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6DF220E0-CFE6-4620-9F87-0FF4095B21B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externalReferences>
    <externalReference r:id="rId6"/>
  </externalReferences>
  <definedNames>
    <definedName name="_xlnm._FilterDatabase" localSheetId="1" hidden="1">'Port Info'!$A$1:$P$8</definedName>
    <definedName name="_xlnm._FilterDatabase" localSheetId="3" hidden="1">'Shore Excursions'!$A$1:$W$59</definedName>
    <definedName name="_xlnm.Print_Area" localSheetId="0">Schedule!$A$1:$J$22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H19" i="3" l="1"/>
  <c r="G19" i="3"/>
  <c r="F19" i="3"/>
  <c r="E19" i="3"/>
  <c r="D19" i="3"/>
  <c r="C19" i="3"/>
  <c r="B19" i="3"/>
  <c r="A19" i="3"/>
  <c r="H18" i="3"/>
  <c r="G18" i="3"/>
  <c r="F18" i="3"/>
  <c r="E18" i="3"/>
  <c r="D18" i="3"/>
  <c r="C18" i="3"/>
  <c r="B18" i="3"/>
  <c r="A18" i="3"/>
  <c r="H17" i="3"/>
  <c r="G17" i="3"/>
  <c r="F17" i="3"/>
  <c r="E17" i="3"/>
  <c r="D17" i="3"/>
  <c r="C17" i="3"/>
  <c r="B17" i="3"/>
  <c r="A17" i="3"/>
  <c r="H16" i="3"/>
  <c r="G16" i="3"/>
  <c r="F16" i="3"/>
  <c r="E16" i="3"/>
  <c r="D16" i="3"/>
  <c r="C16" i="3"/>
  <c r="B16" i="3"/>
  <c r="A16" i="3"/>
  <c r="H11" i="4" l="1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M33" i="1" l="1"/>
  <c r="H33" i="1"/>
  <c r="G33" i="1"/>
  <c r="F33" i="1"/>
  <c r="E33" i="1"/>
  <c r="D33" i="1"/>
  <c r="C33" i="1"/>
  <c r="B33" i="1"/>
  <c r="A33" i="1"/>
  <c r="O60" i="1" l="1"/>
  <c r="M57" i="1" l="1"/>
  <c r="H57" i="1"/>
  <c r="G57" i="1"/>
  <c r="F57" i="1"/>
  <c r="E57" i="1"/>
  <c r="D57" i="1"/>
  <c r="C57" i="1"/>
  <c r="B57" i="1"/>
  <c r="A57" i="1"/>
  <c r="M53" i="1"/>
  <c r="H53" i="1"/>
  <c r="G53" i="1"/>
  <c r="F53" i="1"/>
  <c r="E53" i="1"/>
  <c r="D53" i="1"/>
  <c r="C53" i="1"/>
  <c r="B53" i="1"/>
  <c r="A53" i="1"/>
  <c r="M52" i="1"/>
  <c r="H52" i="1"/>
  <c r="G52" i="1"/>
  <c r="F52" i="1"/>
  <c r="E52" i="1"/>
  <c r="D52" i="1"/>
  <c r="C52" i="1"/>
  <c r="B52" i="1"/>
  <c r="A52" i="1"/>
  <c r="M48" i="1"/>
  <c r="H48" i="1"/>
  <c r="G48" i="1"/>
  <c r="F48" i="1"/>
  <c r="E48" i="1"/>
  <c r="D48" i="1"/>
  <c r="C48" i="1"/>
  <c r="B48" i="1"/>
  <c r="A48" i="1"/>
  <c r="M42" i="1"/>
  <c r="H42" i="1"/>
  <c r="G42" i="1"/>
  <c r="F42" i="1"/>
  <c r="E42" i="1"/>
  <c r="D42" i="1"/>
  <c r="C42" i="1"/>
  <c r="B42" i="1"/>
  <c r="A42" i="1"/>
  <c r="M44" i="1"/>
  <c r="H44" i="1"/>
  <c r="G44" i="1"/>
  <c r="F44" i="1"/>
  <c r="E44" i="1"/>
  <c r="D44" i="1"/>
  <c r="C44" i="1"/>
  <c r="B44" i="1"/>
  <c r="A44" i="1"/>
  <c r="M47" i="1"/>
  <c r="H47" i="1"/>
  <c r="G47" i="1"/>
  <c r="F47" i="1"/>
  <c r="E47" i="1"/>
  <c r="D47" i="1"/>
  <c r="C47" i="1"/>
  <c r="B47" i="1"/>
  <c r="A47" i="1"/>
  <c r="M9" i="1"/>
  <c r="H9" i="1"/>
  <c r="G9" i="1"/>
  <c r="F9" i="1"/>
  <c r="E9" i="1"/>
  <c r="D9" i="1"/>
  <c r="C9" i="1"/>
  <c r="B9" i="1"/>
  <c r="A9" i="1"/>
  <c r="M40" i="1"/>
  <c r="H40" i="1"/>
  <c r="G40" i="1"/>
  <c r="F40" i="1"/>
  <c r="E40" i="1"/>
  <c r="D40" i="1"/>
  <c r="C40" i="1"/>
  <c r="B40" i="1"/>
  <c r="A40" i="1"/>
  <c r="M37" i="1"/>
  <c r="H37" i="1"/>
  <c r="G37" i="1"/>
  <c r="F37" i="1"/>
  <c r="E37" i="1"/>
  <c r="D37" i="1"/>
  <c r="C37" i="1"/>
  <c r="B37" i="1"/>
  <c r="A37" i="1"/>
  <c r="M39" i="1"/>
  <c r="H39" i="1"/>
  <c r="G39" i="1"/>
  <c r="F39" i="1"/>
  <c r="E39" i="1"/>
  <c r="D39" i="1"/>
  <c r="C39" i="1"/>
  <c r="B39" i="1"/>
  <c r="A39" i="1"/>
  <c r="M36" i="1"/>
  <c r="H36" i="1"/>
  <c r="G36" i="1"/>
  <c r="F36" i="1"/>
  <c r="E36" i="1"/>
  <c r="D36" i="1"/>
  <c r="C36" i="1"/>
  <c r="B36" i="1"/>
  <c r="A36" i="1"/>
  <c r="M35" i="1"/>
  <c r="H35" i="1"/>
  <c r="G35" i="1"/>
  <c r="F35" i="1"/>
  <c r="E35" i="1"/>
  <c r="D35" i="1"/>
  <c r="C35" i="1"/>
  <c r="B35" i="1"/>
  <c r="A35" i="1"/>
  <c r="M31" i="1"/>
  <c r="H31" i="1"/>
  <c r="G31" i="1"/>
  <c r="F31" i="1"/>
  <c r="E31" i="1"/>
  <c r="D31" i="1"/>
  <c r="C31" i="1"/>
  <c r="B31" i="1"/>
  <c r="A31" i="1"/>
  <c r="M28" i="1"/>
  <c r="H28" i="1"/>
  <c r="G28" i="1"/>
  <c r="F28" i="1"/>
  <c r="E28" i="1"/>
  <c r="D28" i="1"/>
  <c r="C28" i="1"/>
  <c r="B28" i="1"/>
  <c r="A28" i="1"/>
  <c r="M26" i="1"/>
  <c r="H26" i="1"/>
  <c r="G26" i="1"/>
  <c r="F26" i="1"/>
  <c r="E26" i="1"/>
  <c r="D26" i="1"/>
  <c r="C26" i="1"/>
  <c r="B26" i="1"/>
  <c r="A26" i="1"/>
  <c r="M22" i="1"/>
  <c r="H22" i="1"/>
  <c r="G22" i="1"/>
  <c r="F22" i="1"/>
  <c r="E22" i="1"/>
  <c r="D22" i="1"/>
  <c r="C22" i="1"/>
  <c r="B22" i="1"/>
  <c r="A22" i="1"/>
  <c r="M18" i="1"/>
  <c r="H18" i="1"/>
  <c r="G18" i="1"/>
  <c r="F18" i="1"/>
  <c r="E18" i="1"/>
  <c r="D18" i="1"/>
  <c r="C18" i="1"/>
  <c r="B18" i="1"/>
  <c r="A18" i="1"/>
  <c r="M6" i="1"/>
  <c r="H6" i="1"/>
  <c r="G6" i="1"/>
  <c r="F6" i="1"/>
  <c r="E6" i="1"/>
  <c r="D6" i="1"/>
  <c r="C6" i="1"/>
  <c r="B6" i="1"/>
  <c r="A6" i="1"/>
  <c r="M3" i="1"/>
  <c r="H3" i="1"/>
  <c r="G3" i="1"/>
  <c r="F3" i="1"/>
  <c r="E3" i="1"/>
  <c r="D3" i="1"/>
  <c r="C3" i="1"/>
  <c r="B3" i="1"/>
  <c r="A3" i="1"/>
  <c r="M55" i="1"/>
  <c r="H55" i="1"/>
  <c r="G55" i="1"/>
  <c r="F55" i="1"/>
  <c r="E55" i="1"/>
  <c r="D55" i="1"/>
  <c r="C55" i="1"/>
  <c r="B55" i="1"/>
  <c r="A55" i="1"/>
  <c r="M58" i="1"/>
  <c r="H58" i="1"/>
  <c r="G58" i="1"/>
  <c r="F58" i="1"/>
  <c r="E58" i="1"/>
  <c r="D58" i="1"/>
  <c r="C58" i="1"/>
  <c r="B58" i="1"/>
  <c r="A58" i="1"/>
  <c r="M30" i="1"/>
  <c r="H30" i="1"/>
  <c r="G30" i="1"/>
  <c r="F30" i="1"/>
  <c r="E30" i="1"/>
  <c r="D30" i="1"/>
  <c r="C30" i="1"/>
  <c r="B30" i="1"/>
  <c r="A30" i="1"/>
  <c r="M20" i="1"/>
  <c r="H20" i="1"/>
  <c r="G20" i="1"/>
  <c r="F20" i="1"/>
  <c r="E20" i="1"/>
  <c r="D20" i="1"/>
  <c r="C20" i="1"/>
  <c r="B20" i="1"/>
  <c r="A20" i="1"/>
  <c r="M21" i="1"/>
  <c r="H21" i="1"/>
  <c r="G21" i="1"/>
  <c r="F21" i="1"/>
  <c r="E21" i="1"/>
  <c r="D21" i="1"/>
  <c r="C21" i="1"/>
  <c r="B21" i="1"/>
  <c r="A21" i="1"/>
  <c r="H15" i="1"/>
  <c r="G15" i="1"/>
  <c r="F15" i="1"/>
  <c r="E15" i="1"/>
  <c r="D15" i="1"/>
  <c r="B15" i="1"/>
  <c r="A15" i="1"/>
  <c r="H14" i="1"/>
  <c r="G14" i="1"/>
  <c r="F14" i="1"/>
  <c r="E14" i="1"/>
  <c r="D14" i="1"/>
  <c r="B14" i="1"/>
  <c r="A14" i="1"/>
  <c r="H11" i="1"/>
  <c r="G11" i="1"/>
  <c r="F11" i="1"/>
  <c r="E11" i="1"/>
  <c r="D11" i="1"/>
  <c r="B11" i="1"/>
  <c r="A11" i="1"/>
  <c r="H13" i="1"/>
  <c r="G13" i="1"/>
  <c r="F13" i="1"/>
  <c r="E13" i="1"/>
  <c r="D13" i="1"/>
  <c r="B13" i="1"/>
  <c r="A13" i="1"/>
  <c r="H12" i="1"/>
  <c r="G12" i="1"/>
  <c r="F12" i="1"/>
  <c r="E12" i="1"/>
  <c r="D12" i="1"/>
  <c r="B12" i="1"/>
  <c r="A12" i="1"/>
  <c r="M2" i="1"/>
  <c r="H2" i="1"/>
  <c r="G2" i="1"/>
  <c r="F2" i="1"/>
  <c r="E2" i="1"/>
  <c r="D2" i="1"/>
  <c r="B2" i="1"/>
  <c r="A2" i="1"/>
  <c r="M5" i="1" l="1"/>
  <c r="M4" i="1"/>
  <c r="M8" i="1"/>
  <c r="M7" i="1"/>
  <c r="M10" i="1"/>
  <c r="M16" i="1"/>
  <c r="M17" i="1"/>
  <c r="M23" i="1"/>
  <c r="M19" i="1"/>
  <c r="M24" i="1"/>
  <c r="M27" i="1"/>
  <c r="M25" i="1"/>
  <c r="M34" i="1"/>
  <c r="M32" i="1"/>
  <c r="M38" i="1"/>
  <c r="M29" i="1"/>
  <c r="M43" i="1"/>
  <c r="M41" i="1"/>
  <c r="M50" i="1"/>
  <c r="M45" i="1"/>
  <c r="M49" i="1"/>
  <c r="M46" i="1"/>
  <c r="M51" i="1"/>
  <c r="M54" i="1"/>
  <c r="M56" i="1"/>
  <c r="M59" i="1"/>
  <c r="A59" i="1" l="1"/>
  <c r="B59" i="1"/>
  <c r="D59" i="1"/>
  <c r="E59" i="1"/>
  <c r="F59" i="1"/>
  <c r="G59" i="1"/>
  <c r="H59" i="1"/>
  <c r="A54" i="1"/>
  <c r="B54" i="1"/>
  <c r="D54" i="1"/>
  <c r="E54" i="1"/>
  <c r="F54" i="1"/>
  <c r="G54" i="1"/>
  <c r="H54" i="1"/>
  <c r="A51" i="1"/>
  <c r="B51" i="1"/>
  <c r="D51" i="1"/>
  <c r="E51" i="1"/>
  <c r="F51" i="1"/>
  <c r="G51" i="1"/>
  <c r="H51" i="1"/>
  <c r="B56" i="1"/>
  <c r="D56" i="1"/>
  <c r="E56" i="1"/>
  <c r="F56" i="1"/>
  <c r="G56" i="1"/>
  <c r="H56" i="1"/>
  <c r="A56" i="1"/>
  <c r="A41" i="1"/>
  <c r="B41" i="1"/>
  <c r="D41" i="1"/>
  <c r="E41" i="1"/>
  <c r="F41" i="1"/>
  <c r="G41" i="1"/>
  <c r="H41" i="1"/>
  <c r="A50" i="1"/>
  <c r="B50" i="1"/>
  <c r="D50" i="1"/>
  <c r="E50" i="1"/>
  <c r="F50" i="1"/>
  <c r="G50" i="1"/>
  <c r="H50" i="1"/>
  <c r="A45" i="1"/>
  <c r="B45" i="1"/>
  <c r="D45" i="1"/>
  <c r="E45" i="1"/>
  <c r="F45" i="1"/>
  <c r="G45" i="1"/>
  <c r="H45" i="1"/>
  <c r="A46" i="1"/>
  <c r="B46" i="1"/>
  <c r="D46" i="1"/>
  <c r="E46" i="1"/>
  <c r="F46" i="1"/>
  <c r="G46" i="1"/>
  <c r="H46" i="1"/>
  <c r="A49" i="1"/>
  <c r="B49" i="1"/>
  <c r="D49" i="1"/>
  <c r="E49" i="1"/>
  <c r="F49" i="1"/>
  <c r="G49" i="1"/>
  <c r="H49" i="1"/>
  <c r="B43" i="1"/>
  <c r="D43" i="1"/>
  <c r="E43" i="1"/>
  <c r="F43" i="1"/>
  <c r="G43" i="1"/>
  <c r="H43" i="1"/>
  <c r="A43" i="1"/>
  <c r="A38" i="1"/>
  <c r="B38" i="1"/>
  <c r="D38" i="1"/>
  <c r="E38" i="1"/>
  <c r="F38" i="1"/>
  <c r="G38" i="1"/>
  <c r="H38" i="1"/>
  <c r="A34" i="1"/>
  <c r="B34" i="1"/>
  <c r="D34" i="1"/>
  <c r="E34" i="1"/>
  <c r="F34" i="1"/>
  <c r="G34" i="1"/>
  <c r="H34" i="1"/>
  <c r="A32" i="1"/>
  <c r="B32" i="1"/>
  <c r="D32" i="1"/>
  <c r="E32" i="1"/>
  <c r="F32" i="1"/>
  <c r="G32" i="1"/>
  <c r="H32" i="1"/>
  <c r="B29" i="1"/>
  <c r="D29" i="1"/>
  <c r="E29" i="1"/>
  <c r="F29" i="1"/>
  <c r="G29" i="1"/>
  <c r="H29" i="1"/>
  <c r="A29" i="1"/>
  <c r="A24" i="1"/>
  <c r="B24" i="1"/>
  <c r="D24" i="1"/>
  <c r="E24" i="1"/>
  <c r="F24" i="1"/>
  <c r="G24" i="1"/>
  <c r="H24" i="1"/>
  <c r="A25" i="1"/>
  <c r="B25" i="1"/>
  <c r="D25" i="1"/>
  <c r="E25" i="1"/>
  <c r="F25" i="1"/>
  <c r="G25" i="1"/>
  <c r="H25" i="1"/>
  <c r="B27" i="1"/>
  <c r="D27" i="1"/>
  <c r="E27" i="1"/>
  <c r="F27" i="1"/>
  <c r="G27" i="1"/>
  <c r="H27" i="1"/>
  <c r="A27" i="1"/>
  <c r="A16" i="1"/>
  <c r="B16" i="1"/>
  <c r="D16" i="1"/>
  <c r="E16" i="1"/>
  <c r="F16" i="1"/>
  <c r="G16" i="1"/>
  <c r="H16" i="1"/>
  <c r="A23" i="1"/>
  <c r="B23" i="1"/>
  <c r="D23" i="1"/>
  <c r="E23" i="1"/>
  <c r="F23" i="1"/>
  <c r="G23" i="1"/>
  <c r="H23" i="1"/>
  <c r="A19" i="1"/>
  <c r="B19" i="1"/>
  <c r="D19" i="1"/>
  <c r="E19" i="1"/>
  <c r="F19" i="1"/>
  <c r="G19" i="1"/>
  <c r="H19" i="1"/>
  <c r="B17" i="1"/>
  <c r="D17" i="1"/>
  <c r="E17" i="1"/>
  <c r="F17" i="1"/>
  <c r="G17" i="1"/>
  <c r="H17" i="1"/>
  <c r="A17" i="1"/>
  <c r="A5" i="1"/>
  <c r="A4" i="1"/>
  <c r="A8" i="1"/>
  <c r="A10" i="1"/>
  <c r="A7" i="1"/>
  <c r="B4" i="1"/>
  <c r="D4" i="1"/>
  <c r="E4" i="1"/>
  <c r="F4" i="1"/>
  <c r="G4" i="1"/>
  <c r="H4" i="1"/>
  <c r="B8" i="1"/>
  <c r="D8" i="1"/>
  <c r="E8" i="1"/>
  <c r="F8" i="1"/>
  <c r="G8" i="1"/>
  <c r="H8" i="1"/>
  <c r="B10" i="1"/>
  <c r="D10" i="1"/>
  <c r="E10" i="1"/>
  <c r="F10" i="1"/>
  <c r="G10" i="1"/>
  <c r="H10" i="1"/>
  <c r="B7" i="1"/>
  <c r="D7" i="1"/>
  <c r="E7" i="1"/>
  <c r="F7" i="1"/>
  <c r="G7" i="1"/>
  <c r="H7" i="1"/>
  <c r="B5" i="1"/>
  <c r="D5" i="1"/>
  <c r="E5" i="1"/>
  <c r="F5" i="1"/>
  <c r="G5" i="1"/>
  <c r="H5" i="1"/>
  <c r="C22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3" i="1" l="1"/>
  <c r="C45" i="1"/>
  <c r="C41" i="1"/>
  <c r="C46" i="1"/>
  <c r="C50" i="1"/>
  <c r="C49" i="1"/>
  <c r="C32" i="1"/>
  <c r="C29" i="1"/>
  <c r="C38" i="1"/>
  <c r="C34" i="1"/>
  <c r="C14" i="1"/>
  <c r="C12" i="1"/>
  <c r="C11" i="1"/>
  <c r="C15" i="1"/>
  <c r="C13" i="1"/>
  <c r="C25" i="1"/>
  <c r="C27" i="1"/>
  <c r="C24" i="1"/>
  <c r="C2" i="1"/>
  <c r="C4" i="1"/>
  <c r="C8" i="1"/>
  <c r="C10" i="1"/>
  <c r="C7" i="1"/>
  <c r="C5" i="1"/>
  <c r="C51" i="1"/>
  <c r="C56" i="1"/>
  <c r="C59" i="1"/>
  <c r="C54" i="1"/>
  <c r="C23" i="1"/>
  <c r="C19" i="1"/>
  <c r="C17" i="1"/>
  <c r="C16" i="1"/>
  <c r="A4" i="3" l="1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3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J60" i="1" l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<sst xmlns="http://schemas.openxmlformats.org/spreadsheetml/2006/main" count="441" uniqueCount="220">
  <si>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</si>
  <si>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</si>
  <si>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</si>
  <si>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</si>
  <si>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</si>
  <si>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</si>
  <si>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</si>
  <si>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</si>
  <si>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</si>
  <si>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</si>
  <si>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</si>
  <si>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</si>
  <si>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</si>
  <si>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</si>
  <si>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</si>
  <si>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</si>
  <si>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</si>
  <si>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</si>
  <si>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</si>
  <si>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</si>
  <si>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</si>
  <si>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</si>
  <si>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</si>
  <si>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</si>
  <si>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</si>
  <si>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</si>
  <si>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</si>
  <si>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</si>
  <si>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</si>
  <si>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</si>
  <si>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</si>
  <si>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</si>
  <si>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</si>
  <si>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</si>
  <si>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</si>
  <si>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</si>
  <si>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</si>
  <si>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</si>
  <si>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</si>
  <si>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</si>
  <si>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</si>
  <si>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</si>
  <si>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</si>
  <si>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</si>
  <si>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</si>
  <si>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</si>
  <si>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</si>
  <si>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</si>
  <si>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</si>
  <si>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</si>
  <si>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</si>
  <si>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DEBRV</t>
  </si>
  <si>
    <t>A</t>
  </si>
  <si>
    <t>Distance to Exit/Centre</t>
  </si>
  <si>
    <t xml:space="preserve">public </t>
  </si>
  <si>
    <t>anchorage</t>
  </si>
  <si>
    <t>Columbuskaje</t>
  </si>
  <si>
    <t>At Sea</t>
  </si>
  <si>
    <r>
      <t xml:space="preserve">EUROPEAN CRUISE SERVICE
</t>
    </r>
    <r>
      <rPr>
        <b/>
        <sz val="11"/>
        <color theme="1"/>
        <rFont val="Calibri"/>
        <family val="2"/>
        <scheme val="minor"/>
      </rPr>
      <t>Rick Drake</t>
    </r>
    <r>
      <rPr>
        <sz val="11"/>
        <color theme="1"/>
        <rFont val="Calibri"/>
        <family val="2"/>
        <scheme val="minor"/>
      </rPr>
      <t xml:space="preserve">
rdrake@europeancruise.no
+44 7720 868365</t>
    </r>
  </si>
  <si>
    <t>Taxi Lloyd
+49 471 40222</t>
  </si>
  <si>
    <t>St. Mary's, Isles of Scilly</t>
  </si>
  <si>
    <r>
      <t xml:space="preserve">SMC PORT AGENT
</t>
    </r>
    <r>
      <rPr>
        <b/>
        <sz val="11"/>
        <color theme="1"/>
        <rFont val="Calibri"/>
        <family val="2"/>
        <scheme val="minor"/>
      </rPr>
      <t xml:space="preserve">Tom Jackman 
</t>
    </r>
    <r>
      <rPr>
        <sz val="11"/>
        <color theme="1"/>
        <rFont val="Calibri"/>
        <family val="2"/>
        <scheme val="minor"/>
      </rPr>
      <t>admin@scillonianmarine.co.uk
+44 7877 295 330</t>
    </r>
  </si>
  <si>
    <t>Abreiseinfos</t>
  </si>
  <si>
    <t>Vobu</t>
  </si>
  <si>
    <t>Tender Pier is in Town Centre</t>
  </si>
  <si>
    <r>
      <rPr>
        <sz val="11"/>
        <color theme="1"/>
        <rFont val="Calibri"/>
        <family val="2"/>
        <scheme val="minor"/>
      </rPr>
      <t xml:space="preserve">BREMERHAVEN CRUISE PORT
</t>
    </r>
    <r>
      <rPr>
        <b/>
        <sz val="11"/>
        <color theme="1"/>
        <rFont val="Calibri"/>
        <family val="2"/>
        <scheme val="minor"/>
      </rPr>
      <t xml:space="preserve">Jasmin Janke                           </t>
    </r>
  </si>
  <si>
    <t>Rechnungsfragen</t>
  </si>
  <si>
    <t>GBP 3,20
EUR 3,80</t>
  </si>
  <si>
    <t>Ein Hoch auf die Azoren</t>
  </si>
  <si>
    <t>AMR137 | 17 Tage | 08.07.2025 - 25.07.2025</t>
  </si>
  <si>
    <t>Bremerhaven</t>
  </si>
  <si>
    <t>Portland</t>
  </si>
  <si>
    <t>Praia da Vitoria</t>
  </si>
  <si>
    <t>Ponta Delgada</t>
  </si>
  <si>
    <t>Vigo</t>
  </si>
  <si>
    <t>GBPTL</t>
  </si>
  <si>
    <t>GBHWZ</t>
  </si>
  <si>
    <t>PTHOR</t>
  </si>
  <si>
    <t>PTVEL</t>
  </si>
  <si>
    <t>PTPDL</t>
  </si>
  <si>
    <t>PTPRV</t>
  </si>
  <si>
    <t>ESVGO</t>
  </si>
  <si>
    <t>GGPSP</t>
  </si>
  <si>
    <r>
      <rPr>
        <sz val="11"/>
        <color theme="1"/>
        <rFont val="Calibri"/>
        <family val="2"/>
        <scheme val="minor"/>
      </rPr>
      <t xml:space="preserve">RC TRAVEL
shorex@viajesrctravel.com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c.rio@viajesrctravel.com
+34 629 513 604</t>
    </r>
  </si>
  <si>
    <r>
      <t xml:space="preserve">AGENCIA ACOREANA DE VIAGENS
</t>
    </r>
    <r>
      <rPr>
        <b/>
        <sz val="11"/>
        <color theme="1"/>
        <rFont val="Calibri"/>
        <family val="2"/>
        <scheme val="minor"/>
      </rPr>
      <t>Trindade Medeiros</t>
    </r>
    <r>
      <rPr>
        <sz val="11"/>
        <color theme="1"/>
        <rFont val="Calibri"/>
        <family val="2"/>
        <scheme val="minor"/>
      </rPr>
      <t xml:space="preserve">
Trindade.Medeiros@bensaude.pt
+351 918 792-264"
</t>
    </r>
  </si>
  <si>
    <t>Port Agent / no tours</t>
  </si>
  <si>
    <t>Amadea</t>
  </si>
  <si>
    <t xml:space="preserve">GBP 3,20
EUR 3,80
</t>
  </si>
  <si>
    <t>Cruise Terminal</t>
  </si>
  <si>
    <t xml:space="preserve">Deep Water Berth </t>
  </si>
  <si>
    <t>Port exit 1km
Weymmouth 11km</t>
  </si>
  <si>
    <t>complementary shuttle to Weymouth approx every 15-30 minutes</t>
  </si>
  <si>
    <t>Weyline Taxis
+44 1305 777777</t>
  </si>
  <si>
    <t>Shuttle to 
"Largo do Conde"
paid?</t>
  </si>
  <si>
    <t>Muelle de los Transatlanticos</t>
  </si>
  <si>
    <t>+351 292 293 337</t>
  </si>
  <si>
    <t>+351 962 930 604</t>
  </si>
  <si>
    <t>+351 295 512 092</t>
  </si>
  <si>
    <t>+351 913 902 535</t>
  </si>
  <si>
    <t>EUR 1,21</t>
  </si>
  <si>
    <t>EUR 1,70</t>
  </si>
  <si>
    <t>at the terminal or on request
+34 986 470 000</t>
  </si>
  <si>
    <t>Island Taxis
+44 1481 700 500</t>
  </si>
  <si>
    <t>*300m to port exit
*1.2 km to Town center</t>
  </si>
  <si>
    <t>*300 m to port exit *6 km to town center
Paid Shuttle via TO</t>
  </si>
  <si>
    <t>Cruise Terminal: *200 m to port exit *300 m to town center</t>
  </si>
  <si>
    <t>Commercial Pier
No 12</t>
  </si>
  <si>
    <t>Stonehenge und Salisbury</t>
  </si>
  <si>
    <t>Landschaftsfahrt mit Forde Abbey</t>
  </si>
  <si>
    <t>Besuch bei den Höckerschwänen und Tropischer Garten</t>
  </si>
  <si>
    <t>Jurassic Coast Wanderung</t>
  </si>
  <si>
    <t>Bootstransfer nach St. Mary's</t>
  </si>
  <si>
    <t>Wanderung Vulkan Capelinhos</t>
  </si>
  <si>
    <t>Delphinbeobachtung</t>
  </si>
  <si>
    <t>Kaffeegenuss und Natureindrücke</t>
  </si>
  <si>
    <t>Inselrundfahrt São Jorge</t>
  </si>
  <si>
    <t>Velas – die Hauptstadt des Käses</t>
  </si>
  <si>
    <t>Inselfahrt Terceira</t>
  </si>
  <si>
    <t>Furnas Tal und heiße Quellen</t>
  </si>
  <si>
    <t>Kraterseen Sete Cidades</t>
  </si>
  <si>
    <t>Feuersee und Ribeira Grande</t>
  </si>
  <si>
    <t>Fahrt im Geländewagen</t>
  </si>
  <si>
    <t>Panoramafahrt São Miguel</t>
  </si>
  <si>
    <t>Sete Cidades und Weinverkostung</t>
  </si>
  <si>
    <t>Panoramafahrt Baiona</t>
  </si>
  <si>
    <t>Santiago de Compostela</t>
  </si>
  <si>
    <t>Vorausbuchung</t>
  </si>
  <si>
    <t>Lunch</t>
  </si>
  <si>
    <t>N</t>
  </si>
  <si>
    <t>1011</t>
  </si>
  <si>
    <t>1012</t>
  </si>
  <si>
    <t>1013</t>
  </si>
  <si>
    <t>1014</t>
  </si>
  <si>
    <t>1021</t>
  </si>
  <si>
    <t>1031</t>
  </si>
  <si>
    <t>1061</t>
  </si>
  <si>
    <t>1034</t>
  </si>
  <si>
    <t>1041</t>
  </si>
  <si>
    <t>1042</t>
  </si>
  <si>
    <t>1043</t>
  </si>
  <si>
    <t>1051</t>
  </si>
  <si>
    <t>1062</t>
  </si>
  <si>
    <t>1063</t>
  </si>
  <si>
    <t>1064</t>
  </si>
  <si>
    <t>1065</t>
  </si>
  <si>
    <t>1066</t>
  </si>
  <si>
    <t>1071</t>
  </si>
  <si>
    <t>1073</t>
  </si>
  <si>
    <t>1015A</t>
  </si>
  <si>
    <t>1015B</t>
  </si>
  <si>
    <t>Dorset Panoramafahrt (A)</t>
  </si>
  <si>
    <t>Dorset Panoramafahrt (B)</t>
  </si>
  <si>
    <t>b2b</t>
  </si>
  <si>
    <t>AM1</t>
  </si>
  <si>
    <t>AM2</t>
  </si>
  <si>
    <t>PM1</t>
  </si>
  <si>
    <t>AM 90</t>
  </si>
  <si>
    <t>PM 45</t>
  </si>
  <si>
    <t>1022A</t>
  </si>
  <si>
    <t>1022B</t>
  </si>
  <si>
    <t>See-Safari (A)</t>
  </si>
  <si>
    <t>See-Safari (B)</t>
  </si>
  <si>
    <t>St. Peter Port, Guernsey</t>
  </si>
  <si>
    <t>1032A</t>
  </si>
  <si>
    <t>1032B</t>
  </si>
  <si>
    <t>1033A</t>
  </si>
  <si>
    <t>1033B</t>
  </si>
  <si>
    <t>Vulkan Capelinhos (A)</t>
  </si>
  <si>
    <t>Vulkan Capelinhos (B)</t>
  </si>
  <si>
    <t>Landschaftsfahrt mit Kaffeepause (A)</t>
  </si>
  <si>
    <t>Landschaftsfahrt mit Kaffeepause (B)</t>
  </si>
  <si>
    <t>1053A</t>
  </si>
  <si>
    <t>1053B</t>
  </si>
  <si>
    <t>Angra do Heroismo (A)</t>
  </si>
  <si>
    <t>Angra do Heroismo (B)</t>
  </si>
  <si>
    <t>1072A</t>
  </si>
  <si>
    <t>1072B</t>
  </si>
  <si>
    <t>1054A</t>
  </si>
  <si>
    <t>1054B</t>
  </si>
  <si>
    <t>1054C</t>
  </si>
  <si>
    <t>Panoramafahrt Terceira (A)</t>
  </si>
  <si>
    <t>Panoramafahrt Terceira (B)</t>
  </si>
  <si>
    <t>Panoramafahrt Terceira (C)</t>
  </si>
  <si>
    <t>1054D</t>
  </si>
  <si>
    <t>Panoramafahrt Terceira (D)</t>
  </si>
  <si>
    <t>Combarro und Wein (A)</t>
  </si>
  <si>
    <t>Combarro und Wein (B)</t>
  </si>
  <si>
    <t>Porto for Postcards from Portugal / Spain</t>
  </si>
  <si>
    <t>LB*</t>
  </si>
  <si>
    <t>Snack</t>
  </si>
  <si>
    <t>2x14</t>
  </si>
  <si>
    <t>Velas, Sao Jorge</t>
  </si>
  <si>
    <t>Horta, Faial</t>
  </si>
  <si>
    <t>new max 90?</t>
  </si>
  <si>
    <t>Additional departure possible?</t>
  </si>
  <si>
    <t>1052A</t>
  </si>
  <si>
    <t>Fischen auf dem Atlantik (A)</t>
  </si>
  <si>
    <t>Fischen auf dem Atlantik (B)</t>
  </si>
  <si>
    <t>1052B</t>
  </si>
  <si>
    <t>second departure possible?</t>
  </si>
  <si>
    <t>4th coach&amp; guide possible?</t>
  </si>
  <si>
    <t>b2b 1061+1063+1066/64</t>
  </si>
  <si>
    <t>1074</t>
  </si>
  <si>
    <t>Panoramafahrt Vigo</t>
  </si>
  <si>
    <t>PM together possible?</t>
  </si>
  <si>
    <t>12:00 BS1 Horta - Vigo</t>
  </si>
  <si>
    <t>LB PTL</t>
  </si>
  <si>
    <t>Vobu, Sea Safari Return at Pier</t>
  </si>
  <si>
    <t>Shuttle FOC to Weymouth, LB</t>
  </si>
  <si>
    <t>Face Check for ALL Passengers</t>
  </si>
  <si>
    <t>Exit 50m
Town Centre 200m</t>
  </si>
  <si>
    <t>Distance Berth to Port Exit: 100m  
Port Exit to City centre: 300m</t>
  </si>
  <si>
    <t>600m to city center</t>
  </si>
  <si>
    <t>2km from Terminal to City
Use of Shuttle Busses to Terminal compulsory!</t>
  </si>
  <si>
    <t>Shuttle BB &amp; Buttons pending</t>
  </si>
  <si>
    <t>Shuttle- BB PRV</t>
  </si>
  <si>
    <t>Freier Landgang</t>
  </si>
  <si>
    <t>Deadline 20.07. 18.00 hrs</t>
  </si>
  <si>
    <t>Postabgabe Spanien bis 18 Uhr</t>
  </si>
  <si>
    <t xml:space="preserve">Tefra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</si>
</sst>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4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18" fillId="0" borderId="0"/>
  </cellStyleXfs>
  <cellXfs count="166">
    <xf numFmtId="0" fontId="0" fillId="0" borderId="0" xfId="0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49" fontId="19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1" fillId="0" borderId="0" xfId="0" applyFont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23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/>
    </xf>
    <xf numFmtId="0" fontId="16" fillId="0" borderId="0" xfId="0" applyFont="1"/>
    <xf numFmtId="0" fontId="25" fillId="0" borderId="0" xfId="0" applyFont="1"/>
    <xf numFmtId="0" fontId="23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20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>
      <alignment horizontal="left" vertical="center" wrapText="1"/>
    </xf>
    <xf numFmtId="49" fontId="19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20" fontId="23" fillId="0" borderId="0" xfId="0" applyNumberFormat="1" applyFont="1" applyAlignment="1">
      <alignment horizontal="center" vertical="center"/>
    </xf>
    <xf numFmtId="49" fontId="26" fillId="3" borderId="0" xfId="1" applyNumberFormat="1" applyFont="1" applyFill="1" applyAlignment="1">
      <alignment vertical="center" wrapText="1"/>
    </xf>
    <xf numFmtId="169" fontId="26" fillId="3" borderId="0" xfId="0" applyNumberFormat="1" applyFont="1" applyFill="1" applyAlignment="1">
      <alignment horizontal="center" vertical="center" wrapText="1"/>
    </xf>
    <xf numFmtId="20" fontId="26" fillId="3" borderId="0" xfId="0" applyNumberFormat="1" applyFont="1" applyFill="1" applyAlignment="1">
      <alignment horizontal="center" vertical="center" wrapText="1"/>
    </xf>
    <xf numFmtId="167" fontId="26" fillId="3" borderId="0" xfId="0" applyNumberFormat="1" applyFont="1" applyFill="1" applyAlignment="1">
      <alignment horizontal="center" vertical="center" wrapText="1"/>
    </xf>
    <xf numFmtId="165" fontId="26" fillId="0" borderId="0" xfId="0" applyNumberFormat="1" applyFont="1" applyFill="1" applyAlignment="1">
      <alignment horizontal="center" vertical="center" wrapText="1"/>
    </xf>
    <xf numFmtId="165" fontId="26" fillId="3" borderId="0" xfId="0" applyNumberFormat="1" applyFont="1" applyFill="1" applyAlignment="1">
      <alignment horizontal="center" vertical="center" wrapText="1"/>
    </xf>
    <xf numFmtId="164" fontId="26" fillId="3" borderId="0" xfId="0" applyNumberFormat="1" applyFont="1" applyFill="1" applyAlignment="1">
      <alignment horizontal="center" vertical="center" wrapText="1"/>
    </xf>
    <xf numFmtId="49" fontId="26" fillId="3" borderId="0" xfId="0" applyNumberFormat="1" applyFont="1" applyFill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8" fillId="0" borderId="0" xfId="0" applyFont="1"/>
    <xf numFmtId="0" fontId="29" fillId="0" borderId="0" xfId="0" applyFont="1"/>
    <xf numFmtId="171" fontId="16" fillId="0" borderId="0" xfId="0" applyNumberFormat="1" applyFont="1" applyAlignment="1">
      <alignment horizontal="left"/>
    </xf>
    <xf numFmtId="168" fontId="30" fillId="2" borderId="0" xfId="1" applyNumberFormat="1" applyFont="1" applyFill="1" applyAlignment="1">
      <alignment horizontal="left" vertical="center" wrapText="1"/>
    </xf>
    <xf numFmtId="166" fontId="30" fillId="2" borderId="0" xfId="1" applyNumberFormat="1" applyFont="1" applyFill="1" applyAlignment="1">
      <alignment horizontal="left" vertical="center" wrapText="1"/>
    </xf>
    <xf numFmtId="49" fontId="30" fillId="2" borderId="0" xfId="1" applyNumberFormat="1" applyFont="1" applyFill="1" applyAlignment="1">
      <alignment horizontal="center" vertical="center" wrapText="1"/>
    </xf>
    <xf numFmtId="49" fontId="30" fillId="2" borderId="0" xfId="1" applyNumberFormat="1" applyFont="1" applyFill="1" applyAlignment="1">
      <alignment horizontal="left" vertical="center" wrapText="1"/>
    </xf>
    <xf numFmtId="167" fontId="25" fillId="0" borderId="0" xfId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/>
    </xf>
    <xf numFmtId="165" fontId="25" fillId="0" borderId="0" xfId="1" applyNumberFormat="1" applyFont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49" fontId="25" fillId="0" borderId="0" xfId="1" applyNumberFormat="1" applyFont="1" applyFill="1" applyAlignment="1" applyProtection="1">
      <alignment vertical="center" wrapText="1"/>
      <protection locked="0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4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32" fillId="0" borderId="0" xfId="0" applyFont="1" applyAlignment="1">
      <alignment horizontal="left" vertical="center"/>
    </xf>
    <xf numFmtId="20" fontId="32" fillId="0" borderId="0" xfId="0" applyNumberFormat="1" applyFont="1" applyAlignment="1">
      <alignment horizontal="left" vertical="center"/>
    </xf>
    <xf numFmtId="0" fontId="32" fillId="0" borderId="0" xfId="0" applyFont="1" applyAlignment="1" applyProtection="1">
      <alignment horizontal="left" vertical="center" wrapText="1"/>
      <protection locked="0"/>
    </xf>
    <xf numFmtId="0" fontId="20" fillId="0" borderId="0" xfId="0" applyFont="1" applyFill="1" applyAlignment="1">
      <alignment horizontal="left" vertical="center"/>
    </xf>
    <xf numFmtId="166" fontId="20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49" fontId="20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4" fillId="0" borderId="1" xfId="0" applyFont="1" applyFill="1" applyBorder="1" applyAlignment="1">
      <alignment horizontal="left" indent="1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3" fontId="31" fillId="0" borderId="0" xfId="0" applyNumberFormat="1" applyFont="1" applyFill="1" applyAlignment="1">
      <alignment horizontal="center" vertical="center"/>
    </xf>
    <xf numFmtId="168" fontId="35" fillId="3" borderId="0" xfId="1" applyNumberFormat="1" applyFont="1" applyFill="1" applyAlignment="1">
      <alignment vertical="center" wrapText="1"/>
    </xf>
    <xf numFmtId="166" fontId="35" fillId="3" borderId="0" xfId="1" applyNumberFormat="1" applyFont="1" applyFill="1" applyAlignment="1">
      <alignment horizontal="left" vertical="center" wrapText="1"/>
    </xf>
    <xf numFmtId="49" fontId="35" fillId="3" borderId="0" xfId="1" applyNumberFormat="1" applyFont="1" applyFill="1" applyAlignment="1">
      <alignment horizontal="left" vertical="center" wrapText="1"/>
    </xf>
    <xf numFmtId="170" fontId="35" fillId="3" borderId="0" xfId="1" applyNumberFormat="1" applyFont="1" applyFill="1" applyAlignment="1">
      <alignment horizontal="left" vertical="center" wrapText="1"/>
    </xf>
    <xf numFmtId="49" fontId="35" fillId="3" borderId="0" xfId="1" applyNumberFormat="1" applyFont="1" applyFill="1" applyAlignment="1">
      <alignment vertical="center" wrapText="1"/>
    </xf>
    <xf numFmtId="168" fontId="36" fillId="0" borderId="0" xfId="1" applyNumberFormat="1" applyFont="1" applyAlignment="1">
      <alignment horizontal="left" vertical="center" wrapText="1"/>
    </xf>
    <xf numFmtId="166" fontId="36" fillId="0" borderId="0" xfId="1" applyNumberFormat="1" applyFont="1" applyAlignment="1">
      <alignment horizontal="left" vertical="center" wrapText="1"/>
    </xf>
    <xf numFmtId="20" fontId="36" fillId="0" borderId="0" xfId="1" applyNumberFormat="1" applyFont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168" fontId="37" fillId="0" borderId="0" xfId="0" applyNumberFormat="1" applyFont="1" applyAlignment="1">
      <alignment horizontal="left" vertical="center"/>
    </xf>
    <xf numFmtId="0" fontId="38" fillId="0" borderId="0" xfId="0" applyFont="1"/>
    <xf numFmtId="168" fontId="38" fillId="0" borderId="0" xfId="0" applyNumberFormat="1" applyFont="1" applyAlignment="1">
      <alignment vertical="center"/>
    </xf>
    <xf numFmtId="166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70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vertical="center"/>
    </xf>
    <xf numFmtId="168" fontId="39" fillId="0" borderId="0" xfId="1" applyNumberFormat="1" applyFont="1" applyFill="1" applyAlignment="1">
      <alignment horizontal="left" vertical="top" wrapText="1" indent="1"/>
    </xf>
    <xf numFmtId="166" fontId="39" fillId="0" borderId="0" xfId="1" applyNumberFormat="1" applyFont="1" applyFill="1" applyAlignment="1">
      <alignment horizontal="left" vertical="top" wrapText="1" indent="1"/>
    </xf>
    <xf numFmtId="49" fontId="39" fillId="0" borderId="0" xfId="1" applyNumberFormat="1" applyFont="1" applyFill="1" applyAlignment="1">
      <alignment horizontal="left" vertical="top" wrapText="1" indent="1"/>
    </xf>
    <xf numFmtId="1" fontId="40" fillId="0" borderId="1" xfId="0" applyNumberFormat="1" applyFont="1" applyBorder="1" applyAlignment="1">
      <alignment horizontal="center" vertical="center" wrapText="1"/>
    </xf>
    <xf numFmtId="168" fontId="40" fillId="0" borderId="1" xfId="1" applyNumberFormat="1" applyFont="1" applyBorder="1" applyAlignment="1">
      <alignment horizontal="left" vertical="center" wrapText="1" indent="1"/>
    </xf>
    <xf numFmtId="166" fontId="40" fillId="0" borderId="1" xfId="0" applyNumberFormat="1" applyFont="1" applyBorder="1" applyAlignment="1">
      <alignment horizontal="center" vertical="center" wrapText="1"/>
    </xf>
    <xf numFmtId="168" fontId="40" fillId="0" borderId="1" xfId="1" applyNumberFormat="1" applyFont="1" applyFill="1" applyBorder="1" applyAlignment="1">
      <alignment horizontal="center" vertical="center" wrapText="1"/>
    </xf>
    <xf numFmtId="20" fontId="40" fillId="0" borderId="1" xfId="1" applyNumberFormat="1" applyFont="1" applyBorder="1" applyAlignment="1">
      <alignment horizontal="left" vertical="center" wrapText="1" indent="1"/>
    </xf>
    <xf numFmtId="1" fontId="41" fillId="0" borderId="1" xfId="0" applyNumberFormat="1" applyFont="1" applyBorder="1" applyAlignment="1">
      <alignment horizontal="center" vertical="center" wrapText="1"/>
    </xf>
    <xf numFmtId="168" fontId="41" fillId="0" borderId="1" xfId="1" applyNumberFormat="1" applyFont="1" applyBorder="1" applyAlignment="1">
      <alignment horizontal="left" vertical="center" wrapText="1" indent="1"/>
    </xf>
    <xf numFmtId="166" fontId="41" fillId="0" borderId="1" xfId="0" applyNumberFormat="1" applyFont="1" applyBorder="1" applyAlignment="1">
      <alignment horizontal="center" vertical="center" wrapText="1"/>
    </xf>
    <xf numFmtId="168" fontId="41" fillId="0" borderId="1" xfId="1" applyNumberFormat="1" applyFont="1" applyFill="1" applyBorder="1" applyAlignment="1">
      <alignment horizontal="center" vertical="center" wrapText="1"/>
    </xf>
    <xf numFmtId="20" fontId="41" fillId="0" borderId="1" xfId="1" applyNumberFormat="1" applyFont="1" applyBorder="1" applyAlignment="1">
      <alignment horizontal="left" vertical="center" wrapText="1" indent="1"/>
    </xf>
    <xf numFmtId="0" fontId="38" fillId="0" borderId="0" xfId="0" applyFont="1" applyAlignment="1">
      <alignment horizontal="left" indent="1"/>
    </xf>
    <xf numFmtId="0" fontId="38" fillId="0" borderId="0" xfId="0" applyFont="1" applyFill="1" applyAlignment="1">
      <alignment horizontal="left" indent="1"/>
    </xf>
    <xf numFmtId="0" fontId="42" fillId="0" borderId="0" xfId="0" applyFont="1" applyAlignment="1">
      <alignment horizontal="left" indent="1"/>
    </xf>
    <xf numFmtId="166" fontId="39" fillId="2" borderId="0" xfId="1" applyNumberFormat="1" applyFont="1" applyFill="1" applyAlignment="1">
      <alignment horizontal="center" vertical="top" wrapText="1"/>
    </xf>
    <xf numFmtId="168" fontId="39" fillId="2" borderId="0" xfId="1" applyNumberFormat="1" applyFont="1" applyFill="1" applyAlignment="1">
      <alignment horizontal="left" vertical="top" wrapText="1" indent="1"/>
    </xf>
    <xf numFmtId="49" fontId="39" fillId="2" borderId="0" xfId="1" applyNumberFormat="1" applyFont="1" applyFill="1" applyAlignment="1">
      <alignment horizontal="center" vertical="top" wrapText="1"/>
    </xf>
    <xf numFmtId="49" fontId="39" fillId="2" borderId="0" xfId="1" applyNumberFormat="1" applyFont="1" applyFill="1" applyAlignment="1">
      <alignment horizontal="left" vertical="top" wrapText="1" indent="1"/>
    </xf>
    <xf numFmtId="168" fontId="40" fillId="0" borderId="1" xfId="1" applyNumberFormat="1" applyFont="1" applyBorder="1" applyAlignment="1">
      <alignment horizontal="center" vertical="center" wrapText="1"/>
    </xf>
    <xf numFmtId="168" fontId="41" fillId="0" borderId="1" xfId="1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6" fillId="0" borderId="0" xfId="1" applyNumberFormat="1" applyFont="1" applyAlignment="1">
      <alignment horizontal="left" vertical="center" wrapText="1"/>
    </xf>
    <xf numFmtId="172" fontId="25" fillId="0" borderId="0" xfId="0" applyNumberFormat="1" applyFont="1" applyAlignment="1">
      <alignment horizontal="center" vertical="center"/>
    </xf>
    <xf numFmtId="165" fontId="25" fillId="0" borderId="0" xfId="1" applyNumberFormat="1" applyFont="1" applyFill="1" applyAlignment="1" applyProtection="1">
      <alignment horizontal="center" vertical="center"/>
      <protection locked="0"/>
    </xf>
    <xf numFmtId="49" fontId="1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25" fillId="0" borderId="0" xfId="0" applyNumberFormat="1" applyFont="1" applyAlignment="1">
      <alignment horizontal="center" vertical="center"/>
    </xf>
    <xf numFmtId="49" fontId="1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>
      <alignment horizontal="left" indent="1"/>
    </xf>
    <xf numFmtId="49" fontId="11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1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10" fillId="0" borderId="0" xfId="0" applyFont="1" applyFill="1" applyAlignment="1">
      <alignment horizontal="left" vertical="center"/>
    </xf>
    <xf numFmtId="168" fontId="10" fillId="0" borderId="0" xfId="1" applyNumberFormat="1" applyFont="1" applyFill="1" applyAlignment="1">
      <alignment horizontal="left" vertical="center" wrapText="1"/>
    </xf>
    <xf numFmtId="166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20" fontId="10" fillId="0" borderId="0" xfId="1" applyNumberFormat="1" applyFont="1" applyFill="1" applyAlignment="1">
      <alignment horizontal="center" vertical="center" wrapText="1"/>
    </xf>
    <xf numFmtId="49" fontId="10" fillId="0" borderId="0" xfId="1" applyNumberFormat="1" applyFont="1" applyFill="1" applyAlignment="1">
      <alignment horizontal="left" vertical="center" wrapText="1"/>
    </xf>
    <xf numFmtId="49" fontId="20" fillId="0" borderId="1" xfId="1" applyNumberFormat="1" applyFont="1" applyBorder="1" applyAlignment="1" applyProtection="1">
      <alignment horizontal="left" vertical="center" wrapText="1" indent="1"/>
      <protection locked="0"/>
    </xf>
    <xf numFmtId="0" fontId="44" fillId="0" borderId="0" xfId="0" applyFont="1" applyAlignment="1" applyProtection="1">
      <alignment vertical="top" wrapText="1"/>
      <protection locked="0"/>
    </xf>
    <xf numFmtId="49" fontId="26" fillId="3" borderId="0" xfId="0" applyNumberFormat="1" applyFont="1" applyFill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165" fontId="25" fillId="0" borderId="0" xfId="1" applyNumberFormat="1" applyFont="1" applyFill="1" applyAlignment="1" applyProtection="1">
      <alignment horizontal="left" vertical="center" wrapText="1"/>
      <protection locked="0"/>
    </xf>
    <xf numFmtId="0" fontId="32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/>
    </xf>
    <xf numFmtId="1" fontId="43" fillId="0" borderId="0" xfId="0" quotePrefix="1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43" fillId="0" borderId="0" xfId="0" quotePrefix="1" applyFont="1" applyAlignment="1">
      <alignment horizontal="center" vertical="center"/>
    </xf>
    <xf numFmtId="168" fontId="45" fillId="0" borderId="0" xfId="1" applyNumberFormat="1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25" fillId="0" borderId="0" xfId="0" quotePrefix="1" applyFont="1" applyAlignment="1">
      <alignment horizontal="center" vertical="center"/>
    </xf>
    <xf numFmtId="20" fontId="46" fillId="0" borderId="0" xfId="1" applyNumberFormat="1" applyFont="1" applyFill="1" applyAlignment="1">
      <alignment horizontal="center" vertical="center" wrapText="1"/>
    </xf>
    <xf numFmtId="20" fontId="47" fillId="0" borderId="0" xfId="1" applyNumberFormat="1" applyFont="1" applyAlignment="1">
      <alignment horizontal="left" vertical="center" wrapText="1"/>
    </xf>
    <xf numFmtId="20" fontId="44" fillId="0" borderId="0" xfId="1" applyNumberFormat="1" applyFont="1" applyAlignment="1">
      <alignment horizontal="left" vertical="center" wrapText="1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Border="1" applyAlignment="1" applyProtection="1">
      <alignment horizontal="left" vertical="center" wrapText="1" indent="1"/>
      <protection locked="0"/>
    </xf>
    <xf numFmtId="0" fontId="23" fillId="0" borderId="1" xfId="0" applyFont="1" applyFill="1" applyBorder="1" applyAlignment="1">
      <alignment horizontal="left" vertical="center" wrapText="1" indent="1"/>
    </xf>
    <xf numFmtId="49" fontId="6" fillId="0" borderId="1" xfId="1" applyNumberFormat="1" applyFont="1" applyBorder="1" applyAlignment="1" applyProtection="1">
      <alignment horizontal="center" vertical="center" wrapText="1"/>
      <protection locked="0"/>
    </xf>
    <xf numFmtId="49" fontId="6" fillId="0" borderId="3" xfId="1" applyNumberFormat="1" applyFont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1" fillId="0" borderId="6" xfId="0" applyFont="1" applyFill="1" applyBorder="1" applyAlignment="1">
      <alignment horizontal="left" vertical="center" wrapText="1"/>
    </xf>
    <xf numFmtId="49" fontId="6" fillId="0" borderId="1" xfId="1" quotePrefix="1" applyNumberFormat="1" applyFont="1" applyBorder="1" applyAlignment="1" applyProtection="1">
      <alignment horizontal="left" vertical="center" wrapText="1" indent="1"/>
      <protection locked="0"/>
    </xf>
    <xf numFmtId="0" fontId="23" fillId="0" borderId="1" xfId="0" applyFont="1" applyFill="1" applyBorder="1" applyAlignment="1">
      <alignment horizontal="left" vertical="center" wrapText="1"/>
    </xf>
    <xf numFmtId="49" fontId="6" fillId="0" borderId="5" xfId="1" applyNumberFormat="1" applyFont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43" fillId="0" borderId="0" xfId="0" applyFont="1"/>
    <xf numFmtId="49" fontId="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2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9" fontId="6" fillId="0" borderId="3" xfId="1" applyNumberFormat="1" applyFont="1" applyBorder="1" applyAlignment="1" applyProtection="1">
      <alignment horizontal="center" vertical="center" wrapText="1"/>
      <protection locked="0"/>
    </xf>
    <xf numFmtId="49" fontId="6" fillId="0" borderId="5" xfId="1" applyNumberFormat="1" applyFont="1" applyBorder="1" applyAlignment="1" applyProtection="1">
      <alignment horizontal="center" vertical="center" wrapText="1"/>
      <protection locked="0"/>
    </xf>
    <xf numFmtId="49" fontId="6" fillId="0" borderId="3" xfId="1" applyNumberFormat="1" applyFont="1" applyBorder="1" applyAlignment="1" applyProtection="1">
      <alignment horizontal="left" vertical="center" wrapText="1" indent="1"/>
      <protection locked="0"/>
    </xf>
    <xf numFmtId="49" fontId="6" fillId="0" borderId="4" xfId="1" applyNumberFormat="1" applyFont="1" applyBorder="1" applyAlignment="1" applyProtection="1">
      <alignment horizontal="left" vertical="center" wrapText="1" indent="1"/>
      <protection locked="0"/>
    </xf>
    <xf numFmtId="49" fontId="6" fillId="0" borderId="5" xfId="1" applyNumberFormat="1" applyFont="1" applyBorder="1" applyAlignment="1" applyProtection="1">
      <alignment horizontal="left" vertical="center" wrapText="1" indent="1"/>
      <protection locked="0"/>
    </xf>
    <xf numFmtId="49" fontId="6" fillId="0" borderId="4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color rgb="FF009999"/>
      </font>
      <fill>
        <patternFill>
          <bgColor theme="8" tint="0.79998168889431442"/>
        </patternFill>
      </fill>
    </dxf>
    <dxf>
      <font>
        <color rgb="FF009999"/>
      </font>
      <fill>
        <patternFill>
          <bgColor theme="8" tint="0.79998168889431442"/>
        </patternFill>
      </fill>
    </dxf>
    <dxf>
      <font>
        <color rgb="FF009999"/>
      </font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74542</xdr:colOff>
      <xdr:row>3</xdr:row>
      <xdr:rowOff>0</xdr:rowOff>
    </xdr:from>
    <xdr:to>
      <xdr:col>9</xdr:col>
      <xdr:colOff>4629977</xdr:colOff>
      <xdr:row>21</xdr:row>
      <xdr:rowOff>234409</xdr:rowOff>
    </xdr:to>
    <xdr:pic>
      <xdr:nvPicPr>
        <xdr:cNvPr id="3" name="Picture 2" descr="https://www.phoenixreisen.com/media/grafiken/kreuzfahrt/reise/kartegross/1285014A-9C60-E051-060430427D43C6AE.jpg">
          <a:extLst>
            <a:ext uri="{FF2B5EF4-FFF2-40B4-BE49-F238E27FC236}">
              <a16:creationId xmlns:a16="http://schemas.microsoft.com/office/drawing/2014/main" id="{8D757328-9AE5-41DB-8B9D-A2FD3C128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2"/>
        <a:stretch/>
      </xdr:blipFill>
      <xdr:spPr bwMode="auto">
        <a:xfrm>
          <a:off x="4547151" y="621196"/>
          <a:ext cx="4654826" cy="4441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R137%20-%201%20Routenplan%20B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ort Info"/>
      <sheetName val="Termine"/>
      <sheetName val="Shore Excursions"/>
      <sheetName val="Postcards"/>
    </sheetNames>
    <sheetDataSet>
      <sheetData sheetId="0">
        <row r="5">
          <cell r="A5">
            <v>1</v>
          </cell>
          <cell r="B5">
            <v>45846</v>
          </cell>
          <cell r="C5">
            <v>45846</v>
          </cell>
          <cell r="D5" t="str">
            <v>B</v>
          </cell>
          <cell r="E5">
            <v>0.375</v>
          </cell>
          <cell r="F5">
            <v>0.75</v>
          </cell>
          <cell r="G5" t="str">
            <v>Bremerhaven</v>
          </cell>
          <cell r="H5" t="str">
            <v>DEBRV</v>
          </cell>
        </row>
        <row r="7">
          <cell r="A7">
            <v>3</v>
          </cell>
          <cell r="B7">
            <v>45848</v>
          </cell>
          <cell r="C7">
            <v>45848</v>
          </cell>
          <cell r="D7" t="str">
            <v>B</v>
          </cell>
          <cell r="E7">
            <v>0.33333333333333331</v>
          </cell>
          <cell r="F7">
            <v>0.75</v>
          </cell>
          <cell r="G7" t="str">
            <v>Portland</v>
          </cell>
          <cell r="H7" t="str">
            <v>GBPTL</v>
          </cell>
        </row>
        <row r="8">
          <cell r="A8">
            <v>4</v>
          </cell>
          <cell r="B8">
            <v>45849</v>
          </cell>
          <cell r="C8">
            <v>45849</v>
          </cell>
          <cell r="D8" t="str">
            <v>A</v>
          </cell>
          <cell r="E8">
            <v>0.3125</v>
          </cell>
          <cell r="F8">
            <v>0.70833333333333337</v>
          </cell>
          <cell r="G8" t="str">
            <v>St. Mary's, Isles of Scilly</v>
          </cell>
          <cell r="H8" t="str">
            <v>GBHWZ</v>
          </cell>
        </row>
        <row r="12">
          <cell r="A12">
            <v>8</v>
          </cell>
          <cell r="B12">
            <v>45853</v>
          </cell>
          <cell r="C12">
            <v>45853</v>
          </cell>
          <cell r="D12" t="str">
            <v>B</v>
          </cell>
          <cell r="E12">
            <v>0.33333333333333331</v>
          </cell>
          <cell r="F12">
            <v>0.91666666666666663</v>
          </cell>
          <cell r="G12" t="str">
            <v>Horta, Faial</v>
          </cell>
          <cell r="H12" t="str">
            <v>PTHOR</v>
          </cell>
        </row>
        <row r="13">
          <cell r="A13">
            <v>9</v>
          </cell>
          <cell r="B13">
            <v>45854</v>
          </cell>
          <cell r="C13">
            <v>45854</v>
          </cell>
          <cell r="D13" t="str">
            <v>A</v>
          </cell>
          <cell r="E13">
            <v>0.29166666666666669</v>
          </cell>
          <cell r="F13">
            <v>0.75</v>
          </cell>
          <cell r="G13" t="str">
            <v>Velas, Sao Jorge</v>
          </cell>
          <cell r="H13" t="str">
            <v>PTVEL</v>
          </cell>
        </row>
        <row r="14">
          <cell r="A14">
            <v>10</v>
          </cell>
          <cell r="B14">
            <v>45855</v>
          </cell>
          <cell r="C14">
            <v>45855</v>
          </cell>
          <cell r="D14" t="str">
            <v>B</v>
          </cell>
          <cell r="E14">
            <v>0.33333333333333331</v>
          </cell>
          <cell r="F14">
            <v>0.75</v>
          </cell>
          <cell r="G14" t="str">
            <v>Praia da Vitoria</v>
          </cell>
          <cell r="H14" t="str">
            <v>PTPRV</v>
          </cell>
        </row>
        <row r="15">
          <cell r="A15">
            <v>11</v>
          </cell>
          <cell r="B15">
            <v>45856</v>
          </cell>
          <cell r="C15">
            <v>45856</v>
          </cell>
          <cell r="D15" t="str">
            <v>B</v>
          </cell>
          <cell r="E15">
            <v>0.29166666666666669</v>
          </cell>
          <cell r="F15">
            <v>0.79166666666666663</v>
          </cell>
          <cell r="G15" t="str">
            <v>Ponta Delgada</v>
          </cell>
          <cell r="H15" t="str">
            <v>PTPDL</v>
          </cell>
        </row>
        <row r="18">
          <cell r="A18">
            <v>14</v>
          </cell>
          <cell r="B18">
            <v>45859</v>
          </cell>
          <cell r="C18">
            <v>45859</v>
          </cell>
          <cell r="D18" t="str">
            <v>B</v>
          </cell>
          <cell r="E18">
            <v>0.33333333333333331</v>
          </cell>
          <cell r="F18">
            <v>0.625</v>
          </cell>
          <cell r="G18" t="str">
            <v>Vigo</v>
          </cell>
          <cell r="H18" t="str">
            <v>ESVGO</v>
          </cell>
        </row>
        <row r="20">
          <cell r="A20">
            <v>16</v>
          </cell>
          <cell r="B20">
            <v>45861</v>
          </cell>
          <cell r="C20">
            <v>45861</v>
          </cell>
          <cell r="D20" t="str">
            <v>A</v>
          </cell>
          <cell r="E20">
            <v>0.5</v>
          </cell>
          <cell r="F20">
            <v>0.70833333333333337</v>
          </cell>
          <cell r="G20" t="str">
            <v>St. Peter Port, Guernsey</v>
          </cell>
          <cell r="H20" t="str">
            <v>GGPSP</v>
          </cell>
        </row>
        <row r="22">
          <cell r="A22" t="str">
            <v>-</v>
          </cell>
          <cell r="B22">
            <v>45863</v>
          </cell>
          <cell r="C22">
            <v>45863</v>
          </cell>
          <cell r="D22" t="str">
            <v>B</v>
          </cell>
          <cell r="E22">
            <v>0.375</v>
          </cell>
          <cell r="F22">
            <v>0.75</v>
          </cell>
          <cell r="G22" t="str">
            <v>Bremerhaven</v>
          </cell>
          <cell r="H22" t="str">
            <v>DEBRV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22" totalsRowShown="0" headerRowDxfId="184" dataDxfId="183" headerRowCellStyle="Standard 34">
  <tableColumns count="8">
    <tableColumn id="1" xr3:uid="{53ABBCE6-AEEF-406D-842C-99A7BAB0760D}" name="D" dataDxfId="182"/>
    <tableColumn id="2" xr3:uid="{47E48539-9836-4021-BE63-D8D79F491A2C}" name="Date" dataDxfId="181" dataCellStyle="Standard 34"/>
    <tableColumn id="3" xr3:uid="{6FAD49A7-6671-4512-9718-268062D62FAD}" name="Day" dataDxfId="180">
      <calculatedColumnFormula>Table2[[#This Row],[Date]]</calculatedColumnFormula>
    </tableColumn>
    <tableColumn id="4" xr3:uid="{BEA830F9-BEB5-4C46-B5E1-AA3457DF4B8C}" name="A/B/C" dataDxfId="179"/>
    <tableColumn id="5" xr3:uid="{39E5F955-3F43-4EA0-8E3C-8F3246E5A099}" name="STA" dataDxfId="178" dataCellStyle="Standard 34"/>
    <tableColumn id="6" xr3:uid="{D4CA80FD-91EB-46A5-8CEE-18768CB0322B}" name="STD" dataDxfId="177" dataCellStyle="Standard 34"/>
    <tableColumn id="7" xr3:uid="{3201030D-135A-48F5-9A88-6662C5E9B39F}" name="Port" dataDxfId="176"/>
    <tableColumn id="8" xr3:uid="{4700BF51-F1B7-46D0-A4B9-844A24A31443}" name="Port Code" dataDxfId="17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19" totalsRowShown="0" headerRowDxfId="171" dataDxfId="170" headerRowCellStyle="Standard 34">
  <autoFilter ref="A1:K19" xr:uid="{212820C5-CA31-4472-AABD-99977026D818}"/>
  <tableColumns count="11">
    <tableColumn id="1" xr3:uid="{32C4B44E-34DD-4A39-ACDB-7CCD6A34FE33}" name="D" dataDxfId="169">
      <calculatedColumnFormula>Schedule!#REF!</calculatedColumnFormula>
    </tableColumn>
    <tableColumn id="2" xr3:uid="{2CC00783-DFDA-4D0E-89B4-16CD936034BB}" name="Date" dataDxfId="168" dataCellStyle="Standard 34"/>
    <tableColumn id="3" xr3:uid="{4F083A8A-7F0B-4FB2-AE64-B46BE81BDC9E}" name="Day" dataDxfId="167"/>
    <tableColumn id="4" xr3:uid="{A86486BD-179A-4C4F-B7A6-BA32036DF129}" name="A/B/C" dataDxfId="166" dataCellStyle="Standard 34"/>
    <tableColumn id="5" xr3:uid="{7C5A1A06-AF4F-4470-B94A-3EF9C15A5A85}" name="STA" dataDxfId="165" dataCellStyle="Standard 34"/>
    <tableColumn id="6" xr3:uid="{B108A4CD-BBD5-4A46-B2B3-050BE794A499}" name="STD" dataDxfId="164" dataCellStyle="Standard 34"/>
    <tableColumn id="7" xr3:uid="{AAC02AA5-1718-44B9-B2A2-B9484FA5D420}" name="Port" dataDxfId="163" dataCellStyle="Standard 34"/>
    <tableColumn id="8" xr3:uid="{228DFD27-EB09-49EE-A4BD-D413D06C2232}" name="Port Code" dataDxfId="162" dataCellStyle="Standard 34"/>
    <tableColumn id="9" xr3:uid="{D60692B4-6F37-4334-82C5-013D015C22A5}" name="BRB" dataDxfId="161"/>
    <tableColumn id="10" xr3:uid="{908ECAD2-4694-41E8-8DB9-599B4FACAE53}" name="TP_x000a_(BS, Shuttle, LB, Promo)" dataDxfId="160"/>
    <tableColumn id="11" xr3:uid="{886616AD-8853-4329-9977-998CB0198020}" name="Remarks" dataDxfId="159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60" totalsRowCount="1" headerRowDxfId="48" dataDxfId="47" totalsRowDxfId="46">
  <autoFilter ref="A1:W59" xr:uid="{419F3114-6E48-40A7-B669-DC7131FD5B2C}"/>
  <sortState ref="A51:W59">
    <sortCondition ref="L1:L59"/>
  </sortState>
  <tableColumns count="23">
    <tableColumn id="23" xr3:uid="{F30B8199-FE18-4CED-ACDE-E970957D2219}" name="D" dataDxfId="45" totalsRowDxfId="44" dataCellStyle="Standard 34">
      <calculatedColumnFormula>Schedule!A$7</calculatedColumnFormula>
    </tableColumn>
    <tableColumn id="1" xr3:uid="{D57B427B-7FBD-4AB9-B5E7-4772060BB2B1}" name="Date" dataDxfId="43" totalsRowDxfId="42" dataCellStyle="Standard 34"/>
    <tableColumn id="2" xr3:uid="{E7AB7FCC-8E75-43F4-AD66-A3ACBA3AF00D}" name="Day" dataDxfId="41" totalsRowDxfId="40" dataCellStyle="Standard 34"/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Q96"/>
  <sheetViews>
    <sheetView tabSelected="1" zoomScale="115" zoomScaleNormal="115" zoomScaleSheetLayoutView="115" workbookViewId="0">
      <selection activeCell="P19" sqref="P19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2" customWidth="1"/>
    <col min="5" max="5" width="6.28515625" style="12" customWidth="1"/>
    <col min="6" max="6" width="6.42578125" style="12" customWidth="1"/>
    <col min="7" max="7" width="22.5703125" style="2" bestFit="1" customWidth="1"/>
    <col min="8" max="8" width="8.140625" style="2" customWidth="1"/>
    <col min="9" max="9" width="1.42578125" style="1" customWidth="1"/>
    <col min="10" max="10" width="69.85546875" style="102" customWidth="1"/>
    <col min="11" max="14" width="9.140625" style="1"/>
    <col min="15" max="15" width="9.85546875" style="1" customWidth="1"/>
    <col min="16" max="16" width="23.7109375" style="1" customWidth="1"/>
    <col min="17" max="17" width="0.7109375" style="1" customWidth="1"/>
    <col min="18" max="18" width="0.85546875" style="1" customWidth="1"/>
    <col min="19" max="16384" width="9.140625" style="1"/>
  </cols>
  <sheetData>
    <row r="1" spans="1:17" ht="20.25" customHeight="1" x14ac:dyDescent="0.2">
      <c r="A1" s="158" t="s">
        <v>68</v>
      </c>
      <c r="B1" s="158"/>
      <c r="C1" s="158"/>
      <c r="D1" s="158"/>
      <c r="E1" s="158"/>
      <c r="F1" s="158"/>
      <c r="G1" s="158"/>
      <c r="H1" s="158"/>
      <c r="J1" s="101"/>
    </row>
    <row r="2" spans="1:17" ht="15.75" customHeight="1" x14ac:dyDescent="0.2">
      <c r="A2" s="159" t="s">
        <v>69</v>
      </c>
      <c r="B2" s="159"/>
      <c r="C2" s="159"/>
      <c r="D2" s="159"/>
      <c r="E2" s="159"/>
      <c r="F2" s="159"/>
      <c r="G2" s="159"/>
      <c r="H2" s="159"/>
    </row>
    <row r="3" spans="1:17" ht="12.75" customHeight="1" x14ac:dyDescent="0.2">
      <c r="A3" s="6"/>
      <c r="B3" s="6"/>
      <c r="C3" s="6"/>
      <c r="D3" s="11"/>
      <c r="E3" s="11"/>
      <c r="F3" s="11"/>
      <c r="G3" s="6"/>
      <c r="H3" s="6"/>
    </row>
    <row r="4" spans="1:17" ht="18" customHeight="1" x14ac:dyDescent="0.2">
      <c r="A4" s="39" t="s">
        <v>34</v>
      </c>
      <c r="B4" s="39" t="s">
        <v>2</v>
      </c>
      <c r="C4" s="40" t="s">
        <v>3</v>
      </c>
      <c r="D4" s="41" t="s">
        <v>22</v>
      </c>
      <c r="E4" s="41" t="s">
        <v>5</v>
      </c>
      <c r="F4" s="41" t="s">
        <v>6</v>
      </c>
      <c r="G4" s="42" t="s">
        <v>23</v>
      </c>
      <c r="H4" s="42" t="s">
        <v>7</v>
      </c>
      <c r="J4"/>
      <c r="L4"/>
    </row>
    <row r="5" spans="1:17" ht="18" customHeight="1" x14ac:dyDescent="0.2">
      <c r="A5" s="53">
        <v>1</v>
      </c>
      <c r="B5" s="21">
        <v>45846</v>
      </c>
      <c r="C5" s="54">
        <f>Table2[[#This Row],[Date]]</f>
        <v>45846</v>
      </c>
      <c r="D5" s="55" t="s">
        <v>11</v>
      </c>
      <c r="E5" s="20">
        <v>0.33333333333333331</v>
      </c>
      <c r="F5" s="20">
        <v>0.79166666666666663</v>
      </c>
      <c r="G5" s="53" t="s">
        <v>70</v>
      </c>
      <c r="H5" s="53" t="s">
        <v>51</v>
      </c>
    </row>
    <row r="6" spans="1:17" ht="18" customHeight="1" x14ac:dyDescent="0.2">
      <c r="A6" s="115">
        <v>2</v>
      </c>
      <c r="B6" s="116">
        <v>45847</v>
      </c>
      <c r="C6" s="117">
        <f>Table2[[#This Row],[Date]]</f>
        <v>45847</v>
      </c>
      <c r="D6" s="118" t="s">
        <v>24</v>
      </c>
      <c r="E6" s="119" t="s">
        <v>1</v>
      </c>
      <c r="F6" s="119" t="s">
        <v>1</v>
      </c>
      <c r="G6" s="115" t="s">
        <v>57</v>
      </c>
      <c r="H6" s="115" t="s">
        <v>1</v>
      </c>
    </row>
    <row r="7" spans="1:17" ht="18" customHeight="1" x14ac:dyDescent="0.2">
      <c r="A7" s="115">
        <v>3</v>
      </c>
      <c r="B7" s="116">
        <v>45848</v>
      </c>
      <c r="C7" s="117">
        <f>Table2[[#This Row],[Date]]</f>
        <v>45848</v>
      </c>
      <c r="D7" s="118" t="s">
        <v>11</v>
      </c>
      <c r="E7" s="119">
        <v>0.33333333333333331</v>
      </c>
      <c r="F7" s="119">
        <v>0.75</v>
      </c>
      <c r="G7" s="115" t="s">
        <v>71</v>
      </c>
      <c r="H7" s="115" t="s">
        <v>75</v>
      </c>
      <c r="P7" s="10"/>
    </row>
    <row r="8" spans="1:17" ht="18" customHeight="1" x14ac:dyDescent="0.2">
      <c r="A8" s="115">
        <v>4</v>
      </c>
      <c r="B8" s="116">
        <v>45849</v>
      </c>
      <c r="C8" s="117">
        <f>Table2[[#This Row],[Date]]</f>
        <v>45849</v>
      </c>
      <c r="D8" s="118" t="s">
        <v>52</v>
      </c>
      <c r="E8" s="119">
        <v>0.3125</v>
      </c>
      <c r="F8" s="119">
        <v>0.70833333333333337</v>
      </c>
      <c r="G8" s="132" t="s">
        <v>60</v>
      </c>
      <c r="H8" s="120" t="s">
        <v>76</v>
      </c>
      <c r="Q8" s="13"/>
    </row>
    <row r="9" spans="1:17" ht="18" customHeight="1" x14ac:dyDescent="0.2">
      <c r="A9" s="115">
        <v>5</v>
      </c>
      <c r="B9" s="116">
        <v>45850</v>
      </c>
      <c r="C9" s="117">
        <f>Table2[[#This Row],[Date]]</f>
        <v>45850</v>
      </c>
      <c r="D9" s="118" t="s">
        <v>24</v>
      </c>
      <c r="E9" s="119" t="s">
        <v>1</v>
      </c>
      <c r="F9" s="119" t="s">
        <v>1</v>
      </c>
      <c r="G9" s="115" t="s">
        <v>57</v>
      </c>
      <c r="H9" s="115" t="s">
        <v>1</v>
      </c>
    </row>
    <row r="10" spans="1:17" ht="18" customHeight="1" x14ac:dyDescent="0.2">
      <c r="A10" s="115">
        <v>6</v>
      </c>
      <c r="B10" s="116">
        <v>45851</v>
      </c>
      <c r="C10" s="117">
        <f>Table2[[#This Row],[Date]]</f>
        <v>45851</v>
      </c>
      <c r="D10" s="118" t="s">
        <v>24</v>
      </c>
      <c r="E10" s="119" t="s">
        <v>1</v>
      </c>
      <c r="F10" s="119" t="s">
        <v>1</v>
      </c>
      <c r="G10" s="115" t="s">
        <v>57</v>
      </c>
      <c r="H10" s="115" t="s">
        <v>1</v>
      </c>
    </row>
    <row r="11" spans="1:17" ht="18" customHeight="1" x14ac:dyDescent="0.2">
      <c r="A11" s="115">
        <v>7</v>
      </c>
      <c r="B11" s="116">
        <v>45852</v>
      </c>
      <c r="C11" s="117">
        <f>Table2[[#This Row],[Date]]</f>
        <v>45852</v>
      </c>
      <c r="D11" s="118" t="s">
        <v>24</v>
      </c>
      <c r="E11" s="119" t="s">
        <v>1</v>
      </c>
      <c r="F11" s="119" t="s">
        <v>1</v>
      </c>
      <c r="G11" s="115" t="s">
        <v>57</v>
      </c>
      <c r="H11" s="115" t="s">
        <v>1</v>
      </c>
    </row>
    <row r="12" spans="1:17" ht="18" customHeight="1" x14ac:dyDescent="0.2">
      <c r="A12" s="115">
        <v>8</v>
      </c>
      <c r="B12" s="116">
        <v>45853</v>
      </c>
      <c r="C12" s="117">
        <f>Table2[[#This Row],[Date]]</f>
        <v>45853</v>
      </c>
      <c r="D12" s="118" t="s">
        <v>11</v>
      </c>
      <c r="E12" s="119">
        <v>0.33333333333333331</v>
      </c>
      <c r="F12" s="119">
        <v>0.95833333333333337</v>
      </c>
      <c r="G12" s="136" t="s">
        <v>192</v>
      </c>
      <c r="H12" s="115" t="s">
        <v>77</v>
      </c>
    </row>
    <row r="13" spans="1:17" s="15" customFormat="1" ht="18" customHeight="1" x14ac:dyDescent="0.2">
      <c r="A13" s="115">
        <v>9</v>
      </c>
      <c r="B13" s="116">
        <v>45854</v>
      </c>
      <c r="C13" s="117">
        <f>Table2[[#This Row],[Date]]</f>
        <v>45854</v>
      </c>
      <c r="D13" s="118" t="s">
        <v>52</v>
      </c>
      <c r="E13" s="119">
        <v>0.29166666666666669</v>
      </c>
      <c r="F13" s="119">
        <v>0.75</v>
      </c>
      <c r="G13" s="136" t="s">
        <v>191</v>
      </c>
      <c r="H13" s="115" t="s">
        <v>78</v>
      </c>
      <c r="I13" s="19"/>
      <c r="J13" s="103"/>
    </row>
    <row r="14" spans="1:17" ht="18" customHeight="1" x14ac:dyDescent="0.2">
      <c r="A14" s="115">
        <v>10</v>
      </c>
      <c r="B14" s="116">
        <v>45855</v>
      </c>
      <c r="C14" s="117">
        <f>Table2[[#This Row],[Date]]</f>
        <v>45855</v>
      </c>
      <c r="D14" s="118" t="s">
        <v>11</v>
      </c>
      <c r="E14" s="119">
        <v>0.33333333333333331</v>
      </c>
      <c r="F14" s="119">
        <v>0.83333333333333337</v>
      </c>
      <c r="G14" s="115" t="s">
        <v>72</v>
      </c>
      <c r="H14" s="120" t="s">
        <v>80</v>
      </c>
    </row>
    <row r="15" spans="1:17" ht="18" customHeight="1" x14ac:dyDescent="0.2">
      <c r="A15" s="115">
        <v>11</v>
      </c>
      <c r="B15" s="116">
        <v>45856</v>
      </c>
      <c r="C15" s="117">
        <f>Table2[[#This Row],[Date]]</f>
        <v>45856</v>
      </c>
      <c r="D15" s="118" t="s">
        <v>11</v>
      </c>
      <c r="E15" s="119">
        <v>0.29166666666666669</v>
      </c>
      <c r="F15" s="119">
        <v>0.79166666666666663</v>
      </c>
      <c r="G15" s="115" t="s">
        <v>73</v>
      </c>
      <c r="H15" s="115" t="s">
        <v>79</v>
      </c>
    </row>
    <row r="16" spans="1:17" ht="18" customHeight="1" x14ac:dyDescent="0.2">
      <c r="A16" s="115">
        <v>12</v>
      </c>
      <c r="B16" s="116">
        <v>45857</v>
      </c>
      <c r="C16" s="117">
        <f>Table2[[#This Row],[Date]]</f>
        <v>45857</v>
      </c>
      <c r="D16" s="118" t="s">
        <v>24</v>
      </c>
      <c r="E16" s="119" t="s">
        <v>1</v>
      </c>
      <c r="F16" s="119" t="s">
        <v>1</v>
      </c>
      <c r="G16" s="115" t="s">
        <v>57</v>
      </c>
      <c r="H16" s="115" t="s">
        <v>1</v>
      </c>
    </row>
    <row r="17" spans="1:8" ht="18" customHeight="1" x14ac:dyDescent="0.2">
      <c r="A17" s="115">
        <v>13</v>
      </c>
      <c r="B17" s="116">
        <v>45858</v>
      </c>
      <c r="C17" s="117">
        <f>Table2[[#This Row],[Date]]</f>
        <v>45858</v>
      </c>
      <c r="D17" s="118" t="s">
        <v>24</v>
      </c>
      <c r="E17" s="119" t="s">
        <v>1</v>
      </c>
      <c r="F17" s="119" t="s">
        <v>1</v>
      </c>
      <c r="G17" s="115" t="s">
        <v>57</v>
      </c>
      <c r="H17" s="120" t="s">
        <v>1</v>
      </c>
    </row>
    <row r="18" spans="1:8" ht="18" customHeight="1" x14ac:dyDescent="0.2">
      <c r="A18" s="115">
        <v>14</v>
      </c>
      <c r="B18" s="116">
        <v>45859</v>
      </c>
      <c r="C18" s="117">
        <f>Table2[[#This Row],[Date]]</f>
        <v>45859</v>
      </c>
      <c r="D18" s="118" t="s">
        <v>11</v>
      </c>
      <c r="E18" s="119">
        <v>0.33333333333333331</v>
      </c>
      <c r="F18" s="138">
        <v>0.625</v>
      </c>
      <c r="G18" s="115" t="s">
        <v>74</v>
      </c>
      <c r="H18" s="115" t="s">
        <v>81</v>
      </c>
    </row>
    <row r="19" spans="1:8" ht="18" customHeight="1" x14ac:dyDescent="0.2">
      <c r="A19" s="115">
        <v>15</v>
      </c>
      <c r="B19" s="116">
        <v>45860</v>
      </c>
      <c r="C19" s="117">
        <f>Table2[[#This Row],[Date]]</f>
        <v>45860</v>
      </c>
      <c r="D19" s="118" t="s">
        <v>24</v>
      </c>
      <c r="E19" s="119" t="s">
        <v>1</v>
      </c>
      <c r="F19" s="119" t="s">
        <v>1</v>
      </c>
      <c r="G19" s="115" t="s">
        <v>57</v>
      </c>
      <c r="H19" s="115" t="s">
        <v>1</v>
      </c>
    </row>
    <row r="20" spans="1:8" ht="20.100000000000001" customHeight="1" x14ac:dyDescent="0.2">
      <c r="A20" s="115">
        <v>16</v>
      </c>
      <c r="B20" s="116">
        <v>45861</v>
      </c>
      <c r="C20" s="117">
        <f>Table2[[#This Row],[Date]]</f>
        <v>45861</v>
      </c>
      <c r="D20" s="118" t="s">
        <v>52</v>
      </c>
      <c r="E20" s="119">
        <v>0.5</v>
      </c>
      <c r="F20" s="119">
        <v>0.75</v>
      </c>
      <c r="G20" s="133" t="s">
        <v>162</v>
      </c>
      <c r="H20" s="115" t="s">
        <v>82</v>
      </c>
    </row>
    <row r="21" spans="1:8" ht="20.100000000000001" customHeight="1" x14ac:dyDescent="0.2">
      <c r="A21" s="115">
        <v>17</v>
      </c>
      <c r="B21" s="116">
        <v>45862</v>
      </c>
      <c r="C21" s="117">
        <f>Table2[[#This Row],[Date]]</f>
        <v>45862</v>
      </c>
      <c r="D21" s="118" t="s">
        <v>24</v>
      </c>
      <c r="E21" s="119" t="s">
        <v>1</v>
      </c>
      <c r="F21" s="119" t="s">
        <v>1</v>
      </c>
      <c r="G21" s="115" t="s">
        <v>57</v>
      </c>
      <c r="H21" s="115" t="s">
        <v>1</v>
      </c>
    </row>
    <row r="22" spans="1:8" ht="20.100000000000001" customHeight="1" x14ac:dyDescent="0.2">
      <c r="A22" s="53" t="s">
        <v>1</v>
      </c>
      <c r="B22" s="21">
        <v>45863</v>
      </c>
      <c r="C22" s="54">
        <f>Table2[[#This Row],[Date]]</f>
        <v>45863</v>
      </c>
      <c r="D22" s="55" t="s">
        <v>11</v>
      </c>
      <c r="E22" s="20">
        <v>0.33333333333333331</v>
      </c>
      <c r="F22" s="20">
        <v>0.75</v>
      </c>
      <c r="G22" s="53" t="s">
        <v>70</v>
      </c>
      <c r="H22" s="53" t="s">
        <v>51</v>
      </c>
    </row>
    <row r="23" spans="1:8" ht="20.100000000000001" customHeight="1" x14ac:dyDescent="0.25"/>
    <row r="24" spans="1:8" ht="20.100000000000001" customHeight="1" x14ac:dyDescent="0.25"/>
    <row r="25" spans="1:8" ht="20.100000000000001" customHeight="1" x14ac:dyDescent="0.25"/>
    <row r="26" spans="1:8" ht="20.100000000000001" customHeight="1" x14ac:dyDescent="0.25"/>
    <row r="27" spans="1:8" ht="20.100000000000001" customHeight="1" x14ac:dyDescent="0.25"/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</sheetData>
  <mergeCells count="2">
    <mergeCell ref="A1:H1"/>
    <mergeCell ref="A2:H2"/>
  </mergeCells>
  <pageMargins left="0.41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X11"/>
  <sheetViews>
    <sheetView zoomScale="85" zoomScaleNormal="85" workbookViewId="0">
      <pane ySplit="1" topLeftCell="A2" activePane="bottomLeft" state="frozen"/>
      <selection pane="bottomLeft" activeCell="N7" sqref="N7"/>
    </sheetView>
  </sheetViews>
  <sheetFormatPr defaultColWidth="8.85546875" defaultRowHeight="12.75" x14ac:dyDescent="0.2"/>
  <cols>
    <col min="1" max="1" width="4.42578125" style="100" customWidth="1"/>
    <col min="2" max="2" width="12.140625" style="72" customWidth="1"/>
    <col min="3" max="3" width="6.85546875" style="100" customWidth="1"/>
    <col min="4" max="4" width="5.85546875" style="100" customWidth="1"/>
    <col min="5" max="6" width="8.42578125" style="72" customWidth="1"/>
    <col min="7" max="7" width="17.28515625" style="72" customWidth="1"/>
    <col min="8" max="8" width="11.28515625" style="72" customWidth="1"/>
    <col min="9" max="9" width="35.28515625" customWidth="1"/>
    <col min="10" max="11" width="19.85546875" customWidth="1"/>
    <col min="12" max="12" width="21.42578125" style="4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23"/>
  </cols>
  <sheetData>
    <row r="1" spans="1:24" ht="30" x14ac:dyDescent="0.2">
      <c r="A1" s="94" t="s">
        <v>34</v>
      </c>
      <c r="B1" s="95" t="str">
        <f>Schedule!B4</f>
        <v>Date</v>
      </c>
      <c r="C1" s="94" t="str">
        <f>Schedule!C4</f>
        <v>Day</v>
      </c>
      <c r="D1" s="96" t="s">
        <v>4</v>
      </c>
      <c r="E1" s="97" t="str">
        <f>Schedule!E4</f>
        <v>STA</v>
      </c>
      <c r="F1" s="97" t="str">
        <f>Schedule!F4</f>
        <v>STD</v>
      </c>
      <c r="G1" s="97" t="str">
        <f>Schedule!G4</f>
        <v>Port</v>
      </c>
      <c r="H1" s="97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53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24" ht="60" customHeight="1" x14ac:dyDescent="0.2">
      <c r="A2" s="81">
        <f>[1]Schedule!A5</f>
        <v>1</v>
      </c>
      <c r="B2" s="82">
        <f>[1]Schedule!B5</f>
        <v>45846</v>
      </c>
      <c r="C2" s="83">
        <f>[1]Schedule!C5</f>
        <v>45846</v>
      </c>
      <c r="D2" s="98" t="str">
        <f>[1]Schedule!D5</f>
        <v>B</v>
      </c>
      <c r="E2" s="85">
        <f>[1]Schedule!E5</f>
        <v>0.375</v>
      </c>
      <c r="F2" s="85">
        <f>[1]Schedule!F5</f>
        <v>0.75</v>
      </c>
      <c r="G2" s="82" t="str">
        <f>[1]Schedule!G5</f>
        <v>Bremerhaven</v>
      </c>
      <c r="H2" s="82" t="str">
        <f>[1]Schedule!H5</f>
        <v>DEBRV</v>
      </c>
      <c r="I2" s="121" t="s">
        <v>65</v>
      </c>
      <c r="J2" s="142" t="s">
        <v>56</v>
      </c>
      <c r="K2" s="142" t="s">
        <v>86</v>
      </c>
      <c r="L2" s="143" t="s">
        <v>1</v>
      </c>
      <c r="M2" s="142" t="s">
        <v>54</v>
      </c>
      <c r="N2" s="142" t="s">
        <v>59</v>
      </c>
      <c r="O2" s="144" t="s">
        <v>1</v>
      </c>
      <c r="P2" s="142"/>
    </row>
    <row r="3" spans="1:24" ht="75" x14ac:dyDescent="0.2">
      <c r="A3" s="86">
        <f>[1]Schedule!A7</f>
        <v>3</v>
      </c>
      <c r="B3" s="87">
        <f>[1]Schedule!B7</f>
        <v>45848</v>
      </c>
      <c r="C3" s="88">
        <f>[1]Schedule!C7</f>
        <v>45848</v>
      </c>
      <c r="D3" s="99" t="str">
        <f>[1]Schedule!D7</f>
        <v>B</v>
      </c>
      <c r="E3" s="90">
        <f>[1]Schedule!E7</f>
        <v>0.33333333333333331</v>
      </c>
      <c r="F3" s="90">
        <f>[1]Schedule!F7</f>
        <v>0.75</v>
      </c>
      <c r="G3" s="87" t="str">
        <f>[1]Schedule!G7</f>
        <v>Portland</v>
      </c>
      <c r="H3" s="87" t="str">
        <f>[1]Schedule!H7</f>
        <v>GBPTL</v>
      </c>
      <c r="I3" s="145" t="s">
        <v>58</v>
      </c>
      <c r="J3" s="142" t="s">
        <v>89</v>
      </c>
      <c r="K3" s="142" t="s">
        <v>1</v>
      </c>
      <c r="L3" s="146" t="s">
        <v>90</v>
      </c>
      <c r="M3" s="146" t="s">
        <v>91</v>
      </c>
      <c r="N3" s="146" t="s">
        <v>92</v>
      </c>
      <c r="O3" s="160" t="s">
        <v>87</v>
      </c>
      <c r="P3" s="147" t="s">
        <v>209</v>
      </c>
      <c r="T3" s="122"/>
      <c r="U3" s="122"/>
      <c r="V3" s="122"/>
      <c r="W3" s="122"/>
      <c r="X3" s="122"/>
    </row>
    <row r="4" spans="1:24" ht="60" x14ac:dyDescent="0.2">
      <c r="A4" s="86">
        <f>[1]Schedule!A8</f>
        <v>4</v>
      </c>
      <c r="B4" s="87">
        <f>[1]Schedule!B8</f>
        <v>45849</v>
      </c>
      <c r="C4" s="88">
        <f>[1]Schedule!C8</f>
        <v>45849</v>
      </c>
      <c r="D4" s="99" t="str">
        <f>[1]Schedule!D8</f>
        <v>A</v>
      </c>
      <c r="E4" s="90">
        <f>[1]Schedule!E8</f>
        <v>0.3125</v>
      </c>
      <c r="F4" s="90">
        <f>[1]Schedule!F8</f>
        <v>0.70833333333333337</v>
      </c>
      <c r="G4" s="87" t="str">
        <f>[1]Schedule!G8</f>
        <v>St. Mary's, Isles of Scilly</v>
      </c>
      <c r="H4" s="87" t="str">
        <f>[1]Schedule!H8</f>
        <v>GBHWZ</v>
      </c>
      <c r="I4" s="142" t="s">
        <v>61</v>
      </c>
      <c r="J4" s="142" t="s">
        <v>55</v>
      </c>
      <c r="K4" s="142" t="s">
        <v>1</v>
      </c>
      <c r="L4" s="143" t="s">
        <v>64</v>
      </c>
      <c r="M4" s="142" t="s">
        <v>1</v>
      </c>
      <c r="N4" s="142" t="s">
        <v>1</v>
      </c>
      <c r="O4" s="161"/>
      <c r="P4" s="142"/>
    </row>
    <row r="5" spans="1:24" ht="60" customHeight="1" x14ac:dyDescent="0.2">
      <c r="A5" s="86">
        <f>[1]Schedule!A12</f>
        <v>8</v>
      </c>
      <c r="B5" s="87">
        <f>[1]Schedule!B12</f>
        <v>45853</v>
      </c>
      <c r="C5" s="88">
        <f>[1]Schedule!C12</f>
        <v>45853</v>
      </c>
      <c r="D5" s="99" t="str">
        <f>[1]Schedule!D12</f>
        <v>B</v>
      </c>
      <c r="E5" s="90">
        <f>[1]Schedule!E12</f>
        <v>0.33333333333333331</v>
      </c>
      <c r="F5" s="90">
        <f>[1]Schedule!F12</f>
        <v>0.91666666666666663</v>
      </c>
      <c r="G5" s="87" t="str">
        <f>[1]Schedule!G12</f>
        <v>Horta, Faial</v>
      </c>
      <c r="H5" s="87" t="str">
        <f>[1]Schedule!H12</f>
        <v>PTHOR</v>
      </c>
      <c r="I5" s="162" t="s">
        <v>84</v>
      </c>
      <c r="J5" s="142" t="s">
        <v>88</v>
      </c>
      <c r="K5" s="142" t="s">
        <v>1</v>
      </c>
      <c r="L5" s="142" t="s">
        <v>103</v>
      </c>
      <c r="M5" s="142" t="s">
        <v>1</v>
      </c>
      <c r="N5" s="148" t="s">
        <v>95</v>
      </c>
      <c r="O5" s="160" t="s">
        <v>99</v>
      </c>
      <c r="P5" s="142"/>
    </row>
    <row r="6" spans="1:24" ht="60" customHeight="1" x14ac:dyDescent="0.2">
      <c r="A6" s="86">
        <f>[1]Schedule!A13</f>
        <v>9</v>
      </c>
      <c r="B6" s="87">
        <f>[1]Schedule!B13</f>
        <v>45854</v>
      </c>
      <c r="C6" s="88">
        <f>[1]Schedule!C13</f>
        <v>45854</v>
      </c>
      <c r="D6" s="99" t="str">
        <f>[1]Schedule!D13</f>
        <v>A</v>
      </c>
      <c r="E6" s="90">
        <f>[1]Schedule!E13</f>
        <v>0.29166666666666669</v>
      </c>
      <c r="F6" s="90">
        <f>[1]Schedule!F13</f>
        <v>0.75</v>
      </c>
      <c r="G6" s="87" t="str">
        <f>[1]Schedule!G13</f>
        <v>Velas, Sao Jorge</v>
      </c>
      <c r="H6" s="87" t="str">
        <f>[1]Schedule!H13</f>
        <v>PTVEL</v>
      </c>
      <c r="I6" s="163"/>
      <c r="J6" s="142" t="s">
        <v>55</v>
      </c>
      <c r="K6" s="142" t="s">
        <v>1</v>
      </c>
      <c r="L6" s="142" t="s">
        <v>210</v>
      </c>
      <c r="M6" s="142" t="s">
        <v>1</v>
      </c>
      <c r="N6" s="148" t="s">
        <v>96</v>
      </c>
      <c r="O6" s="165"/>
      <c r="P6" s="142"/>
    </row>
    <row r="7" spans="1:24" ht="60" customHeight="1" x14ac:dyDescent="0.2">
      <c r="A7" s="86">
        <f>[1]Schedule!A14</f>
        <v>10</v>
      </c>
      <c r="B7" s="87">
        <f>[1]Schedule!B14</f>
        <v>45855</v>
      </c>
      <c r="C7" s="88">
        <f>[1]Schedule!C14</f>
        <v>45855</v>
      </c>
      <c r="D7" s="99" t="str">
        <f>[1]Schedule!D14</f>
        <v>B</v>
      </c>
      <c r="E7" s="90">
        <f>[1]Schedule!E14</f>
        <v>0.33333333333333331</v>
      </c>
      <c r="F7" s="90">
        <f>[1]Schedule!F14</f>
        <v>0.75</v>
      </c>
      <c r="G7" s="87" t="str">
        <f>[1]Schedule!G14</f>
        <v>Praia da Vitoria</v>
      </c>
      <c r="H7" s="87" t="str">
        <f>[1]Schedule!H14</f>
        <v>PTPRV</v>
      </c>
      <c r="I7" s="163"/>
      <c r="J7" s="142" t="s">
        <v>106</v>
      </c>
      <c r="K7" s="142" t="s">
        <v>1</v>
      </c>
      <c r="L7" s="142" t="s">
        <v>104</v>
      </c>
      <c r="M7" s="142" t="s">
        <v>93</v>
      </c>
      <c r="N7" s="148" t="s">
        <v>97</v>
      </c>
      <c r="O7" s="165"/>
      <c r="P7" s="142"/>
    </row>
    <row r="8" spans="1:24" ht="60" customHeight="1" x14ac:dyDescent="0.2">
      <c r="A8" s="86">
        <f>[1]Schedule!A15</f>
        <v>11</v>
      </c>
      <c r="B8" s="87">
        <f>[1]Schedule!B15</f>
        <v>45856</v>
      </c>
      <c r="C8" s="88">
        <f>[1]Schedule!C15</f>
        <v>45856</v>
      </c>
      <c r="D8" s="99" t="str">
        <f>[1]Schedule!D15</f>
        <v>B</v>
      </c>
      <c r="E8" s="90">
        <f>[1]Schedule!E15</f>
        <v>0.29166666666666669</v>
      </c>
      <c r="F8" s="90">
        <f>[1]Schedule!F15</f>
        <v>0.79166666666666663</v>
      </c>
      <c r="G8" s="87" t="str">
        <f>[1]Schedule!G15</f>
        <v>Ponta Delgada</v>
      </c>
      <c r="H8" s="87" t="str">
        <f>[1]Schedule!H15</f>
        <v>PTPDL</v>
      </c>
      <c r="I8" s="164"/>
      <c r="J8" s="142" t="s">
        <v>88</v>
      </c>
      <c r="K8" s="142" t="s">
        <v>1</v>
      </c>
      <c r="L8" s="142" t="s">
        <v>105</v>
      </c>
      <c r="M8" s="142" t="s">
        <v>1</v>
      </c>
      <c r="N8" s="142" t="s">
        <v>98</v>
      </c>
      <c r="O8" s="161"/>
      <c r="P8" s="142"/>
    </row>
    <row r="9" spans="1:24" ht="75" x14ac:dyDescent="0.2">
      <c r="A9" s="86">
        <f>[1]Schedule!A18</f>
        <v>14</v>
      </c>
      <c r="B9" s="87">
        <f>[1]Schedule!B18</f>
        <v>45859</v>
      </c>
      <c r="C9" s="88">
        <f>[1]Schedule!C18</f>
        <v>45859</v>
      </c>
      <c r="D9" s="99" t="str">
        <f>[1]Schedule!D18</f>
        <v>B</v>
      </c>
      <c r="E9" s="90">
        <f>[1]Schedule!E18</f>
        <v>0.33333333333333331</v>
      </c>
      <c r="F9" s="90">
        <f>[1]Schedule!F18</f>
        <v>0.625</v>
      </c>
      <c r="G9" s="87" t="str">
        <f>[1]Schedule!G18</f>
        <v>Vigo</v>
      </c>
      <c r="H9" s="87" t="str">
        <f>[1]Schedule!H18</f>
        <v>ESVGO</v>
      </c>
      <c r="I9" s="121" t="s">
        <v>83</v>
      </c>
      <c r="J9" s="142" t="s">
        <v>94</v>
      </c>
      <c r="K9" s="142" t="s">
        <v>1</v>
      </c>
      <c r="L9" s="149" t="s">
        <v>211</v>
      </c>
      <c r="M9" s="142" t="s">
        <v>1</v>
      </c>
      <c r="N9" s="142" t="s">
        <v>101</v>
      </c>
      <c r="O9" s="142" t="s">
        <v>100</v>
      </c>
      <c r="P9" s="142"/>
    </row>
    <row r="10" spans="1:24" ht="60" customHeight="1" x14ac:dyDescent="0.2">
      <c r="A10" s="86">
        <f>[1]Schedule!A20</f>
        <v>16</v>
      </c>
      <c r="B10" s="87">
        <f>[1]Schedule!B20</f>
        <v>45861</v>
      </c>
      <c r="C10" s="88">
        <f>[1]Schedule!C20</f>
        <v>45861</v>
      </c>
      <c r="D10" s="99" t="str">
        <f>[1]Schedule!D20</f>
        <v>A</v>
      </c>
      <c r="E10" s="90">
        <f>[1]Schedule!E20</f>
        <v>0.5</v>
      </c>
      <c r="F10" s="90">
        <f>[1]Schedule!F20</f>
        <v>0.70833333333333337</v>
      </c>
      <c r="G10" s="87" t="str">
        <f>[1]Schedule!G20</f>
        <v>St. Peter Port, Guernsey</v>
      </c>
      <c r="H10" s="87" t="str">
        <f>[1]Schedule!H20</f>
        <v>GGPSP</v>
      </c>
      <c r="I10" s="150" t="s">
        <v>85</v>
      </c>
      <c r="J10" s="142" t="s">
        <v>55</v>
      </c>
      <c r="K10" s="142" t="s">
        <v>1</v>
      </c>
      <c r="L10" s="149" t="s">
        <v>212</v>
      </c>
      <c r="M10" s="142" t="s">
        <v>1</v>
      </c>
      <c r="N10" s="142" t="s">
        <v>102</v>
      </c>
      <c r="O10" s="142" t="s">
        <v>67</v>
      </c>
      <c r="P10" s="142"/>
    </row>
    <row r="11" spans="1:24" ht="60" customHeight="1" x14ac:dyDescent="0.2">
      <c r="A11" s="86" t="str">
        <f>[1]Schedule!A22</f>
        <v>-</v>
      </c>
      <c r="B11" s="87">
        <f>[1]Schedule!B22</f>
        <v>45863</v>
      </c>
      <c r="C11" s="88">
        <f>[1]Schedule!C22</f>
        <v>45863</v>
      </c>
      <c r="D11" s="99" t="str">
        <f>[1]Schedule!D22</f>
        <v>B</v>
      </c>
      <c r="E11" s="90">
        <f>[1]Schedule!E22</f>
        <v>0.375</v>
      </c>
      <c r="F11" s="90">
        <f>[1]Schedule!F22</f>
        <v>0.75</v>
      </c>
      <c r="G11" s="87" t="str">
        <f>[1]Schedule!G22</f>
        <v>Bremerhaven</v>
      </c>
      <c r="H11" s="87" t="str">
        <f>[1]Schedule!H22</f>
        <v>DEBRV</v>
      </c>
      <c r="I11" s="121" t="s">
        <v>65</v>
      </c>
      <c r="J11" s="142" t="s">
        <v>56</v>
      </c>
      <c r="K11" s="142" t="s">
        <v>1</v>
      </c>
      <c r="L11" s="143" t="s">
        <v>213</v>
      </c>
      <c r="M11" s="142" t="s">
        <v>54</v>
      </c>
      <c r="N11" s="142" t="s">
        <v>59</v>
      </c>
      <c r="O11" s="144" t="s">
        <v>1</v>
      </c>
      <c r="P11" s="142"/>
    </row>
  </sheetData>
  <sheetProtection formatColumns="0" formatRows="0" selectLockedCells="1" sort="0" autoFilter="0"/>
  <protectedRanges>
    <protectedRange sqref="L2:P2 N11" name="Range1_6"/>
    <protectedRange sqref="I3" name="Range1_9_1_3"/>
    <protectedRange sqref="I2 I11" name="Range1_2_4_3"/>
    <protectedRange sqref="J3" name="Range1_1_3"/>
    <protectedRange sqref="L3" name="Range1_2_3"/>
    <protectedRange sqref="N3" name="Range1_3_3"/>
  </protectedRanges>
  <autoFilter ref="A1:P8" xr:uid="{689437D9-0936-4D39-8CC0-6D899B928D87}"/>
  <mergeCells count="3">
    <mergeCell ref="O3:O4"/>
    <mergeCell ref="I5:I8"/>
    <mergeCell ref="O5:O8"/>
  </mergeCells>
  <conditionalFormatting sqref="J2:N11">
    <cfRule type="cellIs" dxfId="174" priority="3" operator="equal">
      <formula>"tba"</formula>
    </cfRule>
  </conditionalFormatting>
  <conditionalFormatting sqref="O10">
    <cfRule type="cellIs" dxfId="173" priority="2" operator="equal">
      <formula>"tba"</formula>
    </cfRule>
  </conditionalFormatting>
  <conditionalFormatting sqref="O3 O5 O9">
    <cfRule type="cellIs" dxfId="172" priority="1" operator="equal">
      <formula>"tba"</formula>
    </cfRule>
  </conditionalFormatting>
  <pageMargins left="0.23622047244094491" right="0.23622047244094491" top="0.36" bottom="0.3" header="0.21" footer="0.16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9"/>
  <sheetViews>
    <sheetView zoomScale="85" zoomScaleNormal="85" workbookViewId="0">
      <selection activeCell="P14" sqref="P14"/>
    </sheetView>
  </sheetViews>
  <sheetFormatPr defaultColWidth="8.85546875" defaultRowHeight="12.75" x14ac:dyDescent="0.2"/>
  <cols>
    <col min="1" max="1" width="6.140625" style="91" customWidth="1"/>
    <col min="2" max="2" width="13.42578125" style="91" customWidth="1"/>
    <col min="3" max="3" width="8.28515625" style="91" customWidth="1"/>
    <col min="4" max="4" width="10.140625" style="92" customWidth="1"/>
    <col min="5" max="5" width="9.28515625" style="91" bestFit="1" customWidth="1"/>
    <col min="6" max="6" width="9.140625" style="91"/>
    <col min="7" max="7" width="18.85546875" style="93" customWidth="1"/>
    <col min="8" max="8" width="13.5703125" style="91" customWidth="1"/>
    <col min="9" max="9" width="26.7109375" style="4" customWidth="1"/>
    <col min="10" max="10" width="27.7109375" style="4" customWidth="1"/>
    <col min="11" max="11" width="26.7109375" style="4" customWidth="1"/>
  </cols>
  <sheetData>
    <row r="1" spans="1:11" ht="35.25" customHeight="1" x14ac:dyDescent="0.2">
      <c r="A1" s="78" t="s">
        <v>34</v>
      </c>
      <c r="B1" s="78" t="s">
        <v>2</v>
      </c>
      <c r="C1" s="79" t="s">
        <v>3</v>
      </c>
      <c r="D1" s="80" t="s">
        <v>22</v>
      </c>
      <c r="E1" s="80" t="s">
        <v>5</v>
      </c>
      <c r="F1" s="80" t="s">
        <v>6</v>
      </c>
      <c r="G1" s="80" t="s">
        <v>23</v>
      </c>
      <c r="H1" s="80" t="s">
        <v>7</v>
      </c>
      <c r="I1" s="22" t="s">
        <v>25</v>
      </c>
      <c r="J1" s="22" t="s">
        <v>26</v>
      </c>
      <c r="K1" s="22" t="s">
        <v>27</v>
      </c>
    </row>
    <row r="2" spans="1:11" s="5" customFormat="1" ht="30" customHeight="1" x14ac:dyDescent="0.2">
      <c r="A2" s="81">
        <f>Schedule!A5</f>
        <v>1</v>
      </c>
      <c r="B2" s="82">
        <f>Schedule!B5</f>
        <v>45846</v>
      </c>
      <c r="C2" s="83">
        <f>Schedule!C5</f>
        <v>45846</v>
      </c>
      <c r="D2" s="84" t="str">
        <f>Schedule!D5</f>
        <v>B</v>
      </c>
      <c r="E2" s="85">
        <f>Schedule!E5</f>
        <v>0.33333333333333331</v>
      </c>
      <c r="F2" s="85">
        <f>Schedule!F5</f>
        <v>0.79166666666666663</v>
      </c>
      <c r="G2" s="82" t="str">
        <f>Schedule!G5</f>
        <v>Bremerhaven</v>
      </c>
      <c r="H2" s="82" t="str">
        <f>Schedule!H5</f>
        <v>DEBRV</v>
      </c>
      <c r="I2" s="110"/>
      <c r="J2" s="110"/>
      <c r="K2" s="152" t="s">
        <v>214</v>
      </c>
    </row>
    <row r="3" spans="1:11" ht="30" customHeight="1" x14ac:dyDescent="0.2">
      <c r="A3" s="86">
        <f>Schedule!A6</f>
        <v>2</v>
      </c>
      <c r="B3" s="87">
        <f>Schedule!B6</f>
        <v>45847</v>
      </c>
      <c r="C3" s="88">
        <f>Schedule!C6</f>
        <v>45847</v>
      </c>
      <c r="D3" s="89" t="str">
        <f>Schedule!D6</f>
        <v>C</v>
      </c>
      <c r="E3" s="90" t="str">
        <f>Schedule!E6</f>
        <v>-</v>
      </c>
      <c r="F3" s="90" t="str">
        <f>Schedule!F6</f>
        <v>-</v>
      </c>
      <c r="G3" s="87" t="str">
        <f>Schedule!G6</f>
        <v>At Sea</v>
      </c>
      <c r="H3" s="87" t="str">
        <f>Schedule!H6</f>
        <v>-</v>
      </c>
      <c r="I3" s="141" t="s">
        <v>205</v>
      </c>
      <c r="J3" s="141" t="s">
        <v>206</v>
      </c>
      <c r="K3" s="107"/>
    </row>
    <row r="4" spans="1:11" ht="30" customHeight="1" x14ac:dyDescent="0.2">
      <c r="A4" s="86">
        <f>Schedule!A7</f>
        <v>3</v>
      </c>
      <c r="B4" s="87">
        <f>Schedule!B7</f>
        <v>45848</v>
      </c>
      <c r="C4" s="88">
        <f>Schedule!C7</f>
        <v>45848</v>
      </c>
      <c r="D4" s="89" t="str">
        <f>Schedule!D7</f>
        <v>B</v>
      </c>
      <c r="E4" s="90">
        <f>Schedule!E7</f>
        <v>0.33333333333333331</v>
      </c>
      <c r="F4" s="90">
        <f>Schedule!F7</f>
        <v>0.75</v>
      </c>
      <c r="G4" s="87" t="str">
        <f>Schedule!G7</f>
        <v>Portland</v>
      </c>
      <c r="H4" s="87" t="str">
        <f>Schedule!H7</f>
        <v>GBPTL</v>
      </c>
      <c r="I4" s="141" t="s">
        <v>208</v>
      </c>
      <c r="J4" s="110"/>
      <c r="K4" s="110" t="s">
        <v>63</v>
      </c>
    </row>
    <row r="5" spans="1:11" ht="30" customHeight="1" x14ac:dyDescent="0.2">
      <c r="A5" s="86">
        <f>Schedule!A8</f>
        <v>4</v>
      </c>
      <c r="B5" s="87">
        <f>Schedule!B8</f>
        <v>45849</v>
      </c>
      <c r="C5" s="88">
        <f>Schedule!C8</f>
        <v>45849</v>
      </c>
      <c r="D5" s="89" t="str">
        <f>Schedule!D8</f>
        <v>A</v>
      </c>
      <c r="E5" s="90">
        <f>Schedule!E8</f>
        <v>0.3125</v>
      </c>
      <c r="F5" s="90">
        <f>Schedule!F8</f>
        <v>0.70833333333333337</v>
      </c>
      <c r="G5" s="87" t="str">
        <f>Schedule!G8</f>
        <v>St. Mary's, Isles of Scilly</v>
      </c>
      <c r="H5" s="87" t="str">
        <f>Schedule!H8</f>
        <v>GBHWZ</v>
      </c>
      <c r="I5" s="110"/>
      <c r="J5" s="110"/>
      <c r="K5" s="141" t="s">
        <v>207</v>
      </c>
    </row>
    <row r="6" spans="1:11" ht="30" customHeight="1" x14ac:dyDescent="0.2">
      <c r="A6" s="86">
        <f>Schedule!A9</f>
        <v>5</v>
      </c>
      <c r="B6" s="87">
        <f>Schedule!B9</f>
        <v>45850</v>
      </c>
      <c r="C6" s="88">
        <f>Schedule!C9</f>
        <v>45850</v>
      </c>
      <c r="D6" s="89" t="str">
        <f>Schedule!D9</f>
        <v>C</v>
      </c>
      <c r="E6" s="90" t="str">
        <f>Schedule!E9</f>
        <v>-</v>
      </c>
      <c r="F6" s="90" t="str">
        <f>Schedule!F9</f>
        <v>-</v>
      </c>
      <c r="G6" s="87" t="str">
        <f>Schedule!G9</f>
        <v>At Sea</v>
      </c>
      <c r="H6" s="87" t="str">
        <f>Schedule!H9</f>
        <v>-</v>
      </c>
      <c r="I6" s="111"/>
      <c r="J6" s="151" t="s">
        <v>215</v>
      </c>
      <c r="K6" s="110"/>
    </row>
    <row r="7" spans="1:11" ht="30" customHeight="1" x14ac:dyDescent="0.2">
      <c r="A7" s="86">
        <f>Schedule!A10</f>
        <v>6</v>
      </c>
      <c r="B7" s="87">
        <f>Schedule!B10</f>
        <v>45851</v>
      </c>
      <c r="C7" s="88">
        <f>Schedule!C10</f>
        <v>45851</v>
      </c>
      <c r="D7" s="89" t="str">
        <f>Schedule!D10</f>
        <v>C</v>
      </c>
      <c r="E7" s="90" t="str">
        <f>Schedule!E10</f>
        <v>-</v>
      </c>
      <c r="F7" s="90" t="str">
        <f>Schedule!F10</f>
        <v>-</v>
      </c>
      <c r="G7" s="87" t="str">
        <f>Schedule!G10</f>
        <v>At Sea</v>
      </c>
      <c r="H7" s="87" t="str">
        <f>Schedule!H10</f>
        <v>-</v>
      </c>
      <c r="I7" s="109"/>
      <c r="J7" s="48"/>
      <c r="K7" s="56"/>
    </row>
    <row r="8" spans="1:11" ht="30" customHeight="1" x14ac:dyDescent="0.2">
      <c r="A8" s="86">
        <f>Schedule!A11</f>
        <v>7</v>
      </c>
      <c r="B8" s="87">
        <f>Schedule!B11</f>
        <v>45852</v>
      </c>
      <c r="C8" s="88">
        <f>Schedule!C11</f>
        <v>45852</v>
      </c>
      <c r="D8" s="89" t="str">
        <f>Schedule!D11</f>
        <v>C</v>
      </c>
      <c r="E8" s="90" t="str">
        <f>Schedule!E11</f>
        <v>-</v>
      </c>
      <c r="F8" s="90" t="str">
        <f>Schedule!F11</f>
        <v>-</v>
      </c>
      <c r="G8" s="87" t="str">
        <f>Schedule!G11</f>
        <v>At Sea</v>
      </c>
      <c r="H8" s="87" t="str">
        <f>Schedule!H11</f>
        <v>-</v>
      </c>
      <c r="I8" s="109"/>
      <c r="J8" s="110"/>
      <c r="K8" s="35"/>
    </row>
    <row r="9" spans="1:11" ht="30" customHeight="1" x14ac:dyDescent="0.2">
      <c r="A9" s="86">
        <f>Schedule!A12</f>
        <v>8</v>
      </c>
      <c r="B9" s="87">
        <f>Schedule!B12</f>
        <v>45853</v>
      </c>
      <c r="C9" s="88">
        <f>Schedule!C12</f>
        <v>45853</v>
      </c>
      <c r="D9" s="89" t="str">
        <f>Schedule!D12</f>
        <v>B</v>
      </c>
      <c r="E9" s="90">
        <f>Schedule!E12</f>
        <v>0.33333333333333331</v>
      </c>
      <c r="F9" s="90">
        <f>Schedule!F12</f>
        <v>0.95833333333333337</v>
      </c>
      <c r="G9" s="87" t="str">
        <f>Schedule!G12</f>
        <v>Horta, Faial</v>
      </c>
      <c r="H9" s="87" t="str">
        <f>Schedule!H12</f>
        <v>PTHOR</v>
      </c>
      <c r="I9" s="109"/>
      <c r="J9" s="114"/>
      <c r="K9" s="35"/>
    </row>
    <row r="10" spans="1:11" ht="30" customHeight="1" x14ac:dyDescent="0.2">
      <c r="A10" s="86">
        <f>Schedule!A13</f>
        <v>9</v>
      </c>
      <c r="B10" s="87">
        <f>Schedule!B13</f>
        <v>45854</v>
      </c>
      <c r="C10" s="88">
        <f>Schedule!C13</f>
        <v>45854</v>
      </c>
      <c r="D10" s="89" t="str">
        <f>Schedule!D13</f>
        <v>A</v>
      </c>
      <c r="E10" s="90">
        <f>Schedule!E13</f>
        <v>0.29166666666666669</v>
      </c>
      <c r="F10" s="90">
        <f>Schedule!F13</f>
        <v>0.75</v>
      </c>
      <c r="G10" s="87" t="str">
        <f>Schedule!G13</f>
        <v>Velas, Sao Jorge</v>
      </c>
      <c r="H10" s="87" t="str">
        <f>Schedule!H13</f>
        <v>PTVEL</v>
      </c>
      <c r="I10" s="113"/>
      <c r="J10" s="35"/>
      <c r="K10" s="35"/>
    </row>
    <row r="11" spans="1:11" ht="30" customHeight="1" x14ac:dyDescent="0.2">
      <c r="A11" s="86">
        <f>Schedule!A14</f>
        <v>10</v>
      </c>
      <c r="B11" s="87">
        <f>Schedule!B14</f>
        <v>45855</v>
      </c>
      <c r="C11" s="88">
        <f>Schedule!C14</f>
        <v>45855</v>
      </c>
      <c r="D11" s="89" t="str">
        <f>Schedule!D14</f>
        <v>B</v>
      </c>
      <c r="E11" s="90">
        <f>Schedule!E14</f>
        <v>0.33333333333333331</v>
      </c>
      <c r="F11" s="90">
        <f>Schedule!F14</f>
        <v>0.83333333333333337</v>
      </c>
      <c r="G11" s="87" t="str">
        <f>Schedule!G14</f>
        <v>Praia da Vitoria</v>
      </c>
      <c r="H11" s="87" t="str">
        <f>Schedule!H14</f>
        <v>PTPRV</v>
      </c>
      <c r="I11" s="153"/>
      <c r="J11" s="151" t="s">
        <v>31</v>
      </c>
      <c r="K11" s="35"/>
    </row>
    <row r="12" spans="1:11" ht="30" customHeight="1" x14ac:dyDescent="0.2">
      <c r="A12" s="86">
        <f>Schedule!A15</f>
        <v>11</v>
      </c>
      <c r="B12" s="87">
        <f>Schedule!B15</f>
        <v>45856</v>
      </c>
      <c r="C12" s="88">
        <f>Schedule!C15</f>
        <v>45856</v>
      </c>
      <c r="D12" s="89" t="str">
        <f>Schedule!D15</f>
        <v>B</v>
      </c>
      <c r="E12" s="90">
        <f>Schedule!E15</f>
        <v>0.29166666666666669</v>
      </c>
      <c r="F12" s="90">
        <f>Schedule!F15</f>
        <v>0.79166666666666663</v>
      </c>
      <c r="G12" s="87" t="str">
        <f>Schedule!G15</f>
        <v>Ponta Delgada</v>
      </c>
      <c r="H12" s="87" t="str">
        <f>Schedule!H15</f>
        <v>PTPDL</v>
      </c>
      <c r="I12" s="109"/>
      <c r="J12" s="110"/>
      <c r="K12" s="35"/>
    </row>
    <row r="13" spans="1:11" ht="30" customHeight="1" x14ac:dyDescent="0.2">
      <c r="A13" s="86">
        <f>Schedule!A16</f>
        <v>12</v>
      </c>
      <c r="B13" s="87">
        <f>Schedule!B16</f>
        <v>45857</v>
      </c>
      <c r="C13" s="88">
        <f>Schedule!C16</f>
        <v>45857</v>
      </c>
      <c r="D13" s="89" t="str">
        <f>Schedule!D16</f>
        <v>C</v>
      </c>
      <c r="E13" s="90" t="str">
        <f>Schedule!E16</f>
        <v>-</v>
      </c>
      <c r="F13" s="90" t="str">
        <f>Schedule!F16</f>
        <v>-</v>
      </c>
      <c r="G13" s="87" t="str">
        <f>Schedule!G16</f>
        <v>At Sea</v>
      </c>
      <c r="H13" s="87" t="str">
        <f>Schedule!H16</f>
        <v>-</v>
      </c>
      <c r="I13" s="109"/>
      <c r="J13" s="109"/>
      <c r="K13" s="35"/>
    </row>
    <row r="14" spans="1:11" ht="30" customHeight="1" x14ac:dyDescent="0.2">
      <c r="A14" s="86">
        <f>Schedule!A17</f>
        <v>13</v>
      </c>
      <c r="B14" s="87">
        <f>Schedule!B17</f>
        <v>45858</v>
      </c>
      <c r="C14" s="88">
        <f>Schedule!C17</f>
        <v>45858</v>
      </c>
      <c r="D14" s="89" t="str">
        <f>Schedule!D17</f>
        <v>C</v>
      </c>
      <c r="E14" s="90" t="str">
        <f>Schedule!E17</f>
        <v>-</v>
      </c>
      <c r="F14" s="90" t="str">
        <f>Schedule!F17</f>
        <v>-</v>
      </c>
      <c r="G14" s="87" t="str">
        <f>Schedule!G17</f>
        <v>At Sea</v>
      </c>
      <c r="H14" s="87" t="str">
        <f>Schedule!H17</f>
        <v>-</v>
      </c>
      <c r="I14" s="155" t="s">
        <v>218</v>
      </c>
      <c r="J14" s="49"/>
      <c r="K14" s="35"/>
    </row>
    <row r="15" spans="1:11" ht="30" customHeight="1" x14ac:dyDescent="0.2">
      <c r="A15" s="86">
        <f>Schedule!A18</f>
        <v>14</v>
      </c>
      <c r="B15" s="87">
        <f>Schedule!B18</f>
        <v>45859</v>
      </c>
      <c r="C15" s="88">
        <f>Schedule!C18</f>
        <v>45859</v>
      </c>
      <c r="D15" s="89" t="str">
        <f>Schedule!D18</f>
        <v>B</v>
      </c>
      <c r="E15" s="90">
        <f>Schedule!E18</f>
        <v>0.33333333333333331</v>
      </c>
      <c r="F15" s="90">
        <f>Schedule!F18</f>
        <v>0.625</v>
      </c>
      <c r="G15" s="87" t="str">
        <f>Schedule!G18</f>
        <v>Vigo</v>
      </c>
      <c r="H15" s="87" t="str">
        <f>Schedule!H18</f>
        <v>ESVGO</v>
      </c>
      <c r="I15" s="109"/>
      <c r="J15" s="113"/>
      <c r="K15" s="35"/>
    </row>
    <row r="16" spans="1:11" ht="30" customHeight="1" x14ac:dyDescent="0.2">
      <c r="A16" s="86">
        <f>Schedule!A19</f>
        <v>15</v>
      </c>
      <c r="B16" s="87">
        <f>Schedule!B19</f>
        <v>45860</v>
      </c>
      <c r="C16" s="88">
        <f>Schedule!C19</f>
        <v>45860</v>
      </c>
      <c r="D16" s="89" t="str">
        <f>Schedule!D19</f>
        <v>C</v>
      </c>
      <c r="E16" s="90" t="str">
        <f>Schedule!E19</f>
        <v>-</v>
      </c>
      <c r="F16" s="90" t="str">
        <f>Schedule!F19</f>
        <v>-</v>
      </c>
      <c r="G16" s="87" t="str">
        <f>Schedule!G19</f>
        <v>At Sea</v>
      </c>
      <c r="H16" s="87" t="str">
        <f>Schedule!H19</f>
        <v>-</v>
      </c>
      <c r="I16" s="157" t="s">
        <v>219</v>
      </c>
      <c r="J16" s="113"/>
      <c r="K16" s="35"/>
    </row>
    <row r="17" spans="1:11" ht="30" customHeight="1" x14ac:dyDescent="0.2">
      <c r="A17" s="86">
        <f>Schedule!A20</f>
        <v>16</v>
      </c>
      <c r="B17" s="87">
        <f>Schedule!B20</f>
        <v>45861</v>
      </c>
      <c r="C17" s="88">
        <f>Schedule!C20</f>
        <v>45861</v>
      </c>
      <c r="D17" s="89" t="str">
        <f>Schedule!D20</f>
        <v>A</v>
      </c>
      <c r="E17" s="90">
        <f>Schedule!E20</f>
        <v>0.5</v>
      </c>
      <c r="F17" s="90">
        <f>Schedule!F20</f>
        <v>0.75</v>
      </c>
      <c r="G17" s="87" t="str">
        <f>Schedule!G20</f>
        <v>St. Peter Port, Guernsey</v>
      </c>
      <c r="H17" s="87" t="str">
        <f>Schedule!H20</f>
        <v>GGPSP</v>
      </c>
      <c r="I17" s="109" t="s">
        <v>62</v>
      </c>
      <c r="J17" s="113"/>
      <c r="K17" s="154" t="s">
        <v>216</v>
      </c>
    </row>
    <row r="18" spans="1:11" ht="30" customHeight="1" x14ac:dyDescent="0.2">
      <c r="A18" s="86">
        <f>Schedule!A21</f>
        <v>17</v>
      </c>
      <c r="B18" s="87">
        <f>Schedule!B21</f>
        <v>45862</v>
      </c>
      <c r="C18" s="88">
        <f>Schedule!C21</f>
        <v>45862</v>
      </c>
      <c r="D18" s="89" t="str">
        <f>Schedule!D21</f>
        <v>C</v>
      </c>
      <c r="E18" s="90" t="str">
        <f>Schedule!E21</f>
        <v>-</v>
      </c>
      <c r="F18" s="90" t="str">
        <f>Schedule!F21</f>
        <v>-</v>
      </c>
      <c r="G18" s="87" t="str">
        <f>Schedule!G21</f>
        <v>At Sea</v>
      </c>
      <c r="H18" s="87" t="str">
        <f>Schedule!H21</f>
        <v>-</v>
      </c>
      <c r="I18" s="109"/>
      <c r="J18" s="113" t="s">
        <v>66</v>
      </c>
      <c r="K18" s="35"/>
    </row>
    <row r="19" spans="1:11" s="5" customFormat="1" ht="30" customHeight="1" x14ac:dyDescent="0.2">
      <c r="A19" s="81" t="str">
        <f>Schedule!A22</f>
        <v>-</v>
      </c>
      <c r="B19" s="82">
        <f>Schedule!B22</f>
        <v>45863</v>
      </c>
      <c r="C19" s="83">
        <f>Schedule!C22</f>
        <v>45863</v>
      </c>
      <c r="D19" s="84" t="str">
        <f>Schedule!D22</f>
        <v>B</v>
      </c>
      <c r="E19" s="85">
        <f>Schedule!E22</f>
        <v>0.33333333333333331</v>
      </c>
      <c r="F19" s="85">
        <f>Schedule!F22</f>
        <v>0.75</v>
      </c>
      <c r="G19" s="82" t="str">
        <f>Schedule!G22</f>
        <v>Bremerhaven</v>
      </c>
      <c r="H19" s="82" t="str">
        <f>Schedule!H22</f>
        <v>DEBRV</v>
      </c>
      <c r="I19" s="112"/>
      <c r="J19" s="57"/>
      <c r="K19" s="56"/>
    </row>
  </sheetData>
  <sheetProtection formatColumns="0" formatRows="0" selectLockedCells="1" sort="0" autoFilter="0"/>
  <protectedRanges>
    <protectedRange sqref="J14 I5:K8 I2 I3:J4 K2:K4 J9:K9 I10:K10 I11:I12 I16" name="Range1"/>
    <protectedRange sqref="J2" name="Range1_1"/>
  </protectedRanges>
  <pageMargins left="0.48" right="0.25" top="0.44" bottom="0.47" header="0.3" footer="0.3"/>
  <pageSetup paperSize="9" scale="8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0"/>
  <sheetViews>
    <sheetView topLeftCell="A37" zoomScaleNormal="100" workbookViewId="0">
      <selection activeCell="D10" sqref="D10"/>
    </sheetView>
  </sheetViews>
  <sheetFormatPr defaultColWidth="11.42578125" defaultRowHeight="12.75" x14ac:dyDescent="0.2"/>
  <cols>
    <col min="1" max="1" width="3.28515625" style="72" customWidth="1"/>
    <col min="2" max="2" width="10.140625" style="73" bestFit="1" customWidth="1"/>
    <col min="3" max="3" width="5.85546875" style="73" customWidth="1"/>
    <col min="4" max="4" width="4.5703125" style="74" customWidth="1"/>
    <col min="5" max="5" width="7.140625" style="75" bestFit="1" customWidth="1"/>
    <col min="6" max="6" width="7.140625" style="76" bestFit="1" customWidth="1"/>
    <col min="7" max="7" width="17.140625" style="76" bestFit="1" customWidth="1"/>
    <col min="8" max="8" width="9.5703125" style="77" bestFit="1" customWidth="1"/>
    <col min="9" max="9" width="7.7109375" style="7" bestFit="1" customWidth="1"/>
    <col min="10" max="10" width="44.140625" style="7" customWidth="1"/>
    <col min="11" max="11" width="6.7109375" style="7" customWidth="1"/>
    <col min="12" max="12" width="6.7109375" style="14" customWidth="1"/>
    <col min="13" max="13" width="6.7109375" style="24" customWidth="1"/>
    <col min="14" max="15" width="6.7109375" style="9" customWidth="1"/>
    <col min="16" max="16" width="6.7109375" style="18" customWidth="1"/>
    <col min="17" max="20" width="6.7109375" style="8" customWidth="1"/>
    <col min="21" max="21" width="20.5703125" style="127" customWidth="1"/>
    <col min="22" max="22" width="6.7109375" style="128" customWidth="1"/>
    <col min="23" max="23" width="22.42578125" style="129" customWidth="1"/>
    <col min="24" max="16384" width="11.42578125" style="7"/>
  </cols>
  <sheetData>
    <row r="1" spans="1:42" s="34" customFormat="1" ht="24" customHeight="1" x14ac:dyDescent="0.2">
      <c r="A1" s="62" t="s">
        <v>34</v>
      </c>
      <c r="B1" s="62" t="s">
        <v>2</v>
      </c>
      <c r="C1" s="63" t="s">
        <v>3</v>
      </c>
      <c r="D1" s="64" t="s">
        <v>4</v>
      </c>
      <c r="E1" s="65" t="s">
        <v>5</v>
      </c>
      <c r="F1" s="65" t="s">
        <v>6</v>
      </c>
      <c r="G1" s="66" t="s">
        <v>23</v>
      </c>
      <c r="H1" s="66" t="s">
        <v>7</v>
      </c>
      <c r="I1" s="25" t="s">
        <v>8</v>
      </c>
      <c r="J1" s="25" t="s">
        <v>0</v>
      </c>
      <c r="K1" s="26" t="s">
        <v>21</v>
      </c>
      <c r="L1" s="27" t="s">
        <v>10</v>
      </c>
      <c r="M1" s="28" t="s">
        <v>12</v>
      </c>
      <c r="N1" s="28" t="s">
        <v>13</v>
      </c>
      <c r="O1" s="29" t="s">
        <v>9</v>
      </c>
      <c r="P1" s="30" t="s">
        <v>14</v>
      </c>
      <c r="Q1" s="30" t="s">
        <v>15</v>
      </c>
      <c r="R1" s="30" t="s">
        <v>16</v>
      </c>
      <c r="S1" s="30" t="s">
        <v>35</v>
      </c>
      <c r="T1" s="31" t="s">
        <v>17</v>
      </c>
      <c r="U1" s="123" t="s">
        <v>18</v>
      </c>
      <c r="V1" s="32" t="s">
        <v>19</v>
      </c>
      <c r="W1" s="123" t="s">
        <v>20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2" spans="1:42" ht="24.95" customHeight="1" x14ac:dyDescent="0.2">
      <c r="A2" s="104">
        <f>Schedule!A$7</f>
        <v>3</v>
      </c>
      <c r="B2" s="67">
        <f>Schedule!B$7</f>
        <v>45848</v>
      </c>
      <c r="C2" s="68">
        <f>Schedule!C$7</f>
        <v>45848</v>
      </c>
      <c r="D2" s="67" t="str">
        <f>Schedule!D$7</f>
        <v>B</v>
      </c>
      <c r="E2" s="69">
        <f>Schedule!E$7</f>
        <v>0.33333333333333331</v>
      </c>
      <c r="F2" s="69">
        <f>Schedule!F$7</f>
        <v>0.75</v>
      </c>
      <c r="G2" s="67" t="str">
        <f>Schedule!G$7</f>
        <v>Portland</v>
      </c>
      <c r="H2" s="67" t="str">
        <f>Schedule!H$7</f>
        <v>GBPTL</v>
      </c>
      <c r="I2" s="47" t="s">
        <v>148</v>
      </c>
      <c r="J2" s="46" t="s">
        <v>150</v>
      </c>
      <c r="K2" s="105">
        <v>69</v>
      </c>
      <c r="L2" s="108">
        <v>0.35416666666666669</v>
      </c>
      <c r="M2" s="43">
        <f>Table1[[#This Row],[Depart]]+Table1[[#This Row],[Dur''n]]</f>
        <v>0.52083333333333337</v>
      </c>
      <c r="N2" s="43">
        <v>0.16666666666666666</v>
      </c>
      <c r="O2" s="58">
        <v>160</v>
      </c>
      <c r="P2" s="60"/>
      <c r="Q2" s="44"/>
      <c r="R2" s="130">
        <v>2</v>
      </c>
      <c r="S2" s="45">
        <v>180</v>
      </c>
      <c r="T2" s="44"/>
      <c r="U2" s="124" t="s">
        <v>152</v>
      </c>
      <c r="V2" s="125"/>
      <c r="W2" s="124" t="s">
        <v>126</v>
      </c>
    </row>
    <row r="3" spans="1:42" ht="24.95" customHeight="1" x14ac:dyDescent="0.2">
      <c r="A3" s="104">
        <f>Schedule!A$7</f>
        <v>3</v>
      </c>
      <c r="B3" s="67">
        <f>Schedule!B$7</f>
        <v>45848</v>
      </c>
      <c r="C3" s="68">
        <f>Schedule!C$7</f>
        <v>45848</v>
      </c>
      <c r="D3" s="67" t="str">
        <f>Schedule!D$7</f>
        <v>B</v>
      </c>
      <c r="E3" s="69">
        <f>Schedule!E$7</f>
        <v>0.33333333333333331</v>
      </c>
      <c r="F3" s="69">
        <f>Schedule!F$7</f>
        <v>0.75</v>
      </c>
      <c r="G3" s="67" t="str">
        <f>Schedule!G$7</f>
        <v>Portland</v>
      </c>
      <c r="H3" s="67" t="str">
        <f>Schedule!H$7</f>
        <v>GBPTL</v>
      </c>
      <c r="I3" s="47" t="s">
        <v>148</v>
      </c>
      <c r="J3" s="46" t="s">
        <v>150</v>
      </c>
      <c r="K3" s="105">
        <v>69</v>
      </c>
      <c r="L3" s="108">
        <v>0.3611111111111111</v>
      </c>
      <c r="M3" s="43">
        <f>Table1[[#This Row],[Depart]]+Table1[[#This Row],[Dur''n]]</f>
        <v>0.52777777777777779</v>
      </c>
      <c r="N3" s="43">
        <v>0.16666666666666666</v>
      </c>
      <c r="O3" s="58" t="s">
        <v>1</v>
      </c>
      <c r="P3" s="60"/>
      <c r="Q3" s="44"/>
      <c r="R3" s="130">
        <v>2</v>
      </c>
      <c r="S3" s="45" t="s">
        <v>1</v>
      </c>
      <c r="T3" s="44"/>
      <c r="U3" s="124" t="s">
        <v>152</v>
      </c>
      <c r="V3" s="125"/>
      <c r="W3" s="124" t="s">
        <v>126</v>
      </c>
    </row>
    <row r="4" spans="1:42" ht="24.95" customHeight="1" x14ac:dyDescent="0.2">
      <c r="A4" s="104">
        <f>Schedule!A$7</f>
        <v>3</v>
      </c>
      <c r="B4" s="67">
        <f>Schedule!B$7</f>
        <v>45848</v>
      </c>
      <c r="C4" s="68">
        <f>Schedule!C$7</f>
        <v>45848</v>
      </c>
      <c r="D4" s="67" t="str">
        <f>Schedule!D$7</f>
        <v>B</v>
      </c>
      <c r="E4" s="69">
        <f>Schedule!E$7</f>
        <v>0.33333333333333331</v>
      </c>
      <c r="F4" s="69">
        <f>Schedule!F$7</f>
        <v>0.75</v>
      </c>
      <c r="G4" s="67" t="str">
        <f>Schedule!G$7</f>
        <v>Portland</v>
      </c>
      <c r="H4" s="67" t="str">
        <f>Schedule!H$7</f>
        <v>GBPTL</v>
      </c>
      <c r="I4" s="47" t="s">
        <v>130</v>
      </c>
      <c r="J4" s="46" t="s">
        <v>108</v>
      </c>
      <c r="K4" s="105">
        <v>99</v>
      </c>
      <c r="L4" s="108">
        <v>0.36805555555555558</v>
      </c>
      <c r="M4" s="43">
        <f>Table1[[#This Row],[Depart]]+Table1[[#This Row],[Dur''n]]</f>
        <v>0.57638888888888895</v>
      </c>
      <c r="N4" s="43">
        <v>0.20833333333333334</v>
      </c>
      <c r="O4" s="58">
        <v>68</v>
      </c>
      <c r="P4" s="60"/>
      <c r="Q4" s="44"/>
      <c r="R4" s="130">
        <v>2</v>
      </c>
      <c r="S4" s="45">
        <v>90</v>
      </c>
      <c r="T4" s="44"/>
      <c r="U4" s="124"/>
      <c r="V4" s="125"/>
      <c r="W4" s="124" t="s">
        <v>126</v>
      </c>
    </row>
    <row r="5" spans="1:42" ht="24.95" customHeight="1" x14ac:dyDescent="0.2">
      <c r="A5" s="104">
        <f>Schedule!A$7</f>
        <v>3</v>
      </c>
      <c r="B5" s="67">
        <f>Schedule!B$7</f>
        <v>45848</v>
      </c>
      <c r="C5" s="68">
        <f>Schedule!C$7</f>
        <v>45848</v>
      </c>
      <c r="D5" s="67" t="str">
        <f>Schedule!D$7</f>
        <v>B</v>
      </c>
      <c r="E5" s="69">
        <f>Schedule!E$7</f>
        <v>0.33333333333333331</v>
      </c>
      <c r="F5" s="69">
        <f>Schedule!F$7</f>
        <v>0.75</v>
      </c>
      <c r="G5" s="67" t="str">
        <f>Schedule!G$7</f>
        <v>Portland</v>
      </c>
      <c r="H5" s="67" t="str">
        <f>Schedule!H$7</f>
        <v>GBPTL</v>
      </c>
      <c r="I5" s="47" t="s">
        <v>129</v>
      </c>
      <c r="J5" s="46" t="s">
        <v>107</v>
      </c>
      <c r="K5" s="105">
        <v>139</v>
      </c>
      <c r="L5" s="108">
        <v>0.375</v>
      </c>
      <c r="M5" s="43">
        <f>Table1[[#This Row],[Depart]]+Table1[[#This Row],[Dur''n]]</f>
        <v>0.72916666666666674</v>
      </c>
      <c r="N5" s="43">
        <v>0.35416666666666669</v>
      </c>
      <c r="O5" s="58">
        <v>119</v>
      </c>
      <c r="P5" s="60"/>
      <c r="Q5" s="44"/>
      <c r="R5" s="130">
        <v>2</v>
      </c>
      <c r="S5" s="45">
        <v>135</v>
      </c>
      <c r="T5" s="44" t="s">
        <v>188</v>
      </c>
      <c r="U5" s="124"/>
      <c r="V5" s="125"/>
      <c r="W5" s="124" t="s">
        <v>126</v>
      </c>
    </row>
    <row r="6" spans="1:42" ht="24.95" customHeight="1" x14ac:dyDescent="0.2">
      <c r="A6" s="104">
        <f>Schedule!A$7</f>
        <v>3</v>
      </c>
      <c r="B6" s="67">
        <f>Schedule!B$7</f>
        <v>45848</v>
      </c>
      <c r="C6" s="68">
        <f>Schedule!C$7</f>
        <v>45848</v>
      </c>
      <c r="D6" s="67" t="str">
        <f>Schedule!D$7</f>
        <v>B</v>
      </c>
      <c r="E6" s="69">
        <f>Schedule!E$7</f>
        <v>0.33333333333333331</v>
      </c>
      <c r="F6" s="69">
        <f>Schedule!F$7</f>
        <v>0.75</v>
      </c>
      <c r="G6" s="67" t="str">
        <f>Schedule!G$7</f>
        <v>Portland</v>
      </c>
      <c r="H6" s="67" t="str">
        <f>Schedule!H$7</f>
        <v>GBPTL</v>
      </c>
      <c r="I6" s="47" t="s">
        <v>129</v>
      </c>
      <c r="J6" s="46" t="s">
        <v>107</v>
      </c>
      <c r="K6" s="105">
        <v>139</v>
      </c>
      <c r="L6" s="108">
        <v>0.38194444444444442</v>
      </c>
      <c r="M6" s="43">
        <f>Table1[[#This Row],[Depart]]+Table1[[#This Row],[Dur''n]]</f>
        <v>0.73611111111111116</v>
      </c>
      <c r="N6" s="43">
        <v>0.35416666666666669</v>
      </c>
      <c r="O6" s="58" t="s">
        <v>1</v>
      </c>
      <c r="P6" s="60"/>
      <c r="Q6" s="44"/>
      <c r="R6" s="130">
        <v>1</v>
      </c>
      <c r="S6" s="45" t="s">
        <v>1</v>
      </c>
      <c r="T6" s="44" t="s">
        <v>188</v>
      </c>
      <c r="U6" s="124"/>
      <c r="V6" s="125"/>
      <c r="W6" s="124" t="s">
        <v>126</v>
      </c>
    </row>
    <row r="7" spans="1:42" ht="24.95" customHeight="1" x14ac:dyDescent="0.2">
      <c r="A7" s="104">
        <f>Schedule!A$7</f>
        <v>3</v>
      </c>
      <c r="B7" s="67">
        <f>Schedule!B$7</f>
        <v>45848</v>
      </c>
      <c r="C7" s="68">
        <f>Schedule!C$7</f>
        <v>45848</v>
      </c>
      <c r="D7" s="67" t="str">
        <f>Schedule!D$7</f>
        <v>B</v>
      </c>
      <c r="E7" s="69">
        <f>Schedule!E$7</f>
        <v>0.33333333333333331</v>
      </c>
      <c r="F7" s="69">
        <f>Schedule!F$7</f>
        <v>0.75</v>
      </c>
      <c r="G7" s="67" t="str">
        <f>Schedule!G$7</f>
        <v>Portland</v>
      </c>
      <c r="H7" s="67" t="str">
        <f>Schedule!H$7</f>
        <v>GBPTL</v>
      </c>
      <c r="I7" s="47" t="s">
        <v>132</v>
      </c>
      <c r="J7" s="46" t="s">
        <v>110</v>
      </c>
      <c r="K7" s="105">
        <v>79</v>
      </c>
      <c r="L7" s="108">
        <v>0.3888888888888889</v>
      </c>
      <c r="M7" s="43">
        <f>Table1[[#This Row],[Depart]]+Table1[[#This Row],[Dur''n]]</f>
        <v>0.57638888888888884</v>
      </c>
      <c r="N7" s="43">
        <v>0.1875</v>
      </c>
      <c r="O7" s="58">
        <v>35</v>
      </c>
      <c r="P7" s="60"/>
      <c r="Q7" s="44"/>
      <c r="R7" s="131">
        <v>1</v>
      </c>
      <c r="S7" s="45">
        <v>46</v>
      </c>
      <c r="T7" s="44"/>
      <c r="U7" s="124"/>
      <c r="V7" s="125" t="s">
        <v>128</v>
      </c>
      <c r="W7" s="124" t="s">
        <v>126</v>
      </c>
    </row>
    <row r="8" spans="1:42" ht="24.95" customHeight="1" x14ac:dyDescent="0.2">
      <c r="A8" s="104">
        <f>Schedule!A$7</f>
        <v>3</v>
      </c>
      <c r="B8" s="67">
        <f>Schedule!B$7</f>
        <v>45848</v>
      </c>
      <c r="C8" s="68">
        <f>Schedule!C$7</f>
        <v>45848</v>
      </c>
      <c r="D8" s="67" t="str">
        <f>Schedule!D$7</f>
        <v>B</v>
      </c>
      <c r="E8" s="69">
        <f>Schedule!E$7</f>
        <v>0.33333333333333331</v>
      </c>
      <c r="F8" s="69">
        <f>Schedule!F$7</f>
        <v>0.75</v>
      </c>
      <c r="G8" s="67" t="str">
        <f>Schedule!G$7</f>
        <v>Portland</v>
      </c>
      <c r="H8" s="67" t="str">
        <f>Schedule!H$7</f>
        <v>GBPTL</v>
      </c>
      <c r="I8" s="47" t="s">
        <v>131</v>
      </c>
      <c r="J8" s="46" t="s">
        <v>109</v>
      </c>
      <c r="K8" s="105">
        <v>89</v>
      </c>
      <c r="L8" s="108">
        <v>0.39583333333333331</v>
      </c>
      <c r="M8" s="43">
        <f>Table1[[#This Row],[Depart]]+Table1[[#This Row],[Dur''n]]</f>
        <v>0.58333333333333326</v>
      </c>
      <c r="N8" s="43">
        <v>0.1875</v>
      </c>
      <c r="O8" s="58">
        <v>34</v>
      </c>
      <c r="P8" s="60"/>
      <c r="Q8" s="44"/>
      <c r="R8" s="130">
        <v>1</v>
      </c>
      <c r="S8" s="45">
        <v>45</v>
      </c>
      <c r="T8" s="44"/>
      <c r="U8" s="124"/>
      <c r="V8" s="125"/>
      <c r="W8" s="124" t="s">
        <v>126</v>
      </c>
    </row>
    <row r="9" spans="1:42" ht="24.95" customHeight="1" x14ac:dyDescent="0.2">
      <c r="A9" s="104">
        <f>Schedule!A$7</f>
        <v>3</v>
      </c>
      <c r="B9" s="67">
        <f>Schedule!B$7</f>
        <v>45848</v>
      </c>
      <c r="C9" s="68">
        <f>Schedule!C$7</f>
        <v>45848</v>
      </c>
      <c r="D9" s="67" t="str">
        <f>Schedule!D$7</f>
        <v>B</v>
      </c>
      <c r="E9" s="69">
        <f>Schedule!E$7</f>
        <v>0.33333333333333331</v>
      </c>
      <c r="F9" s="69">
        <f>Schedule!F$7</f>
        <v>0.75</v>
      </c>
      <c r="G9" s="67" t="str">
        <f>Schedule!G$7</f>
        <v>Portland</v>
      </c>
      <c r="H9" s="67" t="str">
        <f>Schedule!H$7</f>
        <v>GBPTL</v>
      </c>
      <c r="I9" s="47" t="s">
        <v>149</v>
      </c>
      <c r="J9" s="46" t="s">
        <v>151</v>
      </c>
      <c r="K9" s="105">
        <v>69</v>
      </c>
      <c r="L9" s="108">
        <v>0.5625</v>
      </c>
      <c r="M9" s="43">
        <f>Table1[[#This Row],[Depart]]+Table1[[#This Row],[Dur''n]]</f>
        <v>0.72916666666666663</v>
      </c>
      <c r="N9" s="43">
        <v>0.16666666666666666</v>
      </c>
      <c r="O9" s="58">
        <v>161</v>
      </c>
      <c r="P9" s="60"/>
      <c r="Q9" s="44"/>
      <c r="R9" s="130">
        <v>2</v>
      </c>
      <c r="S9" s="45">
        <v>180</v>
      </c>
      <c r="T9" s="44"/>
      <c r="U9" s="124"/>
      <c r="V9" s="125"/>
      <c r="W9" s="124" t="s">
        <v>126</v>
      </c>
    </row>
    <row r="10" spans="1:42" ht="24.95" customHeight="1" x14ac:dyDescent="0.2">
      <c r="A10" s="104">
        <f>Schedule!A$7</f>
        <v>3</v>
      </c>
      <c r="B10" s="67">
        <f>Schedule!B$7</f>
        <v>45848</v>
      </c>
      <c r="C10" s="68">
        <f>Schedule!C$7</f>
        <v>45848</v>
      </c>
      <c r="D10" s="67" t="str">
        <f>Schedule!D$7</f>
        <v>B</v>
      </c>
      <c r="E10" s="69">
        <f>Schedule!E$7</f>
        <v>0.33333333333333331</v>
      </c>
      <c r="F10" s="69">
        <f>Schedule!F$7</f>
        <v>0.75</v>
      </c>
      <c r="G10" s="67" t="str">
        <f>Schedule!G$7</f>
        <v>Portland</v>
      </c>
      <c r="H10" s="67" t="str">
        <f>Schedule!H$7</f>
        <v>GBPTL</v>
      </c>
      <c r="I10" s="47" t="s">
        <v>149</v>
      </c>
      <c r="J10" s="46" t="s">
        <v>151</v>
      </c>
      <c r="K10" s="105">
        <v>69</v>
      </c>
      <c r="L10" s="108">
        <v>0.56944444444444442</v>
      </c>
      <c r="M10" s="43">
        <f>Table1[[#This Row],[Depart]]+Table1[[#This Row],[Dur''n]]</f>
        <v>0.73611111111111105</v>
      </c>
      <c r="N10" s="43">
        <v>0.16666666666666666</v>
      </c>
      <c r="O10" s="58" t="s">
        <v>1</v>
      </c>
      <c r="P10" s="60"/>
      <c r="Q10" s="44"/>
      <c r="R10" s="130">
        <v>2</v>
      </c>
      <c r="S10" s="45" t="s">
        <v>1</v>
      </c>
      <c r="T10" s="44"/>
      <c r="U10" s="124"/>
      <c r="V10" s="125"/>
      <c r="W10" s="124" t="s">
        <v>126</v>
      </c>
    </row>
    <row r="11" spans="1:42" ht="24.95" customHeight="1" x14ac:dyDescent="0.2">
      <c r="A11" s="104">
        <f>Schedule!A$8</f>
        <v>4</v>
      </c>
      <c r="B11" s="67">
        <f>Schedule!B$8</f>
        <v>45849</v>
      </c>
      <c r="C11" s="68">
        <f>Schedule!C$8</f>
        <v>45849</v>
      </c>
      <c r="D11" s="135" t="str">
        <f>Schedule!D$8</f>
        <v>A</v>
      </c>
      <c r="E11" s="69">
        <f>Schedule!E$8</f>
        <v>0.3125</v>
      </c>
      <c r="F11" s="69">
        <f>Schedule!F$8</f>
        <v>0.70833333333333337</v>
      </c>
      <c r="G11" s="67" t="str">
        <f>Schedule!G$8</f>
        <v>St. Mary's, Isles of Scilly</v>
      </c>
      <c r="H11" s="67" t="str">
        <f>Schedule!H$8</f>
        <v>GBHWZ</v>
      </c>
      <c r="I11" s="47" t="s">
        <v>158</v>
      </c>
      <c r="J11" s="46" t="s">
        <v>160</v>
      </c>
      <c r="K11" s="105">
        <v>55</v>
      </c>
      <c r="L11" s="108">
        <v>0.34722222222222227</v>
      </c>
      <c r="M11" s="43" t="s">
        <v>1</v>
      </c>
      <c r="N11" s="43" t="s">
        <v>1</v>
      </c>
      <c r="O11" s="58">
        <v>70</v>
      </c>
      <c r="P11" s="60"/>
      <c r="Q11" s="44"/>
      <c r="R11" s="130">
        <v>1</v>
      </c>
      <c r="S11" s="45">
        <v>90</v>
      </c>
      <c r="T11" s="44"/>
      <c r="U11" s="124" t="s">
        <v>156</v>
      </c>
      <c r="V11" s="125"/>
      <c r="W11" s="124" t="s">
        <v>126</v>
      </c>
    </row>
    <row r="12" spans="1:42" ht="24.95" customHeight="1" x14ac:dyDescent="0.2">
      <c r="A12" s="104">
        <f>Schedule!A$8</f>
        <v>4</v>
      </c>
      <c r="B12" s="67">
        <f>Schedule!B$8</f>
        <v>45849</v>
      </c>
      <c r="C12" s="68">
        <f>Schedule!C$8</f>
        <v>45849</v>
      </c>
      <c r="D12" s="135" t="str">
        <f>Schedule!D$8</f>
        <v>A</v>
      </c>
      <c r="E12" s="69">
        <f>Schedule!E$8</f>
        <v>0.3125</v>
      </c>
      <c r="F12" s="69">
        <f>Schedule!F$8</f>
        <v>0.70833333333333337</v>
      </c>
      <c r="G12" s="67" t="str">
        <f>Schedule!G$8</f>
        <v>St. Mary's, Isles of Scilly</v>
      </c>
      <c r="H12" s="67" t="str">
        <f>Schedule!H$8</f>
        <v>GBHWZ</v>
      </c>
      <c r="I12" s="47" t="s">
        <v>133</v>
      </c>
      <c r="J12" s="46" t="s">
        <v>111</v>
      </c>
      <c r="K12" s="105">
        <v>25</v>
      </c>
      <c r="L12" s="108">
        <v>0.35416666666666669</v>
      </c>
      <c r="M12" s="43" t="s">
        <v>1</v>
      </c>
      <c r="N12" s="43" t="s">
        <v>1</v>
      </c>
      <c r="O12" s="58">
        <v>524</v>
      </c>
      <c r="P12" s="60"/>
      <c r="Q12" s="44"/>
      <c r="R12" s="131">
        <v>1</v>
      </c>
      <c r="S12" s="45">
        <v>989</v>
      </c>
      <c r="T12" s="44"/>
      <c r="U12" s="124" t="s">
        <v>153</v>
      </c>
      <c r="V12" s="125"/>
      <c r="W12" s="124" t="s">
        <v>126</v>
      </c>
    </row>
    <row r="13" spans="1:42" ht="24.95" customHeight="1" x14ac:dyDescent="0.2">
      <c r="A13" s="104">
        <f>Schedule!A$8</f>
        <v>4</v>
      </c>
      <c r="B13" s="67">
        <f>Schedule!B$8</f>
        <v>45849</v>
      </c>
      <c r="C13" s="68">
        <f>Schedule!C$8</f>
        <v>45849</v>
      </c>
      <c r="D13" s="135" t="str">
        <f>Schedule!D$8</f>
        <v>A</v>
      </c>
      <c r="E13" s="69">
        <f>Schedule!E$8</f>
        <v>0.3125</v>
      </c>
      <c r="F13" s="69">
        <f>Schedule!F$8</f>
        <v>0.70833333333333337</v>
      </c>
      <c r="G13" s="67" t="str">
        <f>Schedule!G$8</f>
        <v>St. Mary's, Isles of Scilly</v>
      </c>
      <c r="H13" s="67" t="str">
        <f>Schedule!H$8</f>
        <v>GBHWZ</v>
      </c>
      <c r="I13" s="47" t="s">
        <v>133</v>
      </c>
      <c r="J13" s="46" t="s">
        <v>111</v>
      </c>
      <c r="K13" s="105">
        <v>25</v>
      </c>
      <c r="L13" s="108">
        <v>0.36805555555555558</v>
      </c>
      <c r="M13" s="43" t="s">
        <v>1</v>
      </c>
      <c r="N13" s="43" t="s">
        <v>1</v>
      </c>
      <c r="O13" s="58" t="s">
        <v>1</v>
      </c>
      <c r="P13" s="60"/>
      <c r="Q13" s="44"/>
      <c r="R13" s="131">
        <v>1</v>
      </c>
      <c r="S13" s="45" t="s">
        <v>1</v>
      </c>
      <c r="T13" s="44"/>
      <c r="U13" s="124" t="s">
        <v>154</v>
      </c>
      <c r="V13" s="125"/>
      <c r="W13" s="124" t="s">
        <v>126</v>
      </c>
    </row>
    <row r="14" spans="1:42" ht="24.95" customHeight="1" x14ac:dyDescent="0.2">
      <c r="A14" s="104">
        <f>Schedule!A$8</f>
        <v>4</v>
      </c>
      <c r="B14" s="67">
        <f>Schedule!B$8</f>
        <v>45849</v>
      </c>
      <c r="C14" s="68">
        <f>Schedule!C$8</f>
        <v>45849</v>
      </c>
      <c r="D14" s="135" t="str">
        <f>Schedule!D$8</f>
        <v>A</v>
      </c>
      <c r="E14" s="69">
        <f>Schedule!E$8</f>
        <v>0.3125</v>
      </c>
      <c r="F14" s="69">
        <f>Schedule!F$8</f>
        <v>0.70833333333333337</v>
      </c>
      <c r="G14" s="67" t="str">
        <f>Schedule!G$8</f>
        <v>St. Mary's, Isles of Scilly</v>
      </c>
      <c r="H14" s="67" t="str">
        <f>Schedule!H$8</f>
        <v>GBHWZ</v>
      </c>
      <c r="I14" s="47" t="s">
        <v>159</v>
      </c>
      <c r="J14" s="46" t="s">
        <v>161</v>
      </c>
      <c r="K14" s="105">
        <v>55</v>
      </c>
      <c r="L14" s="108">
        <v>0.54861111111111105</v>
      </c>
      <c r="M14" s="43" t="s">
        <v>1</v>
      </c>
      <c r="N14" s="43" t="s">
        <v>1</v>
      </c>
      <c r="O14" s="58">
        <v>38</v>
      </c>
      <c r="P14" s="60"/>
      <c r="Q14" s="44"/>
      <c r="R14" s="130">
        <v>1</v>
      </c>
      <c r="S14" s="45">
        <v>45</v>
      </c>
      <c r="T14" s="44"/>
      <c r="U14" s="124" t="s">
        <v>157</v>
      </c>
      <c r="V14" s="125"/>
      <c r="W14" s="124" t="s">
        <v>126</v>
      </c>
    </row>
    <row r="15" spans="1:42" ht="24.95" customHeight="1" x14ac:dyDescent="0.2">
      <c r="A15" s="104">
        <f>Schedule!A$8</f>
        <v>4</v>
      </c>
      <c r="B15" s="67">
        <f>Schedule!B$8</f>
        <v>45849</v>
      </c>
      <c r="C15" s="68">
        <f>Schedule!C$8</f>
        <v>45849</v>
      </c>
      <c r="D15" s="135" t="str">
        <f>Schedule!D$8</f>
        <v>A</v>
      </c>
      <c r="E15" s="69">
        <f>Schedule!E$8</f>
        <v>0.3125</v>
      </c>
      <c r="F15" s="69">
        <f>Schedule!F$8</f>
        <v>0.70833333333333337</v>
      </c>
      <c r="G15" s="67" t="str">
        <f>Schedule!G$8</f>
        <v>St. Mary's, Isles of Scilly</v>
      </c>
      <c r="H15" s="67" t="str">
        <f>Schedule!H$8</f>
        <v>GBHWZ</v>
      </c>
      <c r="I15" s="47" t="s">
        <v>133</v>
      </c>
      <c r="J15" s="46" t="s">
        <v>111</v>
      </c>
      <c r="K15" s="105">
        <v>25</v>
      </c>
      <c r="L15" s="108">
        <v>0.55555555555555558</v>
      </c>
      <c r="M15" s="43" t="s">
        <v>1</v>
      </c>
      <c r="N15" s="43" t="s">
        <v>1</v>
      </c>
      <c r="O15" s="58" t="s">
        <v>1</v>
      </c>
      <c r="P15" s="60"/>
      <c r="Q15" s="44"/>
      <c r="R15" s="131">
        <v>1</v>
      </c>
      <c r="S15" s="45" t="s">
        <v>1</v>
      </c>
      <c r="T15" s="44"/>
      <c r="U15" s="124" t="s">
        <v>155</v>
      </c>
      <c r="V15" s="125"/>
      <c r="W15" s="124" t="s">
        <v>126</v>
      </c>
    </row>
    <row r="16" spans="1:42" ht="24.95" customHeight="1" x14ac:dyDescent="0.2">
      <c r="A16" s="104">
        <f>Schedule!A$12</f>
        <v>8</v>
      </c>
      <c r="B16" s="67">
        <f>Schedule!B$12</f>
        <v>45853</v>
      </c>
      <c r="C16" s="68">
        <f>Schedule!C$12</f>
        <v>45853</v>
      </c>
      <c r="D16" s="67" t="str">
        <f>Schedule!D$12</f>
        <v>B</v>
      </c>
      <c r="E16" s="69">
        <f>Schedule!E$12</f>
        <v>0.33333333333333331</v>
      </c>
      <c r="F16" s="69">
        <f>Schedule!F$12</f>
        <v>0.95833333333333337</v>
      </c>
      <c r="G16" s="67" t="str">
        <f>Schedule!G$12</f>
        <v>Horta, Faial</v>
      </c>
      <c r="H16" s="67" t="str">
        <f>Schedule!H$12</f>
        <v>PTHOR</v>
      </c>
      <c r="I16" s="47" t="s">
        <v>134</v>
      </c>
      <c r="J16" s="46" t="s">
        <v>112</v>
      </c>
      <c r="K16" s="105">
        <v>39</v>
      </c>
      <c r="L16" s="108">
        <v>0.36805555555555558</v>
      </c>
      <c r="M16" s="43">
        <f>Table1[[#This Row],[Depart]]+Table1[[#This Row],[Dur''n]]</f>
        <v>0.53472222222222221</v>
      </c>
      <c r="N16" s="43">
        <v>0.16666666666666666</v>
      </c>
      <c r="O16" s="58">
        <v>76</v>
      </c>
      <c r="P16" s="60"/>
      <c r="Q16" s="44"/>
      <c r="R16" s="130">
        <v>2</v>
      </c>
      <c r="S16" s="45">
        <v>80</v>
      </c>
      <c r="T16" s="44"/>
      <c r="U16" s="124"/>
      <c r="V16" s="125" t="s">
        <v>128</v>
      </c>
      <c r="W16" s="124"/>
    </row>
    <row r="17" spans="1:23" ht="24.95" customHeight="1" x14ac:dyDescent="0.2">
      <c r="A17" s="104">
        <f>Schedule!A$12</f>
        <v>8</v>
      </c>
      <c r="B17" s="67">
        <f>Schedule!B$12</f>
        <v>45853</v>
      </c>
      <c r="C17" s="68">
        <f>Schedule!C$12</f>
        <v>45853</v>
      </c>
      <c r="D17" s="67" t="str">
        <f>Schedule!D$12</f>
        <v>B</v>
      </c>
      <c r="E17" s="69">
        <f>Schedule!E$12</f>
        <v>0.33333333333333331</v>
      </c>
      <c r="F17" s="69">
        <f>Schedule!F$12</f>
        <v>0.95833333333333337</v>
      </c>
      <c r="G17" s="67" t="str">
        <f>Schedule!G$12</f>
        <v>Horta, Faial</v>
      </c>
      <c r="H17" s="67" t="str">
        <f>Schedule!H$12</f>
        <v>PTHOR</v>
      </c>
      <c r="I17" s="47" t="s">
        <v>163</v>
      </c>
      <c r="J17" s="46" t="s">
        <v>167</v>
      </c>
      <c r="K17" s="105">
        <v>39</v>
      </c>
      <c r="L17" s="108">
        <v>0.375</v>
      </c>
      <c r="M17" s="43">
        <f>Table1[[#This Row],[Depart]]+Table1[[#This Row],[Dur''n]]</f>
        <v>0.52083333333333337</v>
      </c>
      <c r="N17" s="43">
        <v>0.14583333333333334</v>
      </c>
      <c r="O17" s="58">
        <v>172</v>
      </c>
      <c r="P17" s="60"/>
      <c r="Q17" s="44"/>
      <c r="R17" s="130">
        <v>2</v>
      </c>
      <c r="S17" s="45">
        <v>180</v>
      </c>
      <c r="T17" s="44"/>
      <c r="U17" s="124"/>
      <c r="V17" s="125"/>
      <c r="W17" s="124"/>
    </row>
    <row r="18" spans="1:23" ht="24.95" customHeight="1" x14ac:dyDescent="0.2">
      <c r="A18" s="104">
        <f>Schedule!A$12</f>
        <v>8</v>
      </c>
      <c r="B18" s="67">
        <f>Schedule!B$12</f>
        <v>45853</v>
      </c>
      <c r="C18" s="68">
        <f>Schedule!C$12</f>
        <v>45853</v>
      </c>
      <c r="D18" s="67" t="str">
        <f>Schedule!D$12</f>
        <v>B</v>
      </c>
      <c r="E18" s="69">
        <f>Schedule!E$12</f>
        <v>0.33333333333333331</v>
      </c>
      <c r="F18" s="69">
        <f>Schedule!F$12</f>
        <v>0.95833333333333337</v>
      </c>
      <c r="G18" s="67" t="str">
        <f>Schedule!G$12</f>
        <v>Horta, Faial</v>
      </c>
      <c r="H18" s="67" t="str">
        <f>Schedule!H$12</f>
        <v>PTHOR</v>
      </c>
      <c r="I18" s="47" t="s">
        <v>163</v>
      </c>
      <c r="J18" s="46" t="s">
        <v>167</v>
      </c>
      <c r="K18" s="105">
        <v>39</v>
      </c>
      <c r="L18" s="108">
        <v>0.38194444444444442</v>
      </c>
      <c r="M18" s="43">
        <f>Table1[[#This Row],[Depart]]+Table1[[#This Row],[Dur''n]]</f>
        <v>0.52777777777777779</v>
      </c>
      <c r="N18" s="43">
        <v>0.14583333333333334</v>
      </c>
      <c r="O18" s="58" t="s">
        <v>1</v>
      </c>
      <c r="P18" s="60"/>
      <c r="Q18" s="44"/>
      <c r="R18" s="130">
        <v>2</v>
      </c>
      <c r="S18" s="45" t="s">
        <v>1</v>
      </c>
      <c r="T18" s="44"/>
      <c r="U18" s="124"/>
      <c r="V18" s="125"/>
      <c r="W18" s="124"/>
    </row>
    <row r="19" spans="1:23" ht="24.95" customHeight="1" x14ac:dyDescent="0.2">
      <c r="A19" s="104">
        <f>Schedule!A$12</f>
        <v>8</v>
      </c>
      <c r="B19" s="67">
        <f>Schedule!B$12</f>
        <v>45853</v>
      </c>
      <c r="C19" s="68">
        <f>Schedule!C$12</f>
        <v>45853</v>
      </c>
      <c r="D19" s="67" t="str">
        <f>Schedule!D$12</f>
        <v>B</v>
      </c>
      <c r="E19" s="69">
        <f>Schedule!E$12</f>
        <v>0.33333333333333331</v>
      </c>
      <c r="F19" s="69">
        <f>Schedule!F$12</f>
        <v>0.95833333333333337</v>
      </c>
      <c r="G19" s="67" t="str">
        <f>Schedule!G$12</f>
        <v>Horta, Faial</v>
      </c>
      <c r="H19" s="67" t="str">
        <f>Schedule!H$12</f>
        <v>PTHOR</v>
      </c>
      <c r="I19" s="47" t="s">
        <v>136</v>
      </c>
      <c r="J19" s="46" t="s">
        <v>113</v>
      </c>
      <c r="K19" s="105">
        <v>89</v>
      </c>
      <c r="L19" s="108">
        <v>0.3888888888888889</v>
      </c>
      <c r="M19" s="43">
        <f>Table1[[#This Row],[Depart]]+Table1[[#This Row],[Dur''n]]</f>
        <v>0.53472222222222221</v>
      </c>
      <c r="N19" s="43">
        <v>0.14583333333333334</v>
      </c>
      <c r="O19" s="58">
        <v>25</v>
      </c>
      <c r="P19" s="60"/>
      <c r="Q19" s="44"/>
      <c r="R19" s="130" t="s">
        <v>190</v>
      </c>
      <c r="S19" s="45">
        <v>28</v>
      </c>
      <c r="T19" s="44"/>
      <c r="U19" s="124"/>
      <c r="V19" s="125" t="s">
        <v>128</v>
      </c>
      <c r="W19" s="124"/>
    </row>
    <row r="20" spans="1:23" ht="24.95" customHeight="1" x14ac:dyDescent="0.2">
      <c r="A20" s="104">
        <f>Schedule!A$12</f>
        <v>8</v>
      </c>
      <c r="B20" s="67">
        <f>Schedule!B$12</f>
        <v>45853</v>
      </c>
      <c r="C20" s="68">
        <f>Schedule!C$12</f>
        <v>45853</v>
      </c>
      <c r="D20" s="67" t="str">
        <f>Schedule!D$12</f>
        <v>B</v>
      </c>
      <c r="E20" s="69">
        <f>Schedule!E$12</f>
        <v>0.33333333333333331</v>
      </c>
      <c r="F20" s="69">
        <f>Schedule!F$12</f>
        <v>0.95833333333333337</v>
      </c>
      <c r="G20" s="67" t="str">
        <f>Schedule!G$12</f>
        <v>Horta, Faial</v>
      </c>
      <c r="H20" s="67" t="str">
        <f>Schedule!H$12</f>
        <v>PTHOR</v>
      </c>
      <c r="I20" s="47" t="s">
        <v>165</v>
      </c>
      <c r="J20" s="46" t="s">
        <v>169</v>
      </c>
      <c r="K20" s="105">
        <v>59</v>
      </c>
      <c r="L20" s="108">
        <v>0.39583333333333331</v>
      </c>
      <c r="M20" s="43">
        <f>Table1[[#This Row],[Depart]]+Table1[[#This Row],[Dur''n]]</f>
        <v>0.54166666666666663</v>
      </c>
      <c r="N20" s="43">
        <v>0.14583333333333334</v>
      </c>
      <c r="O20" s="58">
        <v>90</v>
      </c>
      <c r="P20" s="60"/>
      <c r="Q20" s="44"/>
      <c r="R20" s="130">
        <v>2</v>
      </c>
      <c r="S20" s="45">
        <v>90</v>
      </c>
      <c r="T20" s="44" t="s">
        <v>189</v>
      </c>
      <c r="U20" s="124"/>
      <c r="V20" s="125"/>
      <c r="W20" s="124"/>
    </row>
    <row r="21" spans="1:23" ht="24.95" customHeight="1" x14ac:dyDescent="0.2">
      <c r="A21" s="104">
        <f>Schedule!A$12</f>
        <v>8</v>
      </c>
      <c r="B21" s="67">
        <f>Schedule!B$12</f>
        <v>45853</v>
      </c>
      <c r="C21" s="68">
        <f>Schedule!C$12</f>
        <v>45853</v>
      </c>
      <c r="D21" s="67" t="str">
        <f>Schedule!D$12</f>
        <v>B</v>
      </c>
      <c r="E21" s="69">
        <f>Schedule!E$12</f>
        <v>0.33333333333333331</v>
      </c>
      <c r="F21" s="69">
        <f>Schedule!F$12</f>
        <v>0.95833333333333337</v>
      </c>
      <c r="G21" s="67" t="str">
        <f>Schedule!G$12</f>
        <v>Horta, Faial</v>
      </c>
      <c r="H21" s="67" t="str">
        <f>Schedule!H$12</f>
        <v>PTHOR</v>
      </c>
      <c r="I21" s="47" t="s">
        <v>164</v>
      </c>
      <c r="J21" s="46" t="s">
        <v>168</v>
      </c>
      <c r="K21" s="105">
        <v>39</v>
      </c>
      <c r="L21" s="108">
        <v>0.56944444444444442</v>
      </c>
      <c r="M21" s="43">
        <f>Table1[[#This Row],[Depart]]+Table1[[#This Row],[Dur''n]]</f>
        <v>0.71527777777777779</v>
      </c>
      <c r="N21" s="43">
        <v>0.14583333333333334</v>
      </c>
      <c r="O21" s="58">
        <v>173</v>
      </c>
      <c r="P21" s="60"/>
      <c r="Q21" s="44"/>
      <c r="R21" s="130">
        <v>2</v>
      </c>
      <c r="S21" s="45">
        <v>180</v>
      </c>
      <c r="T21" s="44"/>
      <c r="U21" s="124"/>
      <c r="V21" s="125"/>
      <c r="W21" s="124"/>
    </row>
    <row r="22" spans="1:23" ht="24.95" customHeight="1" x14ac:dyDescent="0.2">
      <c r="A22" s="104">
        <f>Schedule!A$12</f>
        <v>8</v>
      </c>
      <c r="B22" s="67">
        <f>Schedule!B$12</f>
        <v>45853</v>
      </c>
      <c r="C22" s="68">
        <f>Schedule!C$12</f>
        <v>45853</v>
      </c>
      <c r="D22" s="67" t="str">
        <f>Schedule!D$12</f>
        <v>B</v>
      </c>
      <c r="E22" s="69">
        <f>Schedule!E$12</f>
        <v>0.33333333333333331</v>
      </c>
      <c r="F22" s="69">
        <f>Schedule!F$12</f>
        <v>0.95833333333333337</v>
      </c>
      <c r="G22" s="67" t="str">
        <f>Schedule!G$12</f>
        <v>Horta, Faial</v>
      </c>
      <c r="H22" s="67" t="str">
        <f>Schedule!H$12</f>
        <v>PTHOR</v>
      </c>
      <c r="I22" s="47" t="s">
        <v>164</v>
      </c>
      <c r="J22" s="46" t="s">
        <v>168</v>
      </c>
      <c r="K22" s="105">
        <v>39</v>
      </c>
      <c r="L22" s="108">
        <v>0.57638888888888895</v>
      </c>
      <c r="M22" s="43">
        <f>Table1[[#This Row],[Depart]]+Table1[[#This Row],[Dur''n]]</f>
        <v>0.72222222222222232</v>
      </c>
      <c r="N22" s="43">
        <v>0.14583333333333334</v>
      </c>
      <c r="O22" s="58" t="s">
        <v>1</v>
      </c>
      <c r="P22" s="60"/>
      <c r="Q22" s="44"/>
      <c r="R22" s="130">
        <v>2</v>
      </c>
      <c r="S22" s="45" t="s">
        <v>1</v>
      </c>
      <c r="T22" s="44"/>
      <c r="U22" s="124"/>
      <c r="V22" s="125"/>
      <c r="W22" s="124"/>
    </row>
    <row r="23" spans="1:23" ht="24.95" customHeight="1" x14ac:dyDescent="0.2">
      <c r="A23" s="104">
        <f>Schedule!A$12</f>
        <v>8</v>
      </c>
      <c r="B23" s="67">
        <f>Schedule!B$12</f>
        <v>45853</v>
      </c>
      <c r="C23" s="68">
        <f>Schedule!C$12</f>
        <v>45853</v>
      </c>
      <c r="D23" s="67" t="str">
        <f>Schedule!D$12</f>
        <v>B</v>
      </c>
      <c r="E23" s="69">
        <f>Schedule!E$12</f>
        <v>0.33333333333333331</v>
      </c>
      <c r="F23" s="69">
        <f>Schedule!F$12</f>
        <v>0.95833333333333337</v>
      </c>
      <c r="G23" s="67" t="str">
        <f>Schedule!G$12</f>
        <v>Horta, Faial</v>
      </c>
      <c r="H23" s="67" t="str">
        <f>Schedule!H$12</f>
        <v>PTHOR</v>
      </c>
      <c r="I23" s="47" t="s">
        <v>166</v>
      </c>
      <c r="J23" s="46" t="s">
        <v>170</v>
      </c>
      <c r="K23" s="105">
        <v>59</v>
      </c>
      <c r="L23" s="108">
        <v>0.58333333333333337</v>
      </c>
      <c r="M23" s="43">
        <f>Table1[[#This Row],[Depart]]+Table1[[#This Row],[Dur''n]]</f>
        <v>0.72916666666666674</v>
      </c>
      <c r="N23" s="43">
        <v>0.14583333333333334</v>
      </c>
      <c r="O23" s="58">
        <v>40</v>
      </c>
      <c r="P23" s="60">
        <v>12</v>
      </c>
      <c r="Q23" s="44"/>
      <c r="R23" s="130">
        <v>1</v>
      </c>
      <c r="S23" s="45">
        <v>45</v>
      </c>
      <c r="T23" s="44" t="s">
        <v>189</v>
      </c>
      <c r="U23" s="124" t="s">
        <v>193</v>
      </c>
      <c r="V23" s="125"/>
      <c r="W23" s="124"/>
    </row>
    <row r="24" spans="1:23" ht="24.95" customHeight="1" x14ac:dyDescent="0.2">
      <c r="A24" s="104">
        <f>Schedule!A$13</f>
        <v>9</v>
      </c>
      <c r="B24" s="67">
        <f>Schedule!B$13</f>
        <v>45854</v>
      </c>
      <c r="C24" s="68">
        <f>Schedule!C$13</f>
        <v>45854</v>
      </c>
      <c r="D24" s="135" t="str">
        <f>Schedule!D$13</f>
        <v>A</v>
      </c>
      <c r="E24" s="69">
        <f>Schedule!E$13</f>
        <v>0.29166666666666669</v>
      </c>
      <c r="F24" s="69">
        <f>Schedule!F$13</f>
        <v>0.75</v>
      </c>
      <c r="G24" s="67" t="str">
        <f>Schedule!G$13</f>
        <v>Velas, Sao Jorge</v>
      </c>
      <c r="H24" s="67" t="str">
        <f>Schedule!H$13</f>
        <v>PTVEL</v>
      </c>
      <c r="I24" s="47" t="s">
        <v>137</v>
      </c>
      <c r="J24" s="46" t="s">
        <v>115</v>
      </c>
      <c r="K24" s="105">
        <v>99</v>
      </c>
      <c r="L24" s="108">
        <v>0.38194444444444442</v>
      </c>
      <c r="M24" s="43">
        <f>Table1[[#This Row],[Depart]]+Table1[[#This Row],[Dur''n]]</f>
        <v>0.69444444444444442</v>
      </c>
      <c r="N24" s="43">
        <v>0.3125</v>
      </c>
      <c r="O24" s="58">
        <v>110</v>
      </c>
      <c r="P24" s="60">
        <v>19</v>
      </c>
      <c r="Q24" s="44"/>
      <c r="R24" s="130">
        <v>2</v>
      </c>
      <c r="S24" s="45">
        <v>110</v>
      </c>
      <c r="T24" s="44" t="s">
        <v>127</v>
      </c>
      <c r="U24" s="124"/>
      <c r="V24" s="125" t="s">
        <v>128</v>
      </c>
      <c r="W24" s="124"/>
    </row>
    <row r="25" spans="1:23" ht="24.95" customHeight="1" x14ac:dyDescent="0.2">
      <c r="A25" s="104">
        <f>Schedule!A$13</f>
        <v>9</v>
      </c>
      <c r="B25" s="67">
        <f>Schedule!B$13</f>
        <v>45854</v>
      </c>
      <c r="C25" s="68">
        <f>Schedule!C$13</f>
        <v>45854</v>
      </c>
      <c r="D25" s="135" t="str">
        <f>Schedule!D$13</f>
        <v>A</v>
      </c>
      <c r="E25" s="69">
        <f>Schedule!E$13</f>
        <v>0.29166666666666669</v>
      </c>
      <c r="F25" s="69">
        <f>Schedule!F$13</f>
        <v>0.75</v>
      </c>
      <c r="G25" s="67" t="str">
        <f>Schedule!G$13</f>
        <v>Velas, Sao Jorge</v>
      </c>
      <c r="H25" s="67" t="str">
        <f>Schedule!H$13</f>
        <v>PTVEL</v>
      </c>
      <c r="I25" s="47" t="s">
        <v>138</v>
      </c>
      <c r="J25" s="46" t="s">
        <v>116</v>
      </c>
      <c r="K25" s="105">
        <v>59</v>
      </c>
      <c r="L25" s="108">
        <v>0.39583333333333331</v>
      </c>
      <c r="M25" s="43">
        <f>Table1[[#This Row],[Depart]]+Table1[[#This Row],[Dur''n]]</f>
        <v>0.54166666666666663</v>
      </c>
      <c r="N25" s="43">
        <v>0.14583333333333334</v>
      </c>
      <c r="O25" s="58">
        <v>180</v>
      </c>
      <c r="P25" s="60">
        <v>2</v>
      </c>
      <c r="Q25" s="44"/>
      <c r="R25" s="130">
        <v>2</v>
      </c>
      <c r="S25" s="45">
        <v>180</v>
      </c>
      <c r="T25" s="44"/>
      <c r="U25" s="124"/>
      <c r="V25" s="125"/>
      <c r="W25" s="124"/>
    </row>
    <row r="26" spans="1:23" ht="24.95" customHeight="1" x14ac:dyDescent="0.2">
      <c r="A26" s="104">
        <f>Schedule!A$13</f>
        <v>9</v>
      </c>
      <c r="B26" s="67">
        <f>Schedule!B$13</f>
        <v>45854</v>
      </c>
      <c r="C26" s="68">
        <f>Schedule!C$13</f>
        <v>45854</v>
      </c>
      <c r="D26" s="135" t="str">
        <f>Schedule!D$13</f>
        <v>A</v>
      </c>
      <c r="E26" s="69">
        <f>Schedule!E$13</f>
        <v>0.29166666666666669</v>
      </c>
      <c r="F26" s="69">
        <f>Schedule!F$13</f>
        <v>0.75</v>
      </c>
      <c r="G26" s="67" t="str">
        <f>Schedule!G$13</f>
        <v>Velas, Sao Jorge</v>
      </c>
      <c r="H26" s="67" t="str">
        <f>Schedule!H$13</f>
        <v>PTVEL</v>
      </c>
      <c r="I26" s="47" t="s">
        <v>138</v>
      </c>
      <c r="J26" s="46" t="s">
        <v>116</v>
      </c>
      <c r="K26" s="105">
        <v>59</v>
      </c>
      <c r="L26" s="108">
        <v>0.40972222222222227</v>
      </c>
      <c r="M26" s="43">
        <f>Table1[[#This Row],[Depart]]+Table1[[#This Row],[Dur''n]]</f>
        <v>0.55555555555555558</v>
      </c>
      <c r="N26" s="43">
        <v>0.14583333333333334</v>
      </c>
      <c r="O26" s="58" t="s">
        <v>1</v>
      </c>
      <c r="P26" s="60"/>
      <c r="Q26" s="44"/>
      <c r="R26" s="130">
        <v>2</v>
      </c>
      <c r="S26" s="45" t="s">
        <v>1</v>
      </c>
      <c r="T26" s="44"/>
      <c r="U26" s="124"/>
      <c r="V26" s="125"/>
      <c r="W26" s="124"/>
    </row>
    <row r="27" spans="1:23" ht="24.95" customHeight="1" x14ac:dyDescent="0.2">
      <c r="A27" s="104">
        <f>Schedule!A$13</f>
        <v>9</v>
      </c>
      <c r="B27" s="67">
        <f>Schedule!B$13</f>
        <v>45854</v>
      </c>
      <c r="C27" s="68">
        <f>Schedule!C$13</f>
        <v>45854</v>
      </c>
      <c r="D27" s="135" t="str">
        <f>Schedule!D$13</f>
        <v>A</v>
      </c>
      <c r="E27" s="69">
        <f>Schedule!E$13</f>
        <v>0.29166666666666669</v>
      </c>
      <c r="F27" s="69">
        <f>Schedule!F$13</f>
        <v>0.75</v>
      </c>
      <c r="G27" s="67" t="str">
        <f>Schedule!G$13</f>
        <v>Velas, Sao Jorge</v>
      </c>
      <c r="H27" s="67" t="str">
        <f>Schedule!H$13</f>
        <v>PTVEL</v>
      </c>
      <c r="I27" s="47" t="s">
        <v>139</v>
      </c>
      <c r="J27" s="46" t="s">
        <v>114</v>
      </c>
      <c r="K27" s="105">
        <v>69</v>
      </c>
      <c r="L27" s="108">
        <v>0.56944444444444442</v>
      </c>
      <c r="M27" s="43">
        <f>Table1[[#This Row],[Depart]]+Table1[[#This Row],[Dur''n]]</f>
        <v>0.71527777777777779</v>
      </c>
      <c r="N27" s="43">
        <v>0.14583333333333334</v>
      </c>
      <c r="O27" s="58">
        <v>179</v>
      </c>
      <c r="P27" s="60">
        <v>10</v>
      </c>
      <c r="Q27" s="44"/>
      <c r="R27" s="130">
        <v>2</v>
      </c>
      <c r="S27" s="45">
        <v>180</v>
      </c>
      <c r="T27" s="44"/>
      <c r="U27" s="124"/>
      <c r="V27" s="125" t="s">
        <v>128</v>
      </c>
      <c r="W27" s="124"/>
    </row>
    <row r="28" spans="1:23" ht="24.95" customHeight="1" x14ac:dyDescent="0.2">
      <c r="A28" s="104">
        <f>Schedule!A$13</f>
        <v>9</v>
      </c>
      <c r="B28" s="67">
        <f>Schedule!B$13</f>
        <v>45854</v>
      </c>
      <c r="C28" s="68">
        <f>Schedule!C$13</f>
        <v>45854</v>
      </c>
      <c r="D28" s="135" t="str">
        <f>Schedule!D$13</f>
        <v>A</v>
      </c>
      <c r="E28" s="69">
        <f>Schedule!E$13</f>
        <v>0.29166666666666669</v>
      </c>
      <c r="F28" s="69">
        <f>Schedule!F$13</f>
        <v>0.75</v>
      </c>
      <c r="G28" s="67" t="str">
        <f>Schedule!G$13</f>
        <v>Velas, Sao Jorge</v>
      </c>
      <c r="H28" s="67" t="str">
        <f>Schedule!H$13</f>
        <v>PTVEL</v>
      </c>
      <c r="I28" s="47" t="s">
        <v>139</v>
      </c>
      <c r="J28" s="46" t="s">
        <v>114</v>
      </c>
      <c r="K28" s="105">
        <v>69</v>
      </c>
      <c r="L28" s="108">
        <v>0.58333333333333337</v>
      </c>
      <c r="M28" s="43">
        <f>Table1[[#This Row],[Depart]]+Table1[[#This Row],[Dur''n]]</f>
        <v>0.72916666666666674</v>
      </c>
      <c r="N28" s="43">
        <v>0.14583333333333334</v>
      </c>
      <c r="O28" s="58" t="s">
        <v>1</v>
      </c>
      <c r="P28" s="60"/>
      <c r="Q28" s="44"/>
      <c r="R28" s="130">
        <v>2</v>
      </c>
      <c r="S28" s="45" t="s">
        <v>1</v>
      </c>
      <c r="T28" s="44"/>
      <c r="U28" s="124"/>
      <c r="V28" s="125" t="s">
        <v>128</v>
      </c>
      <c r="W28" s="124"/>
    </row>
    <row r="29" spans="1:23" ht="24.95" customHeight="1" x14ac:dyDescent="0.2">
      <c r="A29" s="104">
        <f>Schedule!A$14</f>
        <v>10</v>
      </c>
      <c r="B29" s="67">
        <f>Schedule!B$14</f>
        <v>45855</v>
      </c>
      <c r="C29" s="68">
        <f>Schedule!C$14</f>
        <v>45855</v>
      </c>
      <c r="D29" s="67" t="str">
        <f>Schedule!D$14</f>
        <v>B</v>
      </c>
      <c r="E29" s="69">
        <f>Schedule!E$14</f>
        <v>0.33333333333333331</v>
      </c>
      <c r="F29" s="69">
        <f>Schedule!F$14</f>
        <v>0.83333333333333337</v>
      </c>
      <c r="G29" s="67" t="str">
        <f>Schedule!G$14</f>
        <v>Praia da Vitoria</v>
      </c>
      <c r="H29" s="67" t="str">
        <f>Schedule!H$14</f>
        <v>PTPRV</v>
      </c>
      <c r="I29" s="47" t="s">
        <v>177</v>
      </c>
      <c r="J29" s="46" t="s">
        <v>180</v>
      </c>
      <c r="K29" s="105">
        <v>29</v>
      </c>
      <c r="L29" s="108">
        <v>0.35416666666666669</v>
      </c>
      <c r="M29" s="43">
        <f>Table1[[#This Row],[Depart]]+Table1[[#This Row],[Dur''n]]</f>
        <v>0.4375</v>
      </c>
      <c r="N29" s="43">
        <v>8.3333333333333329E-2</v>
      </c>
      <c r="O29" s="58">
        <v>45</v>
      </c>
      <c r="P29" s="60"/>
      <c r="Q29" s="44"/>
      <c r="R29" s="137">
        <v>1</v>
      </c>
      <c r="S29" s="45">
        <v>45</v>
      </c>
      <c r="T29" s="44"/>
      <c r="U29" s="124"/>
      <c r="V29" s="125"/>
      <c r="W29" s="124"/>
    </row>
    <row r="30" spans="1:23" ht="24.95" customHeight="1" x14ac:dyDescent="0.2">
      <c r="A30" s="104">
        <f>Schedule!A$14</f>
        <v>10</v>
      </c>
      <c r="B30" s="67">
        <f>Schedule!B$14</f>
        <v>45855</v>
      </c>
      <c r="C30" s="68">
        <f>Schedule!C$14</f>
        <v>45855</v>
      </c>
      <c r="D30" s="67" t="str">
        <f>Schedule!D$14</f>
        <v>B</v>
      </c>
      <c r="E30" s="69">
        <f>Schedule!E$14</f>
        <v>0.33333333333333331</v>
      </c>
      <c r="F30" s="69">
        <f>Schedule!F$14</f>
        <v>0.83333333333333337</v>
      </c>
      <c r="G30" s="67" t="str">
        <f>Schedule!G$14</f>
        <v>Praia da Vitoria</v>
      </c>
      <c r="H30" s="67" t="str">
        <f>Schedule!H$14</f>
        <v>PTPRV</v>
      </c>
      <c r="I30" s="47" t="s">
        <v>171</v>
      </c>
      <c r="J30" s="46" t="s">
        <v>173</v>
      </c>
      <c r="K30" s="105">
        <v>39</v>
      </c>
      <c r="L30" s="108">
        <v>0.3611111111111111</v>
      </c>
      <c r="M30" s="43">
        <f>Table1[[#This Row],[Depart]]+Table1[[#This Row],[Dur''n]]</f>
        <v>0.50694444444444442</v>
      </c>
      <c r="N30" s="43">
        <v>0.14583333333333334</v>
      </c>
      <c r="O30" s="58">
        <v>129</v>
      </c>
      <c r="P30" s="60"/>
      <c r="Q30" s="44"/>
      <c r="R30" s="137">
        <v>2</v>
      </c>
      <c r="S30" s="45">
        <v>135</v>
      </c>
      <c r="T30" s="44"/>
      <c r="U30" s="124"/>
      <c r="V30" s="125" t="s">
        <v>128</v>
      </c>
      <c r="W30" s="124"/>
    </row>
    <row r="31" spans="1:23" ht="24.95" customHeight="1" x14ac:dyDescent="0.2">
      <c r="A31" s="104">
        <f>Schedule!A$14</f>
        <v>10</v>
      </c>
      <c r="B31" s="67">
        <f>Schedule!B$14</f>
        <v>45855</v>
      </c>
      <c r="C31" s="68">
        <f>Schedule!C$14</f>
        <v>45855</v>
      </c>
      <c r="D31" s="67" t="str">
        <f>Schedule!D$14</f>
        <v>B</v>
      </c>
      <c r="E31" s="69">
        <f>Schedule!E$14</f>
        <v>0.33333333333333331</v>
      </c>
      <c r="F31" s="69">
        <f>Schedule!F$14</f>
        <v>0.83333333333333337</v>
      </c>
      <c r="G31" s="67" t="str">
        <f>Schedule!G$14</f>
        <v>Praia da Vitoria</v>
      </c>
      <c r="H31" s="67" t="str">
        <f>Schedule!H$14</f>
        <v>PTPRV</v>
      </c>
      <c r="I31" s="47" t="s">
        <v>171</v>
      </c>
      <c r="J31" s="46" t="s">
        <v>173</v>
      </c>
      <c r="K31" s="105">
        <v>39</v>
      </c>
      <c r="L31" s="108">
        <v>0.36805555555555558</v>
      </c>
      <c r="M31" s="43">
        <f>Table1[[#This Row],[Depart]]+Table1[[#This Row],[Dur''n]]</f>
        <v>0.51388888888888895</v>
      </c>
      <c r="N31" s="43">
        <v>0.14583333333333334</v>
      </c>
      <c r="O31" s="58" t="s">
        <v>1</v>
      </c>
      <c r="P31" s="60"/>
      <c r="Q31" s="44"/>
      <c r="R31" s="137">
        <v>1</v>
      </c>
      <c r="S31" s="45" t="s">
        <v>1</v>
      </c>
      <c r="T31" s="44"/>
      <c r="U31" s="124"/>
      <c r="V31" s="125" t="s">
        <v>128</v>
      </c>
      <c r="W31" s="124"/>
    </row>
    <row r="32" spans="1:23" ht="24.95" customHeight="1" x14ac:dyDescent="0.2">
      <c r="A32" s="104">
        <f>Schedule!A$14</f>
        <v>10</v>
      </c>
      <c r="B32" s="67">
        <f>Schedule!B$14</f>
        <v>45855</v>
      </c>
      <c r="C32" s="68">
        <f>Schedule!C$14</f>
        <v>45855</v>
      </c>
      <c r="D32" s="67" t="str">
        <f>Schedule!D$14</f>
        <v>B</v>
      </c>
      <c r="E32" s="69">
        <f>Schedule!E$14</f>
        <v>0.33333333333333331</v>
      </c>
      <c r="F32" s="69">
        <f>Schedule!F$14</f>
        <v>0.83333333333333337</v>
      </c>
      <c r="G32" s="67" t="str">
        <f>Schedule!G$14</f>
        <v>Praia da Vitoria</v>
      </c>
      <c r="H32" s="67" t="str">
        <f>Schedule!H$14</f>
        <v>PTPRV</v>
      </c>
      <c r="I32" s="47" t="s">
        <v>195</v>
      </c>
      <c r="J32" s="46" t="s">
        <v>196</v>
      </c>
      <c r="K32" s="105">
        <v>179</v>
      </c>
      <c r="L32" s="108">
        <v>0.375</v>
      </c>
      <c r="M32" s="43">
        <f>Table1[[#This Row],[Depart]]+Table1[[#This Row],[Dur''n]]</f>
        <v>0.54166666666666663</v>
      </c>
      <c r="N32" s="43">
        <v>0.16666666666666666</v>
      </c>
      <c r="O32" s="58">
        <v>6</v>
      </c>
      <c r="P32" s="60"/>
      <c r="Q32" s="44"/>
      <c r="R32" s="44">
        <v>1</v>
      </c>
      <c r="S32" s="45">
        <v>6</v>
      </c>
      <c r="T32" s="44"/>
      <c r="U32" s="124"/>
      <c r="V32" s="125" t="s">
        <v>128</v>
      </c>
      <c r="W32" s="124"/>
    </row>
    <row r="33" spans="1:23" ht="24.95" customHeight="1" x14ac:dyDescent="0.2">
      <c r="A33" s="104">
        <f>Schedule!A$14</f>
        <v>10</v>
      </c>
      <c r="B33" s="67">
        <f>Schedule!B$14</f>
        <v>45855</v>
      </c>
      <c r="C33" s="68">
        <f>Schedule!C$14</f>
        <v>45855</v>
      </c>
      <c r="D33" s="67" t="str">
        <f>Schedule!D$14</f>
        <v>B</v>
      </c>
      <c r="E33" s="69">
        <f>Schedule!E$14</f>
        <v>0.33333333333333331</v>
      </c>
      <c r="F33" s="69">
        <f>Schedule!F$14</f>
        <v>0.83333333333333337</v>
      </c>
      <c r="G33" s="67" t="str">
        <f>Schedule!G$14</f>
        <v>Praia da Vitoria</v>
      </c>
      <c r="H33" s="67" t="str">
        <f>Schedule!H$14</f>
        <v>PTPRV</v>
      </c>
      <c r="I33" s="47" t="s">
        <v>198</v>
      </c>
      <c r="J33" s="46" t="s">
        <v>197</v>
      </c>
      <c r="K33" s="105">
        <v>179</v>
      </c>
      <c r="L33" s="108">
        <v>0.375</v>
      </c>
      <c r="M33" s="43">
        <f>Table1[[#This Row],[Depart]]+Table1[[#This Row],[Dur''n]]</f>
        <v>0.54166666666666663</v>
      </c>
      <c r="N33" s="43">
        <v>0.16666666666666666</v>
      </c>
      <c r="O33" s="58" t="s">
        <v>1</v>
      </c>
      <c r="P33" s="60">
        <v>5</v>
      </c>
      <c r="Q33" s="44"/>
      <c r="R33" s="130">
        <v>1</v>
      </c>
      <c r="S33" s="45">
        <v>6</v>
      </c>
      <c r="T33" s="44"/>
      <c r="U33" s="124" t="s">
        <v>199</v>
      </c>
      <c r="V33" s="125" t="s">
        <v>128</v>
      </c>
      <c r="W33" s="124"/>
    </row>
    <row r="34" spans="1:23" ht="24.95" customHeight="1" x14ac:dyDescent="0.2">
      <c r="A34" s="104">
        <f>Schedule!A$14</f>
        <v>10</v>
      </c>
      <c r="B34" s="67">
        <f>Schedule!B$14</f>
        <v>45855</v>
      </c>
      <c r="C34" s="68">
        <f>Schedule!C$14</f>
        <v>45855</v>
      </c>
      <c r="D34" s="67" t="str">
        <f>Schedule!D$14</f>
        <v>B</v>
      </c>
      <c r="E34" s="69">
        <f>Schedule!E$14</f>
        <v>0.33333333333333331</v>
      </c>
      <c r="F34" s="69">
        <f>Schedule!F$14</f>
        <v>0.83333333333333337</v>
      </c>
      <c r="G34" s="67" t="str">
        <f>Schedule!G$14</f>
        <v>Praia da Vitoria</v>
      </c>
      <c r="H34" s="67" t="str">
        <f>Schedule!H$14</f>
        <v>PTPRV</v>
      </c>
      <c r="I34" s="47" t="s">
        <v>140</v>
      </c>
      <c r="J34" s="46" t="s">
        <v>117</v>
      </c>
      <c r="K34" s="105">
        <v>89</v>
      </c>
      <c r="L34" s="108">
        <v>0.38194444444444442</v>
      </c>
      <c r="M34" s="43">
        <f>Table1[[#This Row],[Depart]]+Table1[[#This Row],[Dur''n]]</f>
        <v>0.67361111111111116</v>
      </c>
      <c r="N34" s="43">
        <v>0.29166666666666669</v>
      </c>
      <c r="O34" s="58">
        <v>150</v>
      </c>
      <c r="P34" s="60">
        <v>10</v>
      </c>
      <c r="Q34" s="44"/>
      <c r="R34" s="130">
        <v>2</v>
      </c>
      <c r="S34" s="45">
        <v>150</v>
      </c>
      <c r="T34" s="44" t="s">
        <v>127</v>
      </c>
      <c r="U34" s="124"/>
      <c r="V34" s="125"/>
      <c r="W34" s="124"/>
    </row>
    <row r="35" spans="1:23" ht="24.95" customHeight="1" x14ac:dyDescent="0.2">
      <c r="A35" s="104">
        <f>Schedule!A$14</f>
        <v>10</v>
      </c>
      <c r="B35" s="67">
        <f>Schedule!B$14</f>
        <v>45855</v>
      </c>
      <c r="C35" s="68">
        <f>Schedule!C$14</f>
        <v>45855</v>
      </c>
      <c r="D35" s="67" t="str">
        <f>Schedule!D$14</f>
        <v>B</v>
      </c>
      <c r="E35" s="69">
        <f>Schedule!E$14</f>
        <v>0.33333333333333331</v>
      </c>
      <c r="F35" s="69">
        <f>Schedule!F$14</f>
        <v>0.83333333333333337</v>
      </c>
      <c r="G35" s="67" t="str">
        <f>Schedule!G$14</f>
        <v>Praia da Vitoria</v>
      </c>
      <c r="H35" s="67" t="str">
        <f>Schedule!H$14</f>
        <v>PTPRV</v>
      </c>
      <c r="I35" s="47" t="s">
        <v>140</v>
      </c>
      <c r="J35" s="46" t="s">
        <v>117</v>
      </c>
      <c r="K35" s="105">
        <v>89</v>
      </c>
      <c r="L35" s="108">
        <v>0.3888888888888889</v>
      </c>
      <c r="M35" s="43">
        <f>Table1[[#This Row],[Depart]]+Table1[[#This Row],[Dur''n]]</f>
        <v>0.68055555555555558</v>
      </c>
      <c r="N35" s="43">
        <v>0.29166666666666669</v>
      </c>
      <c r="O35" s="58" t="s">
        <v>1</v>
      </c>
      <c r="P35" s="60"/>
      <c r="Q35" s="44"/>
      <c r="R35" s="130">
        <v>1</v>
      </c>
      <c r="S35" s="45" t="s">
        <v>1</v>
      </c>
      <c r="T35" s="44" t="s">
        <v>127</v>
      </c>
      <c r="U35" s="124" t="s">
        <v>200</v>
      </c>
      <c r="V35" s="125"/>
      <c r="W35" s="124"/>
    </row>
    <row r="36" spans="1:23" ht="24.95" customHeight="1" x14ac:dyDescent="0.2">
      <c r="A36" s="104">
        <f>Schedule!A$14</f>
        <v>10</v>
      </c>
      <c r="B36" s="67">
        <f>Schedule!B$14</f>
        <v>45855</v>
      </c>
      <c r="C36" s="68">
        <f>Schedule!C$14</f>
        <v>45855</v>
      </c>
      <c r="D36" s="67" t="str">
        <f>Schedule!D$14</f>
        <v>B</v>
      </c>
      <c r="E36" s="69">
        <f>Schedule!E$14</f>
        <v>0.33333333333333331</v>
      </c>
      <c r="F36" s="69">
        <f>Schedule!F$14</f>
        <v>0.83333333333333337</v>
      </c>
      <c r="G36" s="67" t="str">
        <f>Schedule!G$14</f>
        <v>Praia da Vitoria</v>
      </c>
      <c r="H36" s="67" t="str">
        <f>Schedule!H$14</f>
        <v>PTPRV</v>
      </c>
      <c r="I36" s="47" t="s">
        <v>178</v>
      </c>
      <c r="J36" s="46" t="s">
        <v>181</v>
      </c>
      <c r="K36" s="105">
        <v>29</v>
      </c>
      <c r="L36" s="108">
        <v>0.44444444444444442</v>
      </c>
      <c r="M36" s="43">
        <f>Table1[[#This Row],[Depart]]+Table1[[#This Row],[Dur''n]]</f>
        <v>0.52777777777777779</v>
      </c>
      <c r="N36" s="43">
        <v>8.3333333333333329E-2</v>
      </c>
      <c r="O36" s="58">
        <v>45</v>
      </c>
      <c r="P36" s="60"/>
      <c r="Q36" s="44"/>
      <c r="R36" s="134">
        <v>1</v>
      </c>
      <c r="S36" s="45">
        <v>45</v>
      </c>
      <c r="T36" s="44"/>
      <c r="U36" s="124"/>
      <c r="V36" s="125"/>
      <c r="W36" s="124"/>
    </row>
    <row r="37" spans="1:23" ht="24.95" customHeight="1" x14ac:dyDescent="0.2">
      <c r="A37" s="104">
        <f>Schedule!A$14</f>
        <v>10</v>
      </c>
      <c r="B37" s="67">
        <f>Schedule!B$14</f>
        <v>45855</v>
      </c>
      <c r="C37" s="68">
        <f>Schedule!C$14</f>
        <v>45855</v>
      </c>
      <c r="D37" s="67" t="str">
        <f>Schedule!D$14</f>
        <v>B</v>
      </c>
      <c r="E37" s="69">
        <f>Schedule!E$14</f>
        <v>0.33333333333333331</v>
      </c>
      <c r="F37" s="69">
        <f>Schedule!F$14</f>
        <v>0.83333333333333337</v>
      </c>
      <c r="G37" s="67" t="str">
        <f>Schedule!G$14</f>
        <v>Praia da Vitoria</v>
      </c>
      <c r="H37" s="67" t="str">
        <f>Schedule!H$14</f>
        <v>PTPRV</v>
      </c>
      <c r="I37" s="47" t="s">
        <v>179</v>
      </c>
      <c r="J37" s="46" t="s">
        <v>182</v>
      </c>
      <c r="K37" s="105">
        <v>29</v>
      </c>
      <c r="L37" s="108">
        <v>0.55555555555555558</v>
      </c>
      <c r="M37" s="43">
        <f>Table1[[#This Row],[Depart]]+Table1[[#This Row],[Dur''n]]</f>
        <v>0.63888888888888895</v>
      </c>
      <c r="N37" s="43">
        <v>8.3333333333333329E-2</v>
      </c>
      <c r="O37" s="58">
        <v>45</v>
      </c>
      <c r="P37" s="60"/>
      <c r="Q37" s="44"/>
      <c r="R37" s="134">
        <v>1</v>
      </c>
      <c r="S37" s="45">
        <v>45</v>
      </c>
      <c r="T37" s="44"/>
      <c r="U37" s="124"/>
      <c r="V37" s="125"/>
      <c r="W37" s="124"/>
    </row>
    <row r="38" spans="1:23" ht="24.95" customHeight="1" x14ac:dyDescent="0.2">
      <c r="A38" s="104">
        <f>Schedule!A$14</f>
        <v>10</v>
      </c>
      <c r="B38" s="67">
        <f>Schedule!B$14</f>
        <v>45855</v>
      </c>
      <c r="C38" s="68">
        <f>Schedule!C$14</f>
        <v>45855</v>
      </c>
      <c r="D38" s="67" t="str">
        <f>Schedule!D$14</f>
        <v>B</v>
      </c>
      <c r="E38" s="69">
        <f>Schedule!E$14</f>
        <v>0.33333333333333331</v>
      </c>
      <c r="F38" s="69">
        <f>Schedule!F$14</f>
        <v>0.83333333333333337</v>
      </c>
      <c r="G38" s="67" t="str">
        <f>Schedule!G$14</f>
        <v>Praia da Vitoria</v>
      </c>
      <c r="H38" s="67" t="str">
        <f>Schedule!H$14</f>
        <v>PTPRV</v>
      </c>
      <c r="I38" s="47" t="s">
        <v>172</v>
      </c>
      <c r="J38" s="46" t="s">
        <v>174</v>
      </c>
      <c r="K38" s="105">
        <v>39</v>
      </c>
      <c r="L38" s="108">
        <v>0.5625</v>
      </c>
      <c r="M38" s="43">
        <f>Table1[[#This Row],[Depart]]+Table1[[#This Row],[Dur''n]]</f>
        <v>0.70833333333333337</v>
      </c>
      <c r="N38" s="43">
        <v>0.14583333333333334</v>
      </c>
      <c r="O38" s="58">
        <v>100</v>
      </c>
      <c r="P38" s="60"/>
      <c r="Q38" s="44"/>
      <c r="R38" s="134">
        <v>2</v>
      </c>
      <c r="S38" s="45">
        <v>135</v>
      </c>
      <c r="T38" s="44"/>
      <c r="U38" s="124"/>
      <c r="V38" s="125" t="s">
        <v>128</v>
      </c>
      <c r="W38" s="124"/>
    </row>
    <row r="39" spans="1:23" ht="24.95" customHeight="1" x14ac:dyDescent="0.2">
      <c r="A39" s="104">
        <f>Schedule!A$14</f>
        <v>10</v>
      </c>
      <c r="B39" s="67">
        <f>Schedule!B$14</f>
        <v>45855</v>
      </c>
      <c r="C39" s="68">
        <f>Schedule!C$14</f>
        <v>45855</v>
      </c>
      <c r="D39" s="67" t="str">
        <f>Schedule!D$14</f>
        <v>B</v>
      </c>
      <c r="E39" s="69">
        <f>Schedule!E$14</f>
        <v>0.33333333333333331</v>
      </c>
      <c r="F39" s="69">
        <f>Schedule!F$14</f>
        <v>0.83333333333333337</v>
      </c>
      <c r="G39" s="67" t="str">
        <f>Schedule!G$14</f>
        <v>Praia da Vitoria</v>
      </c>
      <c r="H39" s="67" t="str">
        <f>Schedule!H$14</f>
        <v>PTPRV</v>
      </c>
      <c r="I39" s="47" t="s">
        <v>172</v>
      </c>
      <c r="J39" s="46" t="s">
        <v>174</v>
      </c>
      <c r="K39" s="105">
        <v>39</v>
      </c>
      <c r="L39" s="108">
        <v>0.56944444444444442</v>
      </c>
      <c r="M39" s="43">
        <f>Table1[[#This Row],[Depart]]+Table1[[#This Row],[Dur''n]]</f>
        <v>0.71527777777777779</v>
      </c>
      <c r="N39" s="43">
        <v>0.14583333333333334</v>
      </c>
      <c r="O39" s="58" t="s">
        <v>1</v>
      </c>
      <c r="P39" s="60"/>
      <c r="Q39" s="44"/>
      <c r="R39" s="134">
        <v>1</v>
      </c>
      <c r="S39" s="45" t="s">
        <v>1</v>
      </c>
      <c r="T39" s="44"/>
      <c r="U39" s="124"/>
      <c r="V39" s="125" t="s">
        <v>128</v>
      </c>
      <c r="W39" s="124"/>
    </row>
    <row r="40" spans="1:23" ht="24.95" customHeight="1" x14ac:dyDescent="0.2">
      <c r="A40" s="104">
        <f>Schedule!A$14</f>
        <v>10</v>
      </c>
      <c r="B40" s="67">
        <f>Schedule!B$14</f>
        <v>45855</v>
      </c>
      <c r="C40" s="68">
        <f>Schedule!C$14</f>
        <v>45855</v>
      </c>
      <c r="D40" s="67" t="str">
        <f>Schedule!D$14</f>
        <v>B</v>
      </c>
      <c r="E40" s="69">
        <f>Schedule!E$14</f>
        <v>0.33333333333333331</v>
      </c>
      <c r="F40" s="69">
        <f>Schedule!F$14</f>
        <v>0.83333333333333337</v>
      </c>
      <c r="G40" s="67" t="str">
        <f>Schedule!G$14</f>
        <v>Praia da Vitoria</v>
      </c>
      <c r="H40" s="67" t="str">
        <f>Schedule!H$14</f>
        <v>PTPRV</v>
      </c>
      <c r="I40" s="47" t="s">
        <v>183</v>
      </c>
      <c r="J40" s="46" t="s">
        <v>184</v>
      </c>
      <c r="K40" s="105">
        <v>29</v>
      </c>
      <c r="L40" s="108">
        <v>0.64583333333333337</v>
      </c>
      <c r="M40" s="43">
        <f>Table1[[#This Row],[Depart]]+Table1[[#This Row],[Dur''n]]</f>
        <v>0.72916666666666674</v>
      </c>
      <c r="N40" s="43">
        <v>8.3333333333333329E-2</v>
      </c>
      <c r="O40" s="58" t="s">
        <v>1</v>
      </c>
      <c r="P40" s="60">
        <v>40</v>
      </c>
      <c r="Q40" s="44"/>
      <c r="R40" s="134">
        <v>1</v>
      </c>
      <c r="S40" s="45">
        <v>45</v>
      </c>
      <c r="T40" s="44"/>
      <c r="U40" s="124" t="s">
        <v>194</v>
      </c>
      <c r="V40" s="125"/>
      <c r="W40" s="124"/>
    </row>
    <row r="41" spans="1:23" ht="24.95" customHeight="1" x14ac:dyDescent="0.2">
      <c r="A41" s="104">
        <f>Schedule!A$15</f>
        <v>11</v>
      </c>
      <c r="B41" s="67">
        <f>Schedule!B$15</f>
        <v>45856</v>
      </c>
      <c r="C41" s="68">
        <f>Schedule!C$15</f>
        <v>45856</v>
      </c>
      <c r="D41" s="67" t="str">
        <f>Schedule!D$15</f>
        <v>B</v>
      </c>
      <c r="E41" s="69">
        <f>Schedule!E$15</f>
        <v>0.29166666666666669</v>
      </c>
      <c r="F41" s="140">
        <f>Schedule!F$15</f>
        <v>0.79166666666666663</v>
      </c>
      <c r="G41" s="67" t="str">
        <f>Schedule!G$15</f>
        <v>Ponta Delgada</v>
      </c>
      <c r="H41" s="67" t="str">
        <f>Schedule!H$15</f>
        <v>PTPDL</v>
      </c>
      <c r="I41" s="47" t="s">
        <v>142</v>
      </c>
      <c r="J41" s="46" t="s">
        <v>119</v>
      </c>
      <c r="K41" s="105">
        <v>29</v>
      </c>
      <c r="L41" s="108">
        <v>0.34027777777777773</v>
      </c>
      <c r="M41" s="43">
        <f>Table1[[#This Row],[Depart]]+Table1[[#This Row],[Dur''n]]</f>
        <v>0.48611111111111105</v>
      </c>
      <c r="N41" s="43">
        <v>0.14583333333333334</v>
      </c>
      <c r="O41" s="58">
        <v>162</v>
      </c>
      <c r="P41" s="60"/>
      <c r="Q41" s="44"/>
      <c r="R41" s="130">
        <v>2</v>
      </c>
      <c r="S41" s="106">
        <v>180</v>
      </c>
      <c r="T41" s="44"/>
      <c r="U41" s="124" t="s">
        <v>201</v>
      </c>
      <c r="V41" s="125"/>
      <c r="W41" s="124"/>
    </row>
    <row r="42" spans="1:23" ht="24.95" customHeight="1" x14ac:dyDescent="0.2">
      <c r="A42" s="104">
        <f>Schedule!A$15</f>
        <v>11</v>
      </c>
      <c r="B42" s="67">
        <f>Schedule!B$15</f>
        <v>45856</v>
      </c>
      <c r="C42" s="68">
        <f>Schedule!C$15</f>
        <v>45856</v>
      </c>
      <c r="D42" s="67" t="str">
        <f>Schedule!D$15</f>
        <v>B</v>
      </c>
      <c r="E42" s="69">
        <f>Schedule!E$15</f>
        <v>0.29166666666666669</v>
      </c>
      <c r="F42" s="140">
        <f>Schedule!F$15</f>
        <v>0.79166666666666663</v>
      </c>
      <c r="G42" s="67" t="str">
        <f>Schedule!G$15</f>
        <v>Ponta Delgada</v>
      </c>
      <c r="H42" s="67" t="str">
        <f>Schedule!H$15</f>
        <v>PTPDL</v>
      </c>
      <c r="I42" s="47" t="s">
        <v>142</v>
      </c>
      <c r="J42" s="46" t="s">
        <v>119</v>
      </c>
      <c r="K42" s="105">
        <v>29</v>
      </c>
      <c r="L42" s="108">
        <v>0.34722222222222227</v>
      </c>
      <c r="M42" s="43">
        <f>Table1[[#This Row],[Depart]]+Table1[[#This Row],[Dur''n]]</f>
        <v>0.49305555555555558</v>
      </c>
      <c r="N42" s="43">
        <v>0.14583333333333334</v>
      </c>
      <c r="O42" s="58" t="s">
        <v>1</v>
      </c>
      <c r="P42" s="60"/>
      <c r="Q42" s="44"/>
      <c r="R42" s="130">
        <v>2</v>
      </c>
      <c r="S42" s="106" t="s">
        <v>1</v>
      </c>
      <c r="T42" s="44"/>
      <c r="U42" s="124"/>
      <c r="V42" s="125"/>
      <c r="W42" s="124"/>
    </row>
    <row r="43" spans="1:23" ht="24.95" customHeight="1" x14ac:dyDescent="0.2">
      <c r="A43" s="104">
        <f>Schedule!A$15</f>
        <v>11</v>
      </c>
      <c r="B43" s="67">
        <f>Schedule!B$15</f>
        <v>45856</v>
      </c>
      <c r="C43" s="68">
        <f>Schedule!C$15</f>
        <v>45856</v>
      </c>
      <c r="D43" s="67" t="str">
        <f>Schedule!D$15</f>
        <v>B</v>
      </c>
      <c r="E43" s="69">
        <f>Schedule!E$15</f>
        <v>0.29166666666666669</v>
      </c>
      <c r="F43" s="140">
        <f>Schedule!F$15</f>
        <v>0.79166666666666663</v>
      </c>
      <c r="G43" s="67" t="str">
        <f>Schedule!G$15</f>
        <v>Ponta Delgada</v>
      </c>
      <c r="H43" s="67" t="str">
        <f>Schedule!H$15</f>
        <v>PTPDL</v>
      </c>
      <c r="I43" s="47" t="s">
        <v>141</v>
      </c>
      <c r="J43" s="46" t="s">
        <v>118</v>
      </c>
      <c r="K43" s="105">
        <v>89</v>
      </c>
      <c r="L43" s="108">
        <v>0.35416666666666669</v>
      </c>
      <c r="M43" s="43">
        <f>Table1[[#This Row],[Depart]]+Table1[[#This Row],[Dur''n]]</f>
        <v>0.66666666666666674</v>
      </c>
      <c r="N43" s="43">
        <v>0.3125</v>
      </c>
      <c r="O43" s="58">
        <v>107</v>
      </c>
      <c r="P43" s="60"/>
      <c r="Q43" s="44"/>
      <c r="R43" s="130">
        <v>2</v>
      </c>
      <c r="S43" s="45">
        <v>135</v>
      </c>
      <c r="T43" s="44" t="s">
        <v>127</v>
      </c>
      <c r="U43" s="124"/>
      <c r="V43" s="125" t="s">
        <v>128</v>
      </c>
      <c r="W43" s="124"/>
    </row>
    <row r="44" spans="1:23" ht="24.95" customHeight="1" x14ac:dyDescent="0.2">
      <c r="A44" s="104">
        <f>Schedule!A$15</f>
        <v>11</v>
      </c>
      <c r="B44" s="67">
        <f>Schedule!B$15</f>
        <v>45856</v>
      </c>
      <c r="C44" s="68">
        <f>Schedule!C$15</f>
        <v>45856</v>
      </c>
      <c r="D44" s="67" t="str">
        <f>Schedule!D$15</f>
        <v>B</v>
      </c>
      <c r="E44" s="69">
        <f>Schedule!E$15</f>
        <v>0.29166666666666669</v>
      </c>
      <c r="F44" s="140">
        <f>Schedule!F$15</f>
        <v>0.79166666666666663</v>
      </c>
      <c r="G44" s="67" t="str">
        <f>Schedule!G$15</f>
        <v>Ponta Delgada</v>
      </c>
      <c r="H44" s="67" t="str">
        <f>Schedule!H$15</f>
        <v>PTPDL</v>
      </c>
      <c r="I44" s="47" t="s">
        <v>141</v>
      </c>
      <c r="J44" s="46" t="s">
        <v>118</v>
      </c>
      <c r="K44" s="105">
        <v>89</v>
      </c>
      <c r="L44" s="108">
        <v>0.3611111111111111</v>
      </c>
      <c r="M44" s="43">
        <f>Table1[[#This Row],[Depart]]+Table1[[#This Row],[Dur''n]]</f>
        <v>0.67361111111111116</v>
      </c>
      <c r="N44" s="43">
        <v>0.3125</v>
      </c>
      <c r="O44" s="58" t="s">
        <v>1</v>
      </c>
      <c r="P44" s="60"/>
      <c r="Q44" s="44"/>
      <c r="R44" s="130">
        <v>1</v>
      </c>
      <c r="S44" s="45" t="s">
        <v>1</v>
      </c>
      <c r="T44" s="44"/>
      <c r="U44" s="124"/>
      <c r="V44" s="125" t="s">
        <v>128</v>
      </c>
      <c r="W44" s="124"/>
    </row>
    <row r="45" spans="1:23" ht="24.95" customHeight="1" x14ac:dyDescent="0.2">
      <c r="A45" s="104">
        <f>Schedule!A$15</f>
        <v>11</v>
      </c>
      <c r="B45" s="67">
        <f>Schedule!B$15</f>
        <v>45856</v>
      </c>
      <c r="C45" s="68">
        <f>Schedule!C$15</f>
        <v>45856</v>
      </c>
      <c r="D45" s="67" t="str">
        <f>Schedule!D$15</f>
        <v>B</v>
      </c>
      <c r="E45" s="69">
        <f>Schedule!E$15</f>
        <v>0.29166666666666669</v>
      </c>
      <c r="F45" s="140">
        <f>Schedule!F$15</f>
        <v>0.79166666666666663</v>
      </c>
      <c r="G45" s="67" t="str">
        <f>Schedule!G$15</f>
        <v>Ponta Delgada</v>
      </c>
      <c r="H45" s="67" t="str">
        <f>Schedule!H$15</f>
        <v>PTPDL</v>
      </c>
      <c r="I45" s="47" t="s">
        <v>144</v>
      </c>
      <c r="J45" s="46" t="s">
        <v>121</v>
      </c>
      <c r="K45" s="105">
        <v>69</v>
      </c>
      <c r="L45" s="108">
        <v>0.36805555555555558</v>
      </c>
      <c r="M45" s="43">
        <f>Table1[[#This Row],[Depart]]+Table1[[#This Row],[Dur''n]]</f>
        <v>0.51388888888888895</v>
      </c>
      <c r="N45" s="43">
        <v>0.14583333333333334</v>
      </c>
      <c r="O45" s="58">
        <v>47</v>
      </c>
      <c r="P45" s="60">
        <v>1</v>
      </c>
      <c r="Q45" s="44"/>
      <c r="R45" s="130">
        <v>8</v>
      </c>
      <c r="S45" s="45">
        <v>48</v>
      </c>
      <c r="T45" s="44"/>
      <c r="U45" s="124"/>
      <c r="V45" s="125" t="s">
        <v>128</v>
      </c>
      <c r="W45" s="124"/>
    </row>
    <row r="46" spans="1:23" ht="24.95" customHeight="1" x14ac:dyDescent="0.2">
      <c r="A46" s="104">
        <f>Schedule!A$15</f>
        <v>11</v>
      </c>
      <c r="B46" s="67">
        <f>Schedule!B$15</f>
        <v>45856</v>
      </c>
      <c r="C46" s="68">
        <f>Schedule!C$15</f>
        <v>45856</v>
      </c>
      <c r="D46" s="67" t="str">
        <f>Schedule!D$15</f>
        <v>B</v>
      </c>
      <c r="E46" s="69">
        <f>Schedule!E$15</f>
        <v>0.29166666666666669</v>
      </c>
      <c r="F46" s="140">
        <f>Schedule!F$15</f>
        <v>0.79166666666666663</v>
      </c>
      <c r="G46" s="67" t="str">
        <f>Schedule!G$15</f>
        <v>Ponta Delgada</v>
      </c>
      <c r="H46" s="67" t="str">
        <f>Schedule!H$15</f>
        <v>PTPDL</v>
      </c>
      <c r="I46" s="47" t="s">
        <v>135</v>
      </c>
      <c r="J46" s="46" t="s">
        <v>122</v>
      </c>
      <c r="K46" s="105">
        <v>21</v>
      </c>
      <c r="L46" s="108">
        <v>0.50694444444444442</v>
      </c>
      <c r="M46" s="43">
        <f>Table1[[#This Row],[Depart]]+Table1[[#This Row],[Dur''n]]</f>
        <v>0.59027777777777779</v>
      </c>
      <c r="N46" s="43">
        <v>8.3333333333333329E-2</v>
      </c>
      <c r="O46" s="58">
        <v>142</v>
      </c>
      <c r="P46" s="60"/>
      <c r="Q46" s="44"/>
      <c r="R46" s="130">
        <v>2</v>
      </c>
      <c r="S46" s="45">
        <v>180</v>
      </c>
      <c r="T46" s="44"/>
      <c r="U46" s="124" t="s">
        <v>201</v>
      </c>
      <c r="V46" s="125"/>
      <c r="W46" s="124"/>
    </row>
    <row r="47" spans="1:23" ht="24.95" customHeight="1" x14ac:dyDescent="0.2">
      <c r="A47" s="104">
        <f>Schedule!A$15</f>
        <v>11</v>
      </c>
      <c r="B47" s="67">
        <f>Schedule!B$15</f>
        <v>45856</v>
      </c>
      <c r="C47" s="68">
        <f>Schedule!C$15</f>
        <v>45856</v>
      </c>
      <c r="D47" s="67" t="str">
        <f>Schedule!D$15</f>
        <v>B</v>
      </c>
      <c r="E47" s="69">
        <f>Schedule!E$15</f>
        <v>0.29166666666666669</v>
      </c>
      <c r="F47" s="140">
        <f>Schedule!F$15</f>
        <v>0.79166666666666663</v>
      </c>
      <c r="G47" s="67" t="str">
        <f>Schedule!G$15</f>
        <v>Ponta Delgada</v>
      </c>
      <c r="H47" s="67" t="str">
        <f>Schedule!H$15</f>
        <v>PTPDL</v>
      </c>
      <c r="I47" s="47" t="s">
        <v>135</v>
      </c>
      <c r="J47" s="46" t="s">
        <v>122</v>
      </c>
      <c r="K47" s="105">
        <v>21</v>
      </c>
      <c r="L47" s="108">
        <v>0.51388888888888895</v>
      </c>
      <c r="M47" s="43">
        <f>Table1[[#This Row],[Depart]]+Table1[[#This Row],[Dur''n]]</f>
        <v>0.59722222222222232</v>
      </c>
      <c r="N47" s="43">
        <v>8.3333333333333329E-2</v>
      </c>
      <c r="O47" s="58" t="s">
        <v>1</v>
      </c>
      <c r="P47" s="60"/>
      <c r="Q47" s="44"/>
      <c r="R47" s="130">
        <v>2</v>
      </c>
      <c r="S47" s="45" t="s">
        <v>1</v>
      </c>
      <c r="T47" s="44"/>
      <c r="U47" s="124"/>
      <c r="V47" s="125"/>
      <c r="W47" s="124"/>
    </row>
    <row r="48" spans="1:23" ht="24.95" customHeight="1" x14ac:dyDescent="0.2">
      <c r="A48" s="104">
        <f>Schedule!A$15</f>
        <v>11</v>
      </c>
      <c r="B48" s="67">
        <f>Schedule!B$15</f>
        <v>45856</v>
      </c>
      <c r="C48" s="68">
        <f>Schedule!C$15</f>
        <v>45856</v>
      </c>
      <c r="D48" s="67" t="str">
        <f>Schedule!D$15</f>
        <v>B</v>
      </c>
      <c r="E48" s="69">
        <f>Schedule!E$15</f>
        <v>0.29166666666666669</v>
      </c>
      <c r="F48" s="140">
        <f>Schedule!F$15</f>
        <v>0.79166666666666663</v>
      </c>
      <c r="G48" s="67" t="str">
        <f>Schedule!G$15</f>
        <v>Ponta Delgada</v>
      </c>
      <c r="H48" s="67" t="str">
        <f>Schedule!H$15</f>
        <v>PTPDL</v>
      </c>
      <c r="I48" s="47" t="s">
        <v>145</v>
      </c>
      <c r="J48" s="46" t="s">
        <v>123</v>
      </c>
      <c r="K48" s="105">
        <v>59</v>
      </c>
      <c r="L48" s="108">
        <v>0.61111111111111105</v>
      </c>
      <c r="M48" s="43">
        <f>Table1[[#This Row],[Depart]]+Table1[[#This Row],[Dur''n]]</f>
        <v>0.75694444444444442</v>
      </c>
      <c r="N48" s="43">
        <v>0.14583333333333334</v>
      </c>
      <c r="O48" s="58">
        <v>114</v>
      </c>
      <c r="P48" s="60"/>
      <c r="Q48" s="44"/>
      <c r="R48" s="130">
        <v>2</v>
      </c>
      <c r="S48" s="45">
        <v>135</v>
      </c>
      <c r="T48" s="44"/>
      <c r="U48" s="124" t="s">
        <v>201</v>
      </c>
      <c r="V48" s="125"/>
      <c r="W48" s="124"/>
    </row>
    <row r="49" spans="1:23" ht="24.95" customHeight="1" x14ac:dyDescent="0.2">
      <c r="A49" s="104">
        <f>Schedule!A$15</f>
        <v>11</v>
      </c>
      <c r="B49" s="67">
        <f>Schedule!B$15</f>
        <v>45856</v>
      </c>
      <c r="C49" s="68">
        <f>Schedule!C$15</f>
        <v>45856</v>
      </c>
      <c r="D49" s="67" t="str">
        <f>Schedule!D$15</f>
        <v>B</v>
      </c>
      <c r="E49" s="69">
        <f>Schedule!E$15</f>
        <v>0.29166666666666669</v>
      </c>
      <c r="F49" s="140">
        <f>Schedule!F$15</f>
        <v>0.79166666666666663</v>
      </c>
      <c r="G49" s="67" t="str">
        <f>Schedule!G$15</f>
        <v>Ponta Delgada</v>
      </c>
      <c r="H49" s="67" t="str">
        <f>Schedule!H$15</f>
        <v>PTPDL</v>
      </c>
      <c r="I49" s="47" t="s">
        <v>145</v>
      </c>
      <c r="J49" s="46" t="s">
        <v>123</v>
      </c>
      <c r="K49" s="105">
        <v>59</v>
      </c>
      <c r="L49" s="108">
        <v>0.61805555555555558</v>
      </c>
      <c r="M49" s="43">
        <f>Table1[[#This Row],[Depart]]+Table1[[#This Row],[Dur''n]]</f>
        <v>0.76388888888888895</v>
      </c>
      <c r="N49" s="43">
        <v>0.14583333333333334</v>
      </c>
      <c r="O49" s="58" t="s">
        <v>1</v>
      </c>
      <c r="P49" s="60"/>
      <c r="Q49" s="44"/>
      <c r="R49" s="130">
        <v>1</v>
      </c>
      <c r="S49" s="45" t="s">
        <v>1</v>
      </c>
      <c r="T49" s="44"/>
      <c r="U49" s="124"/>
      <c r="V49" s="125"/>
      <c r="W49" s="124"/>
    </row>
    <row r="50" spans="1:23" ht="24.95" customHeight="1" x14ac:dyDescent="0.2">
      <c r="A50" s="104">
        <f>Schedule!A$15</f>
        <v>11</v>
      </c>
      <c r="B50" s="67">
        <f>Schedule!B$15</f>
        <v>45856</v>
      </c>
      <c r="C50" s="68">
        <f>Schedule!C$15</f>
        <v>45856</v>
      </c>
      <c r="D50" s="67" t="str">
        <f>Schedule!D$15</f>
        <v>B</v>
      </c>
      <c r="E50" s="69">
        <f>Schedule!E$15</f>
        <v>0.29166666666666669</v>
      </c>
      <c r="F50" s="140">
        <f>Schedule!F$15</f>
        <v>0.79166666666666663</v>
      </c>
      <c r="G50" s="67" t="str">
        <f>Schedule!G$15</f>
        <v>Ponta Delgada</v>
      </c>
      <c r="H50" s="67" t="str">
        <f>Schedule!H$15</f>
        <v>PTPDL</v>
      </c>
      <c r="I50" s="47" t="s">
        <v>143</v>
      </c>
      <c r="J50" s="46" t="s">
        <v>120</v>
      </c>
      <c r="K50" s="105">
        <v>29</v>
      </c>
      <c r="L50" s="108">
        <v>0.625</v>
      </c>
      <c r="M50" s="43">
        <f>Table1[[#This Row],[Depart]]+Table1[[#This Row],[Dur''n]]</f>
        <v>0.77083333333333337</v>
      </c>
      <c r="N50" s="43">
        <v>0.14583333333333334</v>
      </c>
      <c r="O50" s="58">
        <v>65</v>
      </c>
      <c r="P50" s="60"/>
      <c r="Q50" s="44"/>
      <c r="R50" s="130">
        <v>2</v>
      </c>
      <c r="S50" s="106">
        <v>90</v>
      </c>
      <c r="T50" s="44"/>
      <c r="U50" s="124"/>
      <c r="V50" s="125"/>
      <c r="W50" s="124"/>
    </row>
    <row r="51" spans="1:23" ht="24.95" customHeight="1" x14ac:dyDescent="0.2">
      <c r="A51" s="104">
        <f>Schedule!A$18</f>
        <v>14</v>
      </c>
      <c r="B51" s="67">
        <f>Schedule!B$18</f>
        <v>45859</v>
      </c>
      <c r="C51" s="68">
        <f>Schedule!C$18</f>
        <v>45859</v>
      </c>
      <c r="D51" s="67" t="str">
        <f>Schedule!D$18</f>
        <v>B</v>
      </c>
      <c r="E51" s="139">
        <f>Schedule!E$18</f>
        <v>0.33333333333333331</v>
      </c>
      <c r="F51" s="139">
        <f>Schedule!F$18</f>
        <v>0.625</v>
      </c>
      <c r="G51" s="67" t="str">
        <f>Schedule!G$18</f>
        <v>Vigo</v>
      </c>
      <c r="H51" s="67" t="str">
        <f>Schedule!H$18</f>
        <v>ESVGO</v>
      </c>
      <c r="I51" s="47" t="s">
        <v>146</v>
      </c>
      <c r="J51" s="46" t="s">
        <v>125</v>
      </c>
      <c r="K51" s="105">
        <v>49</v>
      </c>
      <c r="L51" s="108">
        <v>0.34722222222222227</v>
      </c>
      <c r="M51" s="43">
        <f>Table1[[#This Row],[Depart]]+Table1[[#This Row],[Dur''n]]</f>
        <v>0.57638888888888895</v>
      </c>
      <c r="N51" s="43">
        <v>0.22916666666666666</v>
      </c>
      <c r="O51" s="58">
        <v>250</v>
      </c>
      <c r="P51" s="60"/>
      <c r="Q51" s="44"/>
      <c r="R51" s="130">
        <v>2</v>
      </c>
      <c r="S51" s="45">
        <v>250</v>
      </c>
      <c r="T51" s="44"/>
      <c r="U51" s="124"/>
      <c r="V51" s="125"/>
      <c r="W51" s="124"/>
    </row>
    <row r="52" spans="1:23" ht="24.95" customHeight="1" x14ac:dyDescent="0.2">
      <c r="A52" s="104">
        <f>Schedule!A$18</f>
        <v>14</v>
      </c>
      <c r="B52" s="67">
        <f>Schedule!B$18</f>
        <v>45859</v>
      </c>
      <c r="C52" s="68">
        <f>Schedule!C$18</f>
        <v>45859</v>
      </c>
      <c r="D52" s="67" t="str">
        <f>Schedule!D$18</f>
        <v>B</v>
      </c>
      <c r="E52" s="139">
        <f>Schedule!E$18</f>
        <v>0.33333333333333331</v>
      </c>
      <c r="F52" s="139">
        <f>Schedule!F$18</f>
        <v>0.625</v>
      </c>
      <c r="G52" s="67" t="str">
        <f>Schedule!G$18</f>
        <v>Vigo</v>
      </c>
      <c r="H52" s="67" t="str">
        <f>Schedule!H$18</f>
        <v>ESVGO</v>
      </c>
      <c r="I52" s="47" t="s">
        <v>146</v>
      </c>
      <c r="J52" s="46" t="s">
        <v>125</v>
      </c>
      <c r="K52" s="105">
        <v>49</v>
      </c>
      <c r="L52" s="108">
        <v>0.35416666666666669</v>
      </c>
      <c r="M52" s="43">
        <f>Table1[[#This Row],[Depart]]+Table1[[#This Row],[Dur''n]]</f>
        <v>0.58333333333333337</v>
      </c>
      <c r="N52" s="43">
        <v>0.22916666666666666</v>
      </c>
      <c r="O52" s="58" t="s">
        <v>1</v>
      </c>
      <c r="P52" s="60"/>
      <c r="Q52" s="44"/>
      <c r="R52" s="130">
        <v>2</v>
      </c>
      <c r="S52" s="45" t="s">
        <v>1</v>
      </c>
      <c r="T52" s="44"/>
      <c r="U52" s="124"/>
      <c r="V52" s="125"/>
      <c r="W52" s="124"/>
    </row>
    <row r="53" spans="1:23" ht="24.95" customHeight="1" x14ac:dyDescent="0.2">
      <c r="A53" s="104">
        <f>Schedule!A$18</f>
        <v>14</v>
      </c>
      <c r="B53" s="67">
        <f>Schedule!B$18</f>
        <v>45859</v>
      </c>
      <c r="C53" s="68">
        <f>Schedule!C$18</f>
        <v>45859</v>
      </c>
      <c r="D53" s="67" t="str">
        <f>Schedule!D$18</f>
        <v>B</v>
      </c>
      <c r="E53" s="139">
        <f>Schedule!E$18</f>
        <v>0.33333333333333331</v>
      </c>
      <c r="F53" s="139">
        <f>Schedule!F$18</f>
        <v>0.625</v>
      </c>
      <c r="G53" s="67" t="str">
        <f>Schedule!G$18</f>
        <v>Vigo</v>
      </c>
      <c r="H53" s="67" t="str">
        <f>Schedule!H$18</f>
        <v>ESVGO</v>
      </c>
      <c r="I53" s="47" t="s">
        <v>146</v>
      </c>
      <c r="J53" s="46" t="s">
        <v>125</v>
      </c>
      <c r="K53" s="105">
        <v>49</v>
      </c>
      <c r="L53" s="108">
        <v>0.3611111111111111</v>
      </c>
      <c r="M53" s="43">
        <f>Table1[[#This Row],[Depart]]+Table1[[#This Row],[Dur''n]]</f>
        <v>0.59027777777777779</v>
      </c>
      <c r="N53" s="43">
        <v>0.22916666666666666</v>
      </c>
      <c r="O53" s="58" t="s">
        <v>1</v>
      </c>
      <c r="P53" s="60"/>
      <c r="Q53" s="44"/>
      <c r="R53" s="130">
        <v>1</v>
      </c>
      <c r="S53" s="45" t="s">
        <v>1</v>
      </c>
      <c r="T53" s="44"/>
      <c r="U53" s="124"/>
      <c r="V53" s="125"/>
      <c r="W53" s="124"/>
    </row>
    <row r="54" spans="1:23" ht="24.95" customHeight="1" x14ac:dyDescent="0.2">
      <c r="A54" s="104">
        <f>Schedule!A$18</f>
        <v>14</v>
      </c>
      <c r="B54" s="67">
        <f>Schedule!B$18</f>
        <v>45859</v>
      </c>
      <c r="C54" s="68">
        <f>Schedule!C$18</f>
        <v>45859</v>
      </c>
      <c r="D54" s="67" t="str">
        <f>Schedule!D$18</f>
        <v>B</v>
      </c>
      <c r="E54" s="139">
        <f>Schedule!E$18</f>
        <v>0.33333333333333331</v>
      </c>
      <c r="F54" s="139">
        <f>Schedule!F$18</f>
        <v>0.625</v>
      </c>
      <c r="G54" s="67" t="str">
        <f>Schedule!G$18</f>
        <v>Vigo</v>
      </c>
      <c r="H54" s="67" t="str">
        <f>Schedule!H$18</f>
        <v>ESVGO</v>
      </c>
      <c r="I54" s="47" t="s">
        <v>175</v>
      </c>
      <c r="J54" s="46" t="s">
        <v>185</v>
      </c>
      <c r="K54" s="105">
        <v>69</v>
      </c>
      <c r="L54" s="108">
        <v>0.36805555555555558</v>
      </c>
      <c r="M54" s="43">
        <f>Table1[[#This Row],[Depart]]+Table1[[#This Row],[Dur''n]]</f>
        <v>0.53472222222222221</v>
      </c>
      <c r="N54" s="43">
        <v>0.16666666666666666</v>
      </c>
      <c r="O54" s="58">
        <v>42</v>
      </c>
      <c r="P54" s="60"/>
      <c r="Q54" s="44"/>
      <c r="R54" s="130">
        <v>1</v>
      </c>
      <c r="S54" s="45">
        <v>45</v>
      </c>
      <c r="T54" s="44"/>
      <c r="U54" s="124" t="s">
        <v>204</v>
      </c>
      <c r="V54" s="125" t="s">
        <v>128</v>
      </c>
      <c r="W54" s="124"/>
    </row>
    <row r="55" spans="1:23" ht="24.95" customHeight="1" x14ac:dyDescent="0.2">
      <c r="A55" s="104">
        <f>Schedule!A$18</f>
        <v>14</v>
      </c>
      <c r="B55" s="67">
        <f>Schedule!B$18</f>
        <v>45859</v>
      </c>
      <c r="C55" s="68">
        <f>Schedule!C$18</f>
        <v>45859</v>
      </c>
      <c r="D55" s="67" t="str">
        <f>Schedule!D$18</f>
        <v>B</v>
      </c>
      <c r="E55" s="139">
        <f>Schedule!E$18</f>
        <v>0.33333333333333331</v>
      </c>
      <c r="F55" s="139">
        <f>Schedule!F$18</f>
        <v>0.625</v>
      </c>
      <c r="G55" s="67" t="str">
        <f>Schedule!G$18</f>
        <v>Vigo</v>
      </c>
      <c r="H55" s="67" t="str">
        <f>Schedule!H$18</f>
        <v>ESVGO</v>
      </c>
      <c r="I55" s="47" t="s">
        <v>176</v>
      </c>
      <c r="J55" s="46" t="s">
        <v>186</v>
      </c>
      <c r="K55" s="105">
        <v>69</v>
      </c>
      <c r="L55" s="108">
        <v>0.3888888888888889</v>
      </c>
      <c r="M55" s="43">
        <f>Table1[[#This Row],[Depart]]+Table1[[#This Row],[Dur''n]]</f>
        <v>0.55555555555555558</v>
      </c>
      <c r="N55" s="43">
        <v>0.16666666666666666</v>
      </c>
      <c r="O55" s="58">
        <v>41</v>
      </c>
      <c r="P55" s="60"/>
      <c r="Q55" s="44"/>
      <c r="R55" s="130">
        <v>1</v>
      </c>
      <c r="S55" s="45">
        <v>45</v>
      </c>
      <c r="T55" s="44"/>
      <c r="U55" s="124"/>
      <c r="V55" s="125" t="s">
        <v>128</v>
      </c>
      <c r="W55" s="124"/>
    </row>
    <row r="56" spans="1:23" ht="24.95" customHeight="1" x14ac:dyDescent="0.2">
      <c r="A56" s="104">
        <f>Schedule!A$18</f>
        <v>14</v>
      </c>
      <c r="B56" s="67">
        <f>Schedule!B$18</f>
        <v>45859</v>
      </c>
      <c r="C56" s="68">
        <f>Schedule!C$18</f>
        <v>45859</v>
      </c>
      <c r="D56" s="67" t="str">
        <f>Schedule!D$18</f>
        <v>B</v>
      </c>
      <c r="E56" s="139">
        <f>Schedule!E$18</f>
        <v>0.33333333333333331</v>
      </c>
      <c r="F56" s="139">
        <f>Schedule!F$18</f>
        <v>0.625</v>
      </c>
      <c r="G56" s="67" t="str">
        <f>Schedule!G$18</f>
        <v>Vigo</v>
      </c>
      <c r="H56" s="67" t="str">
        <f>Schedule!H$18</f>
        <v>ESVGO</v>
      </c>
      <c r="I56" s="47" t="s">
        <v>147</v>
      </c>
      <c r="J56" s="46" t="s">
        <v>124</v>
      </c>
      <c r="K56" s="105">
        <v>39</v>
      </c>
      <c r="L56" s="108">
        <v>0.39583333333333331</v>
      </c>
      <c r="M56" s="43">
        <f>Table1[[#This Row],[Depart]]+Table1[[#This Row],[Dur''n]]</f>
        <v>0.52083333333333326</v>
      </c>
      <c r="N56" s="43">
        <v>0.125</v>
      </c>
      <c r="O56" s="58">
        <v>134</v>
      </c>
      <c r="P56" s="60"/>
      <c r="Q56" s="44"/>
      <c r="R56" s="130">
        <v>2</v>
      </c>
      <c r="S56" s="45">
        <v>135</v>
      </c>
      <c r="T56" s="44"/>
      <c r="U56" s="124"/>
      <c r="V56" s="125"/>
      <c r="W56" s="124"/>
    </row>
    <row r="57" spans="1:23" ht="24.95" customHeight="1" x14ac:dyDescent="0.2">
      <c r="A57" s="104">
        <f>Schedule!A$18</f>
        <v>14</v>
      </c>
      <c r="B57" s="67">
        <f>Schedule!B$18</f>
        <v>45859</v>
      </c>
      <c r="C57" s="68">
        <f>Schedule!C$18</f>
        <v>45859</v>
      </c>
      <c r="D57" s="67" t="str">
        <f>Schedule!D$18</f>
        <v>B</v>
      </c>
      <c r="E57" s="139">
        <f>Schedule!E$18</f>
        <v>0.33333333333333331</v>
      </c>
      <c r="F57" s="139">
        <f>Schedule!F$18</f>
        <v>0.625</v>
      </c>
      <c r="G57" s="67" t="str">
        <f>Schedule!G$18</f>
        <v>Vigo</v>
      </c>
      <c r="H57" s="67" t="str">
        <f>Schedule!H$18</f>
        <v>ESVGO</v>
      </c>
      <c r="I57" s="47" t="s">
        <v>147</v>
      </c>
      <c r="J57" s="46" t="s">
        <v>124</v>
      </c>
      <c r="K57" s="105">
        <v>39</v>
      </c>
      <c r="L57" s="108">
        <v>0.40277777777777773</v>
      </c>
      <c r="M57" s="43">
        <f>Table1[[#This Row],[Depart]]+Table1[[#This Row],[Dur''n]]</f>
        <v>0.52777777777777768</v>
      </c>
      <c r="N57" s="43">
        <v>0.125</v>
      </c>
      <c r="O57" s="58" t="s">
        <v>1</v>
      </c>
      <c r="P57" s="60"/>
      <c r="Q57" s="44"/>
      <c r="R57" s="130">
        <v>1</v>
      </c>
      <c r="S57" s="45" t="s">
        <v>1</v>
      </c>
      <c r="T57" s="44"/>
      <c r="U57" s="124"/>
      <c r="V57" s="125"/>
      <c r="W57" s="124"/>
    </row>
    <row r="58" spans="1:23" ht="24.95" customHeight="1" x14ac:dyDescent="0.2">
      <c r="A58" s="104">
        <f>Schedule!A$18</f>
        <v>14</v>
      </c>
      <c r="B58" s="67">
        <f>Schedule!B$18</f>
        <v>45859</v>
      </c>
      <c r="C58" s="68">
        <f>Schedule!C$18</f>
        <v>45859</v>
      </c>
      <c r="D58" s="67" t="str">
        <f>Schedule!D$18</f>
        <v>B</v>
      </c>
      <c r="E58" s="139">
        <f>Schedule!E$18</f>
        <v>0.33333333333333331</v>
      </c>
      <c r="F58" s="139">
        <f>Schedule!F$18</f>
        <v>0.625</v>
      </c>
      <c r="G58" s="67" t="str">
        <f>Schedule!G$18</f>
        <v>Vigo</v>
      </c>
      <c r="H58" s="67" t="str">
        <f>Schedule!H$18</f>
        <v>ESVGO</v>
      </c>
      <c r="I58" s="47" t="s">
        <v>202</v>
      </c>
      <c r="J58" s="46" t="s">
        <v>203</v>
      </c>
      <c r="K58" s="105">
        <v>35</v>
      </c>
      <c r="L58" s="108">
        <v>0.40972222222222227</v>
      </c>
      <c r="M58" s="43">
        <f>Table1[[#This Row],[Depart]]+Table1[[#This Row],[Dur''n]]</f>
        <v>0.47222222222222227</v>
      </c>
      <c r="N58" s="43">
        <v>6.25E-2</v>
      </c>
      <c r="O58" s="58">
        <v>98</v>
      </c>
      <c r="P58" s="60"/>
      <c r="Q58" s="44"/>
      <c r="R58" s="134">
        <v>2</v>
      </c>
      <c r="S58" s="45">
        <v>135</v>
      </c>
      <c r="T58" s="44"/>
      <c r="U58" s="124"/>
      <c r="V58" s="125"/>
      <c r="W58" s="124"/>
    </row>
    <row r="59" spans="1:23" ht="24.95" customHeight="1" x14ac:dyDescent="0.2">
      <c r="A59" s="104">
        <f>Schedule!A$18</f>
        <v>14</v>
      </c>
      <c r="B59" s="67">
        <f>Schedule!B$18</f>
        <v>45859</v>
      </c>
      <c r="C59" s="68">
        <f>Schedule!C$18</f>
        <v>45859</v>
      </c>
      <c r="D59" s="67" t="str">
        <f>Schedule!D$18</f>
        <v>B</v>
      </c>
      <c r="E59" s="139">
        <f>Schedule!E$18</f>
        <v>0.33333333333333331</v>
      </c>
      <c r="F59" s="139">
        <f>Schedule!F$18</f>
        <v>0.625</v>
      </c>
      <c r="G59" s="67" t="str">
        <f>Schedule!G$18</f>
        <v>Vigo</v>
      </c>
      <c r="H59" s="67" t="str">
        <f>Schedule!H$18</f>
        <v>ESVGO</v>
      </c>
      <c r="I59" s="47" t="s">
        <v>202</v>
      </c>
      <c r="J59" s="46" t="s">
        <v>203</v>
      </c>
      <c r="K59" s="105">
        <v>35</v>
      </c>
      <c r="L59" s="108">
        <v>0.49305555555555558</v>
      </c>
      <c r="M59" s="43">
        <f>Table1[[#This Row],[Depart]]+Table1[[#This Row],[Dur''n]]</f>
        <v>0.55555555555555558</v>
      </c>
      <c r="N59" s="43">
        <v>6.25E-2</v>
      </c>
      <c r="O59" s="58">
        <v>0</v>
      </c>
      <c r="P59" s="60"/>
      <c r="Q59" s="44"/>
      <c r="R59" s="134">
        <v>1</v>
      </c>
      <c r="S59" s="45" t="s">
        <v>1</v>
      </c>
      <c r="T59" s="44"/>
      <c r="U59" s="124"/>
      <c r="V59" s="125"/>
      <c r="W59" s="124"/>
    </row>
    <row r="60" spans="1:23" x14ac:dyDescent="0.2">
      <c r="A60" s="70"/>
      <c r="B60" s="71"/>
      <c r="C60" s="70"/>
      <c r="D60" s="70"/>
      <c r="E60" s="70"/>
      <c r="F60" s="70"/>
      <c r="G60" s="70"/>
      <c r="H60" s="70"/>
      <c r="I60" s="50"/>
      <c r="J60" s="50">
        <f>SUBTOTAL(103,Table1[Titel])</f>
        <v>58</v>
      </c>
      <c r="K60" s="50"/>
      <c r="L60" s="51"/>
      <c r="M60" s="52"/>
      <c r="N60" s="59"/>
      <c r="O60" s="61">
        <f>SUBTOTAL(109,Table1[PAX])</f>
        <v>3976</v>
      </c>
      <c r="P60" s="50"/>
      <c r="Q60" s="50"/>
      <c r="R60" s="50"/>
      <c r="S60" s="50"/>
      <c r="T60" s="50"/>
      <c r="U60" s="126"/>
      <c r="V60" s="126"/>
      <c r="W60" s="126"/>
    </row>
  </sheetData>
  <sheetProtection formatCells="0" formatColumns="0" formatRows="0" insertColumns="0" insertRows="0" selectLockedCells="1" sort="0" autoFilter="0"/>
  <protectedRanges>
    <protectedRange sqref="N2:N28 N30:N59" name="Range1"/>
  </protectedRanges>
  <conditionalFormatting sqref="S2 S27 S17 S43 S48 S59 S56 S4:S5 S7 S29 S50:S51 S54 S10">
    <cfRule type="cellIs" dxfId="158" priority="304" operator="lessThan">
      <formula>$O2</formula>
    </cfRule>
  </conditionalFormatting>
  <conditionalFormatting sqref="M2 M27 M17 M43 M39 M48 M59 M56 M4:M5 M7 M29 M50:M51 M54 M10">
    <cfRule type="cellIs" dxfId="157" priority="301" operator="greaterThan">
      <formula>$F2</formula>
    </cfRule>
  </conditionalFormatting>
  <conditionalFormatting sqref="S23">
    <cfRule type="cellIs" dxfId="156" priority="166" operator="lessThan">
      <formula>$O23</formula>
    </cfRule>
  </conditionalFormatting>
  <conditionalFormatting sqref="M23">
    <cfRule type="cellIs" dxfId="155" priority="165" operator="greaterThan">
      <formula>$F23</formula>
    </cfRule>
  </conditionalFormatting>
  <conditionalFormatting sqref="S16">
    <cfRule type="cellIs" dxfId="154" priority="164" operator="lessThan">
      <formula>$O16</formula>
    </cfRule>
  </conditionalFormatting>
  <conditionalFormatting sqref="M16">
    <cfRule type="cellIs" dxfId="153" priority="163" operator="greaterThan">
      <formula>$F16</formula>
    </cfRule>
  </conditionalFormatting>
  <conditionalFormatting sqref="S21">
    <cfRule type="cellIs" dxfId="152" priority="162" operator="lessThan">
      <formula>$O21</formula>
    </cfRule>
  </conditionalFormatting>
  <conditionalFormatting sqref="M21">
    <cfRule type="cellIs" dxfId="151" priority="161" operator="greaterThan">
      <formula>$F21</formula>
    </cfRule>
  </conditionalFormatting>
  <conditionalFormatting sqref="M41">
    <cfRule type="cellIs" dxfId="150" priority="159" operator="greaterThan">
      <formula>$F41</formula>
    </cfRule>
  </conditionalFormatting>
  <conditionalFormatting sqref="S24:S25">
    <cfRule type="cellIs" dxfId="149" priority="158" operator="lessThan">
      <formula>$O24</formula>
    </cfRule>
  </conditionalFormatting>
  <conditionalFormatting sqref="M24:M25">
    <cfRule type="cellIs" dxfId="148" priority="157" operator="greaterThan">
      <formula>$F24</formula>
    </cfRule>
  </conditionalFormatting>
  <conditionalFormatting sqref="S30">
    <cfRule type="cellIs" dxfId="147" priority="156" operator="lessThan">
      <formula>$O30</formula>
    </cfRule>
  </conditionalFormatting>
  <conditionalFormatting sqref="M30">
    <cfRule type="cellIs" dxfId="146" priority="155" operator="greaterThan">
      <formula>$F30</formula>
    </cfRule>
  </conditionalFormatting>
  <conditionalFormatting sqref="S46">
    <cfRule type="cellIs" dxfId="145" priority="154" operator="lessThan">
      <formula>$O46</formula>
    </cfRule>
  </conditionalFormatting>
  <conditionalFormatting sqref="M46">
    <cfRule type="cellIs" dxfId="144" priority="153" operator="greaterThan">
      <formula>$F46</formula>
    </cfRule>
  </conditionalFormatting>
  <conditionalFormatting sqref="S35">
    <cfRule type="cellIs" dxfId="143" priority="152" operator="lessThan">
      <formula>$O35</formula>
    </cfRule>
  </conditionalFormatting>
  <conditionalFormatting sqref="M35">
    <cfRule type="cellIs" dxfId="142" priority="151" operator="greaterThan">
      <formula>$F35</formula>
    </cfRule>
  </conditionalFormatting>
  <conditionalFormatting sqref="S39 S41">
    <cfRule type="cellIs" dxfId="141" priority="150" operator="lessThan">
      <formula>$O39</formula>
    </cfRule>
  </conditionalFormatting>
  <conditionalFormatting sqref="L2 L46 L59 L56 L48 L50:L51 L54 L10">
    <cfRule type="cellIs" dxfId="140" priority="117" operator="lessThan">
      <formula>$E2</formula>
    </cfRule>
  </conditionalFormatting>
  <conditionalFormatting sqref="L4:L5 L16:L17 L21 L35 L7 L23:L25 L27 L29:L30 L39 L41 L43">
    <cfRule type="cellIs" dxfId="139" priority="116" operator="lessThan">
      <formula>$E4</formula>
    </cfRule>
  </conditionalFormatting>
  <conditionalFormatting sqref="S45">
    <cfRule type="cellIs" dxfId="138" priority="112" operator="lessThan">
      <formula>$O45</formula>
    </cfRule>
  </conditionalFormatting>
  <conditionalFormatting sqref="M45">
    <cfRule type="cellIs" dxfId="137" priority="111" operator="greaterThan">
      <formula>$F45</formula>
    </cfRule>
  </conditionalFormatting>
  <conditionalFormatting sqref="L45">
    <cfRule type="cellIs" dxfId="136" priority="110" operator="lessThan">
      <formula>$E45</formula>
    </cfRule>
  </conditionalFormatting>
  <conditionalFormatting sqref="S8">
    <cfRule type="cellIs" dxfId="135" priority="88" operator="lessThan">
      <formula>$O8</formula>
    </cfRule>
  </conditionalFormatting>
  <conditionalFormatting sqref="M8">
    <cfRule type="cellIs" dxfId="134" priority="87" operator="greaterThan">
      <formula>$F8</formula>
    </cfRule>
  </conditionalFormatting>
  <conditionalFormatting sqref="L8">
    <cfRule type="cellIs" dxfId="133" priority="86" operator="lessThan">
      <formula>$E8</formula>
    </cfRule>
  </conditionalFormatting>
  <conditionalFormatting sqref="S11:S12">
    <cfRule type="cellIs" dxfId="132" priority="85" operator="lessThan">
      <formula>$O11</formula>
    </cfRule>
  </conditionalFormatting>
  <conditionalFormatting sqref="M14:M15">
    <cfRule type="cellIs" dxfId="131" priority="81" operator="greaterThan">
      <formula>$F14</formula>
    </cfRule>
  </conditionalFormatting>
  <conditionalFormatting sqref="L11:L12">
    <cfRule type="cellIs" dxfId="130" priority="83" operator="lessThan">
      <formula>$E11</formula>
    </cfRule>
  </conditionalFormatting>
  <conditionalFormatting sqref="S14:S15">
    <cfRule type="cellIs" dxfId="129" priority="82" operator="lessThan">
      <formula>$O14</formula>
    </cfRule>
  </conditionalFormatting>
  <conditionalFormatting sqref="M19">
    <cfRule type="cellIs" dxfId="128" priority="74" operator="greaterThan">
      <formula>$F19</formula>
    </cfRule>
  </conditionalFormatting>
  <conditionalFormatting sqref="L14:L15">
    <cfRule type="cellIs" dxfId="127" priority="80" operator="lessThan">
      <formula>$E14</formula>
    </cfRule>
  </conditionalFormatting>
  <conditionalFormatting sqref="L13">
    <cfRule type="cellIs" dxfId="126" priority="77" operator="lessThan">
      <formula>$E13</formula>
    </cfRule>
  </conditionalFormatting>
  <conditionalFormatting sqref="M11:M12">
    <cfRule type="cellIs" dxfId="125" priority="79" operator="greaterThan">
      <formula>$F11</formula>
    </cfRule>
  </conditionalFormatting>
  <conditionalFormatting sqref="S13">
    <cfRule type="cellIs" dxfId="124" priority="78" operator="lessThan">
      <formula>$O13</formula>
    </cfRule>
  </conditionalFormatting>
  <conditionalFormatting sqref="M13">
    <cfRule type="cellIs" dxfId="123" priority="76" operator="greaterThan">
      <formula>$F13</formula>
    </cfRule>
  </conditionalFormatting>
  <conditionalFormatting sqref="S19">
    <cfRule type="cellIs" dxfId="122" priority="75" operator="lessThan">
      <formula>$O19</formula>
    </cfRule>
  </conditionalFormatting>
  <conditionalFormatting sqref="M20">
    <cfRule type="cellIs" dxfId="121" priority="71" operator="greaterThan">
      <formula>$F20</formula>
    </cfRule>
  </conditionalFormatting>
  <conditionalFormatting sqref="L19">
    <cfRule type="cellIs" dxfId="120" priority="73" operator="lessThan">
      <formula>$E19</formula>
    </cfRule>
  </conditionalFormatting>
  <conditionalFormatting sqref="S20">
    <cfRule type="cellIs" dxfId="119" priority="72" operator="lessThan">
      <formula>$O20</formula>
    </cfRule>
  </conditionalFormatting>
  <conditionalFormatting sqref="M32">
    <cfRule type="cellIs" dxfId="118" priority="68" operator="greaterThan">
      <formula>$F32</formula>
    </cfRule>
  </conditionalFormatting>
  <conditionalFormatting sqref="L20">
    <cfRule type="cellIs" dxfId="117" priority="70" operator="lessThan">
      <formula>$E20</formula>
    </cfRule>
  </conditionalFormatting>
  <conditionalFormatting sqref="S32">
    <cfRule type="cellIs" dxfId="116" priority="69" operator="lessThan">
      <formula>$O32</formula>
    </cfRule>
  </conditionalFormatting>
  <conditionalFormatting sqref="M58">
    <cfRule type="cellIs" dxfId="115" priority="65" operator="greaterThan">
      <formula>$F58</formula>
    </cfRule>
  </conditionalFormatting>
  <conditionalFormatting sqref="L32">
    <cfRule type="cellIs" dxfId="114" priority="67" operator="lessThan">
      <formula>$E32</formula>
    </cfRule>
  </conditionalFormatting>
  <conditionalFormatting sqref="S58">
    <cfRule type="cellIs" dxfId="113" priority="66" operator="lessThan">
      <formula>$O58</formula>
    </cfRule>
  </conditionalFormatting>
  <conditionalFormatting sqref="M55">
    <cfRule type="cellIs" dxfId="112" priority="62" operator="greaterThan">
      <formula>$F55</formula>
    </cfRule>
  </conditionalFormatting>
  <conditionalFormatting sqref="L58">
    <cfRule type="cellIs" dxfId="111" priority="64" operator="lessThan">
      <formula>$E58</formula>
    </cfRule>
  </conditionalFormatting>
  <conditionalFormatting sqref="S55">
    <cfRule type="cellIs" dxfId="110" priority="63" operator="lessThan">
      <formula>$O55</formula>
    </cfRule>
  </conditionalFormatting>
  <conditionalFormatting sqref="M3">
    <cfRule type="cellIs" dxfId="109" priority="59" operator="greaterThan">
      <formula>$F3</formula>
    </cfRule>
  </conditionalFormatting>
  <conditionalFormatting sqref="L55">
    <cfRule type="cellIs" dxfId="108" priority="61" operator="lessThan">
      <formula>$E55</formula>
    </cfRule>
  </conditionalFormatting>
  <conditionalFormatting sqref="S3">
    <cfRule type="cellIs" dxfId="107" priority="60" operator="lessThan">
      <formula>$O3</formula>
    </cfRule>
  </conditionalFormatting>
  <conditionalFormatting sqref="M6">
    <cfRule type="cellIs" dxfId="106" priority="56" operator="greaterThan">
      <formula>$F6</formula>
    </cfRule>
  </conditionalFormatting>
  <conditionalFormatting sqref="L3">
    <cfRule type="cellIs" dxfId="105" priority="58" operator="lessThan">
      <formula>$E3</formula>
    </cfRule>
  </conditionalFormatting>
  <conditionalFormatting sqref="S6">
    <cfRule type="cellIs" dxfId="104" priority="57" operator="lessThan">
      <formula>$O6</formula>
    </cfRule>
  </conditionalFormatting>
  <conditionalFormatting sqref="M18">
    <cfRule type="cellIs" dxfId="103" priority="53" operator="greaterThan">
      <formula>$F18</formula>
    </cfRule>
  </conditionalFormatting>
  <conditionalFormatting sqref="L6">
    <cfRule type="cellIs" dxfId="102" priority="55" operator="lessThan">
      <formula>$E6</formula>
    </cfRule>
  </conditionalFormatting>
  <conditionalFormatting sqref="S18">
    <cfRule type="cellIs" dxfId="101" priority="54" operator="lessThan">
      <formula>$O18</formula>
    </cfRule>
  </conditionalFormatting>
  <conditionalFormatting sqref="M22">
    <cfRule type="cellIs" dxfId="100" priority="50" operator="greaterThan">
      <formula>$F22</formula>
    </cfRule>
  </conditionalFormatting>
  <conditionalFormatting sqref="L18">
    <cfRule type="cellIs" dxfId="99" priority="52" operator="lessThan">
      <formula>$E18</formula>
    </cfRule>
  </conditionalFormatting>
  <conditionalFormatting sqref="S22">
    <cfRule type="cellIs" dxfId="98" priority="51" operator="lessThan">
      <formula>$O22</formula>
    </cfRule>
  </conditionalFormatting>
  <conditionalFormatting sqref="M26">
    <cfRule type="cellIs" dxfId="97" priority="47" operator="greaterThan">
      <formula>$F26</formula>
    </cfRule>
  </conditionalFormatting>
  <conditionalFormatting sqref="L22">
    <cfRule type="cellIs" dxfId="96" priority="49" operator="lessThan">
      <formula>$E22</formula>
    </cfRule>
  </conditionalFormatting>
  <conditionalFormatting sqref="S26">
    <cfRule type="cellIs" dxfId="95" priority="48" operator="lessThan">
      <formula>$O26</formula>
    </cfRule>
  </conditionalFormatting>
  <conditionalFormatting sqref="M28">
    <cfRule type="cellIs" dxfId="94" priority="44" operator="greaterThan">
      <formula>$F28</formula>
    </cfRule>
  </conditionalFormatting>
  <conditionalFormatting sqref="L26">
    <cfRule type="cellIs" dxfId="93" priority="46" operator="lessThan">
      <formula>$E26</formula>
    </cfRule>
  </conditionalFormatting>
  <conditionalFormatting sqref="S28">
    <cfRule type="cellIs" dxfId="92" priority="45" operator="lessThan">
      <formula>$O28</formula>
    </cfRule>
  </conditionalFormatting>
  <conditionalFormatting sqref="M31">
    <cfRule type="cellIs" dxfId="91" priority="41" operator="greaterThan">
      <formula>$F31</formula>
    </cfRule>
  </conditionalFormatting>
  <conditionalFormatting sqref="L28">
    <cfRule type="cellIs" dxfId="90" priority="43" operator="lessThan">
      <formula>$E28</formula>
    </cfRule>
  </conditionalFormatting>
  <conditionalFormatting sqref="S31">
    <cfRule type="cellIs" dxfId="89" priority="42" operator="lessThan">
      <formula>$O31</formula>
    </cfRule>
  </conditionalFormatting>
  <conditionalFormatting sqref="M34">
    <cfRule type="cellIs" dxfId="88" priority="38" operator="greaterThan">
      <formula>$F34</formula>
    </cfRule>
  </conditionalFormatting>
  <conditionalFormatting sqref="L31">
    <cfRule type="cellIs" dxfId="87" priority="40" operator="lessThan">
      <formula>$E31</formula>
    </cfRule>
  </conditionalFormatting>
  <conditionalFormatting sqref="M36">
    <cfRule type="cellIs" dxfId="86" priority="35" operator="greaterThan">
      <formula>$F36</formula>
    </cfRule>
  </conditionalFormatting>
  <conditionalFormatting sqref="S34">
    <cfRule type="cellIs" dxfId="85" priority="39" operator="lessThan">
      <formula>$O34</formula>
    </cfRule>
  </conditionalFormatting>
  <conditionalFormatting sqref="L34">
    <cfRule type="cellIs" dxfId="84" priority="37" operator="lessThan">
      <formula>$E34</formula>
    </cfRule>
  </conditionalFormatting>
  <conditionalFormatting sqref="S36">
    <cfRule type="cellIs" dxfId="83" priority="36" operator="lessThan">
      <formula>$O36</formula>
    </cfRule>
  </conditionalFormatting>
  <conditionalFormatting sqref="M37">
    <cfRule type="cellIs" dxfId="82" priority="29" operator="greaterThan">
      <formula>$F37</formula>
    </cfRule>
  </conditionalFormatting>
  <conditionalFormatting sqref="L36">
    <cfRule type="cellIs" dxfId="81" priority="34" operator="lessThan">
      <formula>$E36</formula>
    </cfRule>
  </conditionalFormatting>
  <conditionalFormatting sqref="M40">
    <cfRule type="cellIs" dxfId="80" priority="33" operator="greaterThan">
      <formula>$F40</formula>
    </cfRule>
  </conditionalFormatting>
  <conditionalFormatting sqref="S40">
    <cfRule type="cellIs" dxfId="79" priority="32" operator="lessThan">
      <formula>$O40</formula>
    </cfRule>
  </conditionalFormatting>
  <conditionalFormatting sqref="L40">
    <cfRule type="cellIs" dxfId="78" priority="31" operator="lessThan">
      <formula>$E40</formula>
    </cfRule>
  </conditionalFormatting>
  <conditionalFormatting sqref="M38">
    <cfRule type="cellIs" dxfId="77" priority="26" operator="greaterThan">
      <formula>$F38</formula>
    </cfRule>
  </conditionalFormatting>
  <conditionalFormatting sqref="S37">
    <cfRule type="cellIs" dxfId="76" priority="30" operator="lessThan">
      <formula>$O37</formula>
    </cfRule>
  </conditionalFormatting>
  <conditionalFormatting sqref="L37">
    <cfRule type="cellIs" dxfId="75" priority="28" operator="lessThan">
      <formula>$E37</formula>
    </cfRule>
  </conditionalFormatting>
  <conditionalFormatting sqref="M47">
    <cfRule type="cellIs" dxfId="74" priority="14" operator="greaterThan">
      <formula>$F47</formula>
    </cfRule>
  </conditionalFormatting>
  <conditionalFormatting sqref="S38">
    <cfRule type="cellIs" dxfId="73" priority="27" operator="lessThan">
      <formula>$O38</formula>
    </cfRule>
  </conditionalFormatting>
  <conditionalFormatting sqref="L38">
    <cfRule type="cellIs" dxfId="72" priority="25" operator="lessThan">
      <formula>$E38</formula>
    </cfRule>
  </conditionalFormatting>
  <conditionalFormatting sqref="S9">
    <cfRule type="cellIs" dxfId="71" priority="24" operator="lessThan">
      <formula>$O9</formula>
    </cfRule>
  </conditionalFormatting>
  <conditionalFormatting sqref="M9">
    <cfRule type="cellIs" dxfId="70" priority="23" operator="greaterThan">
      <formula>$F9</formula>
    </cfRule>
  </conditionalFormatting>
  <conditionalFormatting sqref="L9">
    <cfRule type="cellIs" dxfId="69" priority="22" operator="lessThan">
      <formula>$E9</formula>
    </cfRule>
  </conditionalFormatting>
  <conditionalFormatting sqref="M42">
    <cfRule type="cellIs" dxfId="68" priority="21" operator="greaterThan">
      <formula>$F42</formula>
    </cfRule>
  </conditionalFormatting>
  <conditionalFormatting sqref="S42">
    <cfRule type="cellIs" dxfId="67" priority="20" operator="lessThan">
      <formula>$O42</formula>
    </cfRule>
  </conditionalFormatting>
  <conditionalFormatting sqref="L42">
    <cfRule type="cellIs" dxfId="66" priority="19" operator="lessThan">
      <formula>$E42</formula>
    </cfRule>
  </conditionalFormatting>
  <conditionalFormatting sqref="S44">
    <cfRule type="cellIs" dxfId="65" priority="18" operator="lessThan">
      <formula>$O44</formula>
    </cfRule>
  </conditionalFormatting>
  <conditionalFormatting sqref="M44">
    <cfRule type="cellIs" dxfId="64" priority="17" operator="greaterThan">
      <formula>$F44</formula>
    </cfRule>
  </conditionalFormatting>
  <conditionalFormatting sqref="L44">
    <cfRule type="cellIs" dxfId="63" priority="16" operator="lessThan">
      <formula>$E44</formula>
    </cfRule>
  </conditionalFormatting>
  <conditionalFormatting sqref="S47">
    <cfRule type="cellIs" dxfId="62" priority="15" operator="lessThan">
      <formula>$O47</formula>
    </cfRule>
  </conditionalFormatting>
  <conditionalFormatting sqref="M49">
    <cfRule type="cellIs" dxfId="61" priority="11" operator="greaterThan">
      <formula>$F49</formula>
    </cfRule>
  </conditionalFormatting>
  <conditionalFormatting sqref="L47">
    <cfRule type="cellIs" dxfId="60" priority="13" operator="lessThan">
      <formula>$E47</formula>
    </cfRule>
  </conditionalFormatting>
  <conditionalFormatting sqref="S49">
    <cfRule type="cellIs" dxfId="59" priority="12" operator="lessThan">
      <formula>$O49</formula>
    </cfRule>
  </conditionalFormatting>
  <conditionalFormatting sqref="M52:M53">
    <cfRule type="cellIs" dxfId="58" priority="8" operator="greaterThan">
      <formula>$F52</formula>
    </cfRule>
  </conditionalFormatting>
  <conditionalFormatting sqref="L49">
    <cfRule type="cellIs" dxfId="57" priority="10" operator="lessThan">
      <formula>$E49</formula>
    </cfRule>
  </conditionalFormatting>
  <conditionalFormatting sqref="S52:S53">
    <cfRule type="cellIs" dxfId="56" priority="9" operator="lessThan">
      <formula>$O52</formula>
    </cfRule>
  </conditionalFormatting>
  <conditionalFormatting sqref="L52:L53">
    <cfRule type="cellIs" dxfId="55" priority="7" operator="lessThan">
      <formula>$E52</formula>
    </cfRule>
  </conditionalFormatting>
  <conditionalFormatting sqref="S57">
    <cfRule type="cellIs" dxfId="54" priority="6" operator="lessThan">
      <formula>$O57</formula>
    </cfRule>
  </conditionalFormatting>
  <conditionalFormatting sqref="M57">
    <cfRule type="cellIs" dxfId="53" priority="5" operator="greaterThan">
      <formula>$F57</formula>
    </cfRule>
  </conditionalFormatting>
  <conditionalFormatting sqref="L57">
    <cfRule type="cellIs" dxfId="52" priority="4" operator="lessThan">
      <formula>$E57</formula>
    </cfRule>
  </conditionalFormatting>
  <conditionalFormatting sqref="M33">
    <cfRule type="cellIs" dxfId="51" priority="2" operator="greaterThan">
      <formula>$F33</formula>
    </cfRule>
  </conditionalFormatting>
  <conditionalFormatting sqref="S33">
    <cfRule type="cellIs" dxfId="50" priority="3" operator="lessThan">
      <formula>$O33</formula>
    </cfRule>
  </conditionalFormatting>
  <conditionalFormatting sqref="L33">
    <cfRule type="cellIs" dxfId="49" priority="1" operator="lessThan">
      <formula>$E33</formula>
    </cfRule>
  </conditionalFormatting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C16"/>
  <sheetViews>
    <sheetView zoomScaleNormal="100" workbookViewId="0">
      <selection activeCell="C7" sqref="C7"/>
    </sheetView>
  </sheetViews>
  <sheetFormatPr defaultColWidth="10.85546875" defaultRowHeight="12.75" x14ac:dyDescent="0.2"/>
  <cols>
    <col min="1" max="1" width="56" style="17" bestFit="1" customWidth="1"/>
    <col min="2" max="16384" width="10.85546875" style="17"/>
  </cols>
  <sheetData>
    <row r="1" spans="1:3" ht="15.75" x14ac:dyDescent="0.25">
      <c r="A1" s="36" t="s">
        <v>36</v>
      </c>
      <c r="B1" s="16"/>
    </row>
    <row r="2" spans="1:3" ht="15.75" x14ac:dyDescent="0.25">
      <c r="A2" s="16" t="s">
        <v>40</v>
      </c>
      <c r="B2" s="16" t="s">
        <v>38</v>
      </c>
    </row>
    <row r="3" spans="1:3" ht="15.75" x14ac:dyDescent="0.25">
      <c r="A3" s="16" t="s">
        <v>49</v>
      </c>
      <c r="B3" s="16" t="s">
        <v>41</v>
      </c>
    </row>
    <row r="4" spans="1:3" ht="15.75" x14ac:dyDescent="0.25">
      <c r="A4" s="16" t="s">
        <v>50</v>
      </c>
      <c r="B4" s="16" t="s">
        <v>42</v>
      </c>
    </row>
    <row r="5" spans="1:3" ht="15.75" x14ac:dyDescent="0.25">
      <c r="A5" s="16"/>
      <c r="B5" s="16"/>
    </row>
    <row r="6" spans="1:3" ht="15.75" x14ac:dyDescent="0.25">
      <c r="A6" s="36" t="s">
        <v>45</v>
      </c>
      <c r="B6" s="16"/>
    </row>
    <row r="7" spans="1:3" ht="15.75" x14ac:dyDescent="0.25">
      <c r="A7" s="16" t="s">
        <v>187</v>
      </c>
      <c r="B7" s="38">
        <v>2.2999999999999998</v>
      </c>
      <c r="C7" s="156" t="s">
        <v>217</v>
      </c>
    </row>
    <row r="8" spans="1:3" ht="15.75" x14ac:dyDescent="0.25">
      <c r="A8" s="16"/>
      <c r="B8" s="16"/>
    </row>
    <row r="9" spans="1:3" ht="15.75" x14ac:dyDescent="0.25">
      <c r="A9" s="36" t="s">
        <v>37</v>
      </c>
      <c r="B9" s="16"/>
    </row>
    <row r="10" spans="1:3" s="16" customFormat="1" ht="15.75" x14ac:dyDescent="0.25">
      <c r="A10" s="37" t="s">
        <v>43</v>
      </c>
    </row>
    <row r="11" spans="1:3" ht="15.75" x14ac:dyDescent="0.25">
      <c r="A11" s="16" t="s">
        <v>46</v>
      </c>
      <c r="B11" s="16" t="s">
        <v>48</v>
      </c>
    </row>
    <row r="12" spans="1:3" ht="15.75" x14ac:dyDescent="0.25">
      <c r="A12" s="16" t="s">
        <v>47</v>
      </c>
      <c r="B12" s="38">
        <v>7.5</v>
      </c>
    </row>
    <row r="13" spans="1:3" ht="15.75" x14ac:dyDescent="0.25">
      <c r="A13" s="16" t="s">
        <v>44</v>
      </c>
      <c r="B13" s="16" t="s">
        <v>39</v>
      </c>
    </row>
    <row r="14" spans="1:3" ht="15.75" x14ac:dyDescent="0.25">
      <c r="A14" s="16"/>
      <c r="B14" s="16"/>
    </row>
    <row r="15" spans="1:3" ht="15.75" x14ac:dyDescent="0.25">
      <c r="B15" s="16"/>
    </row>
    <row r="16" spans="1:3" ht="15.75" x14ac:dyDescent="0.25">
      <c r="A1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Schedule</vt:lpstr>
      <vt:lpstr>Port Info</vt:lpstr>
      <vt:lpstr>Termine</vt:lpstr>
      <vt:lpstr>Shore Excursions</vt:lpstr>
      <vt:lpstr>Postcards</vt:lpstr>
      <vt:lpstr>Schedule!Print_Area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Manager</cp:lastModifiedBy>
  <cp:lastPrinted>2025-06-26T16:33:39Z</cp:lastPrinted>
  <dcterms:created xsi:type="dcterms:W3CDTF">2024-02-28T09:36:18Z</dcterms:created>
  <dcterms:modified xsi:type="dcterms:W3CDTF">2025-07-08T06:41:05Z</dcterms:modified>
</cp:coreProperties>
</file>