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43B5EE28-530B-4573-9CBD-E568DFB770FF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Info'!$A$1:$P$8</definedName>
    <definedName name="_xlnm._FilterDatabase" localSheetId="3" hidden="1">'Shore Excursions'!$A$1:$W$33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A5" i="4"/>
  <c r="M11" i="1" l="1"/>
  <c r="H11" i="1"/>
  <c r="G11" i="1"/>
  <c r="F11" i="1"/>
  <c r="E11" i="1"/>
  <c r="D11" i="1"/>
  <c r="C11" i="1"/>
  <c r="B11" i="1"/>
  <c r="A11" i="1"/>
  <c r="M10" i="1"/>
  <c r="H10" i="1"/>
  <c r="G10" i="1"/>
  <c r="F10" i="1"/>
  <c r="E10" i="1"/>
  <c r="D10" i="1"/>
  <c r="C10" i="1"/>
  <c r="B10" i="1"/>
  <c r="A10" i="1"/>
  <c r="M32" i="1"/>
  <c r="H32" i="1"/>
  <c r="G32" i="1"/>
  <c r="F32" i="1"/>
  <c r="E32" i="1"/>
  <c r="D32" i="1"/>
  <c r="C32" i="1"/>
  <c r="B32" i="1"/>
  <c r="A32" i="1"/>
  <c r="M25" i="1"/>
  <c r="H25" i="1"/>
  <c r="G25" i="1"/>
  <c r="F25" i="1"/>
  <c r="E25" i="1"/>
  <c r="D25" i="1"/>
  <c r="C25" i="1"/>
  <c r="B25" i="1"/>
  <c r="A25" i="1"/>
  <c r="M33" i="1" l="1"/>
  <c r="M30" i="1"/>
  <c r="M31" i="1"/>
  <c r="H31" i="1"/>
  <c r="G31" i="1"/>
  <c r="F31" i="1"/>
  <c r="E31" i="1"/>
  <c r="D31" i="1"/>
  <c r="C31" i="1"/>
  <c r="B31" i="1"/>
  <c r="A31" i="1"/>
  <c r="M24" i="1"/>
  <c r="H24" i="1"/>
  <c r="G24" i="1"/>
  <c r="F24" i="1"/>
  <c r="E24" i="1"/>
  <c r="D24" i="1"/>
  <c r="C24" i="1"/>
  <c r="B24" i="1"/>
  <c r="A24" i="1"/>
  <c r="M29" i="1"/>
  <c r="M28" i="1"/>
  <c r="M27" i="1"/>
  <c r="M21" i="1"/>
  <c r="M17" i="1"/>
  <c r="M23" i="1"/>
  <c r="M19" i="1"/>
  <c r="M20" i="1"/>
  <c r="M22" i="1"/>
  <c r="M18" i="1"/>
  <c r="M14" i="1"/>
  <c r="M15" i="1"/>
  <c r="M12" i="1"/>
  <c r="M7" i="1" l="1"/>
  <c r="M6" i="1"/>
  <c r="M8" i="1" l="1"/>
  <c r="H6" i="3" l="1"/>
  <c r="G6" i="3"/>
  <c r="F6" i="3"/>
  <c r="E6" i="3"/>
  <c r="D6" i="3"/>
  <c r="C6" i="3"/>
  <c r="B6" i="3"/>
  <c r="A6" i="3"/>
  <c r="C9" i="2"/>
  <c r="F4" i="3"/>
  <c r="D8" i="3" l="1"/>
  <c r="G7" i="3" l="1"/>
  <c r="H7" i="1" l="1"/>
  <c r="G7" i="1"/>
  <c r="F7" i="1"/>
  <c r="E7" i="1"/>
  <c r="D7" i="1"/>
  <c r="B7" i="1"/>
  <c r="A7" i="1"/>
  <c r="H14" i="1" l="1"/>
  <c r="G14" i="1"/>
  <c r="F14" i="1"/>
  <c r="E14" i="1"/>
  <c r="D14" i="1"/>
  <c r="B14" i="1"/>
  <c r="A14" i="1"/>
  <c r="H23" i="1"/>
  <c r="G23" i="1"/>
  <c r="F23" i="1"/>
  <c r="E23" i="1"/>
  <c r="D23" i="1"/>
  <c r="B23" i="1"/>
  <c r="A23" i="1"/>
  <c r="H17" i="1"/>
  <c r="G17" i="1"/>
  <c r="F17" i="1"/>
  <c r="E17" i="1"/>
  <c r="D17" i="1"/>
  <c r="B17" i="1"/>
  <c r="A17" i="1"/>
  <c r="H21" i="1"/>
  <c r="G21" i="1"/>
  <c r="F21" i="1"/>
  <c r="E21" i="1"/>
  <c r="D21" i="1"/>
  <c r="B21" i="1"/>
  <c r="A21" i="1"/>
  <c r="H30" i="1"/>
  <c r="G30" i="1"/>
  <c r="F30" i="1"/>
  <c r="E30" i="1"/>
  <c r="D30" i="1"/>
  <c r="B30" i="1"/>
  <c r="A30" i="1"/>
  <c r="M13" i="1"/>
  <c r="H13" i="1"/>
  <c r="G13" i="1"/>
  <c r="F13" i="1"/>
  <c r="E13" i="1"/>
  <c r="D13" i="1"/>
  <c r="B13" i="1"/>
  <c r="A13" i="1"/>
  <c r="H33" i="1"/>
  <c r="G33" i="1"/>
  <c r="F33" i="1"/>
  <c r="E33" i="1"/>
  <c r="D33" i="1"/>
  <c r="B33" i="1"/>
  <c r="A33" i="1"/>
  <c r="M5" i="1"/>
  <c r="M3" i="1"/>
  <c r="M9" i="1"/>
  <c r="M16" i="1"/>
  <c r="M26" i="1"/>
  <c r="A28" i="1" l="1"/>
  <c r="B28" i="1"/>
  <c r="D28" i="1"/>
  <c r="E28" i="1"/>
  <c r="F28" i="1"/>
  <c r="G28" i="1"/>
  <c r="H28" i="1"/>
  <c r="A27" i="1"/>
  <c r="B27" i="1"/>
  <c r="D27" i="1"/>
  <c r="E27" i="1"/>
  <c r="F27" i="1"/>
  <c r="G27" i="1"/>
  <c r="H27" i="1"/>
  <c r="A29" i="1"/>
  <c r="B29" i="1"/>
  <c r="D29" i="1"/>
  <c r="E29" i="1"/>
  <c r="F29" i="1"/>
  <c r="G29" i="1"/>
  <c r="H29" i="1"/>
  <c r="B26" i="1"/>
  <c r="D26" i="1"/>
  <c r="E26" i="1"/>
  <c r="F26" i="1"/>
  <c r="G26" i="1"/>
  <c r="H26" i="1"/>
  <c r="A26" i="1"/>
  <c r="A16" i="1"/>
  <c r="B16" i="1"/>
  <c r="D16" i="1"/>
  <c r="E16" i="1"/>
  <c r="F16" i="1"/>
  <c r="G16" i="1"/>
  <c r="H16" i="1"/>
  <c r="A20" i="1"/>
  <c r="B20" i="1"/>
  <c r="D20" i="1"/>
  <c r="E20" i="1"/>
  <c r="F20" i="1"/>
  <c r="G20" i="1"/>
  <c r="H20" i="1"/>
  <c r="A22" i="1"/>
  <c r="B22" i="1"/>
  <c r="D22" i="1"/>
  <c r="E22" i="1"/>
  <c r="F22" i="1"/>
  <c r="G22" i="1"/>
  <c r="H22" i="1"/>
  <c r="A18" i="1"/>
  <c r="B18" i="1"/>
  <c r="D18" i="1"/>
  <c r="E18" i="1"/>
  <c r="F18" i="1"/>
  <c r="G18" i="1"/>
  <c r="H18" i="1"/>
  <c r="B19" i="1"/>
  <c r="D19" i="1"/>
  <c r="E19" i="1"/>
  <c r="F19" i="1"/>
  <c r="G19" i="1"/>
  <c r="H19" i="1"/>
  <c r="A19" i="1"/>
  <c r="A12" i="1"/>
  <c r="B12" i="1"/>
  <c r="D12" i="1"/>
  <c r="E12" i="1"/>
  <c r="F12" i="1"/>
  <c r="G12" i="1"/>
  <c r="H12" i="1"/>
  <c r="A9" i="1"/>
  <c r="B9" i="1"/>
  <c r="D9" i="1"/>
  <c r="E9" i="1"/>
  <c r="F9" i="1"/>
  <c r="G9" i="1"/>
  <c r="H9" i="1"/>
  <c r="B15" i="1"/>
  <c r="D15" i="1"/>
  <c r="E15" i="1"/>
  <c r="F15" i="1"/>
  <c r="G15" i="1"/>
  <c r="H15" i="1"/>
  <c r="A8" i="1"/>
  <c r="A2" i="1"/>
  <c r="A6" i="1"/>
  <c r="A4" i="1"/>
  <c r="A5" i="1"/>
  <c r="A3" i="1"/>
  <c r="A15" i="1"/>
  <c r="B2" i="1"/>
  <c r="D2" i="1"/>
  <c r="E2" i="1"/>
  <c r="F2" i="1"/>
  <c r="G2" i="1"/>
  <c r="H2" i="1"/>
  <c r="B6" i="1"/>
  <c r="D6" i="1"/>
  <c r="E6" i="1"/>
  <c r="F6" i="1"/>
  <c r="G6" i="1"/>
  <c r="H6" i="1"/>
  <c r="B4" i="1"/>
  <c r="D4" i="1"/>
  <c r="E4" i="1"/>
  <c r="F4" i="1"/>
  <c r="G4" i="1"/>
  <c r="H4" i="1"/>
  <c r="B5" i="1"/>
  <c r="D5" i="1"/>
  <c r="E5" i="1"/>
  <c r="F5" i="1"/>
  <c r="G5" i="1"/>
  <c r="H5" i="1"/>
  <c r="B3" i="1"/>
  <c r="D3" i="1"/>
  <c r="E3" i="1"/>
  <c r="F3" i="1"/>
  <c r="G3" i="1"/>
  <c r="H3" i="1"/>
  <c r="B8" i="1"/>
  <c r="D8" i="1"/>
  <c r="E8" i="1"/>
  <c r="F8" i="1"/>
  <c r="G8" i="1"/>
  <c r="H8" i="1"/>
  <c r="H10" i="3" l="1"/>
  <c r="G10" i="3"/>
  <c r="F10" i="3"/>
  <c r="E10" i="3"/>
  <c r="D10" i="3"/>
  <c r="C10" i="3"/>
  <c r="B10" i="3"/>
  <c r="A10" i="3"/>
  <c r="B8" i="4"/>
  <c r="D8" i="4"/>
  <c r="E8" i="4"/>
  <c r="F8" i="4"/>
  <c r="G8" i="4"/>
  <c r="H8" i="4"/>
  <c r="A8" i="4"/>
  <c r="C13" i="2"/>
  <c r="C8" i="4" s="1"/>
  <c r="H7" i="4" l="1"/>
  <c r="G7" i="4"/>
  <c r="F7" i="4"/>
  <c r="E7" i="4"/>
  <c r="D7" i="4"/>
  <c r="B7" i="4"/>
  <c r="A7" i="4"/>
  <c r="H4" i="4"/>
  <c r="G4" i="4"/>
  <c r="F4" i="4"/>
  <c r="E4" i="4"/>
  <c r="D4" i="4"/>
  <c r="B4" i="4"/>
  <c r="A4" i="4"/>
  <c r="C5" i="2"/>
  <c r="C6" i="2"/>
  <c r="C7" i="2"/>
  <c r="C8" i="2"/>
  <c r="C10" i="2"/>
  <c r="C11" i="2"/>
  <c r="C33" i="1" l="1"/>
  <c r="C30" i="1"/>
  <c r="C29" i="1"/>
  <c r="C28" i="1"/>
  <c r="C26" i="1"/>
  <c r="C27" i="1"/>
  <c r="C14" i="1"/>
  <c r="C13" i="1"/>
  <c r="C12" i="1"/>
  <c r="C9" i="1"/>
  <c r="C15" i="1"/>
  <c r="C7" i="1"/>
  <c r="C8" i="1"/>
  <c r="C2" i="1"/>
  <c r="C6" i="1"/>
  <c r="C4" i="1"/>
  <c r="C5" i="1"/>
  <c r="C3" i="1"/>
  <c r="C17" i="1"/>
  <c r="C21" i="1"/>
  <c r="C23" i="1"/>
  <c r="C20" i="1"/>
  <c r="C16" i="1"/>
  <c r="C22" i="1"/>
  <c r="C18" i="1"/>
  <c r="C19" i="1"/>
  <c r="C7" i="4"/>
  <c r="C4" i="4"/>
  <c r="A4" i="3"/>
  <c r="B4" i="3"/>
  <c r="C4" i="3"/>
  <c r="D4" i="3"/>
  <c r="E4" i="3"/>
  <c r="G4" i="3"/>
  <c r="H4" i="3"/>
  <c r="A5" i="3"/>
  <c r="B5" i="3"/>
  <c r="C5" i="3"/>
  <c r="D5" i="3"/>
  <c r="E5" i="3"/>
  <c r="F5" i="3"/>
  <c r="G5" i="3"/>
  <c r="H5" i="3"/>
  <c r="A7" i="3"/>
  <c r="B7" i="3"/>
  <c r="C7" i="3"/>
  <c r="D7" i="3"/>
  <c r="E7" i="3"/>
  <c r="F7" i="3"/>
  <c r="H7" i="3"/>
  <c r="A8" i="3"/>
  <c r="B8" i="3"/>
  <c r="C8" i="3"/>
  <c r="E8" i="3"/>
  <c r="F8" i="3"/>
  <c r="G8" i="3"/>
  <c r="H8" i="3"/>
  <c r="A9" i="3"/>
  <c r="B9" i="3"/>
  <c r="D9" i="3"/>
  <c r="E9" i="3"/>
  <c r="F9" i="3"/>
  <c r="G9" i="3"/>
  <c r="H9" i="3"/>
  <c r="A3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A3" i="4" l="1"/>
  <c r="B3" i="4"/>
  <c r="C3" i="4"/>
  <c r="D3" i="4"/>
  <c r="E3" i="4"/>
  <c r="F3" i="4"/>
  <c r="G3" i="4"/>
  <c r="H3" i="4"/>
  <c r="A6" i="4"/>
  <c r="B6" i="4"/>
  <c r="C6" i="4"/>
  <c r="D6" i="4"/>
  <c r="E6" i="4"/>
  <c r="F6" i="4"/>
  <c r="G6" i="4"/>
  <c r="H6" i="4"/>
  <c r="B2" i="4"/>
  <c r="C2" i="4"/>
  <c r="D2" i="4"/>
  <c r="E2" i="4"/>
  <c r="F2" i="4"/>
  <c r="G2" i="4"/>
  <c r="H2" i="4"/>
  <c r="A2" i="4"/>
  <c r="C12" i="2" l="1"/>
  <c r="C9" i="3" l="1"/>
  <c r="O34" i="1"/>
  <c r="J34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<sst xmlns="http://schemas.openxmlformats.org/spreadsheetml/2006/main" count="245" uniqueCount="172">
  <si>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</si>
  <si>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</si>
  <si>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</si>
  <si>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</si>
  <si>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</si>
  <si>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</si>
  <si>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</si>
  <si>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</si>
  <si>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</si>
  <si>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</si>
  <si>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</si>
  <si>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</si>
  <si>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</si>
  <si>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</si>
  <si>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</si>
  <si>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</si>
  <si>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</si>
  <si>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</si>
  <si>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</si>
  <si>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</si>
  <si>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</si>
  <si>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</si>
  <si>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</si>
  <si>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</si>
  <si>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</si>
  <si>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</si>
  <si>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</si>
  <si>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</si>
  <si>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</si>
  <si>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</si>
  <si>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</si>
  <si>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</si>
  <si>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</si>
  <si>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</si>
  <si>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</si>
  <si>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</si>
  <si>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</si>
  <si>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</si>
  <si>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</si>
  <si>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</si>
  <si>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</si>
  <si>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</si>
  <si>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</si>
  <si>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</si>
  <si>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</si>
  <si>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</si>
  <si>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</si>
  <si>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</si>
  <si>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</si>
  <si>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</si>
  <si>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</si>
  <si>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</si>
  <si>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</si>
  <si>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DEBRV</t>
  </si>
  <si>
    <t>A</t>
  </si>
  <si>
    <t>Distance to Exit/Centre</t>
  </si>
  <si>
    <t xml:space="preserve">public </t>
  </si>
  <si>
    <t>Columbuskaje</t>
  </si>
  <si>
    <t>At Sea</t>
  </si>
  <si>
    <t>Taxi Lloyd
+49 471 40222</t>
  </si>
  <si>
    <t>Anchorage</t>
  </si>
  <si>
    <t>Fjordnorwegen zum Verlieben mit MS Amera</t>
  </si>
  <si>
    <t>Bremerhaven</t>
  </si>
  <si>
    <t>Bergen</t>
  </si>
  <si>
    <t>NOBGO</t>
  </si>
  <si>
    <t>NOFLA</t>
  </si>
  <si>
    <r>
      <t xml:space="preserve">OLSEN CRUISE SERVICE
</t>
    </r>
    <r>
      <rPr>
        <b/>
        <sz val="11"/>
        <color theme="1"/>
        <rFont val="Calibri"/>
        <family val="2"/>
        <scheme val="minor"/>
      </rPr>
      <t xml:space="preserve">Anne Klyve Olsen
</t>
    </r>
    <r>
      <rPr>
        <sz val="11"/>
        <color theme="1"/>
        <rFont val="Calibri"/>
        <family val="2"/>
        <scheme val="minor"/>
      </rPr>
      <t>Info@olsencruiseservice.no
+47 934 67 930</t>
    </r>
  </si>
  <si>
    <t>Bontelabo</t>
  </si>
  <si>
    <t>NOK 33
EUR 2,83</t>
  </si>
  <si>
    <t>Wildes Nærøytal</t>
  </si>
  <si>
    <t>LB</t>
  </si>
  <si>
    <t>Vestland-Rundfahrt und Hardangerfjord</t>
  </si>
  <si>
    <t>Wanderung Berg Fløien</t>
  </si>
  <si>
    <t>Historische Stadtwanderung mit Bryggen</t>
  </si>
  <si>
    <t>Aussichtspunkt Stegastein (A)</t>
  </si>
  <si>
    <t>Aussichtspunkt Stegastein (B)</t>
  </si>
  <si>
    <t>Porto for Postcards</t>
  </si>
  <si>
    <t>AMR138 | 7 Tage | 25.07. - 01.08.2025</t>
  </si>
  <si>
    <t>Sandane</t>
  </si>
  <si>
    <t>NOSAN</t>
  </si>
  <si>
    <t>Ulvik</t>
  </si>
  <si>
    <t>NOULV</t>
  </si>
  <si>
    <t>NOFLO</t>
  </si>
  <si>
    <t>Florø</t>
  </si>
  <si>
    <t xml:space="preserve">Flåm </t>
  </si>
  <si>
    <t>Panoramafahrt Innvikfjord</t>
  </si>
  <si>
    <t>Überlandfahrt nach Florø</t>
  </si>
  <si>
    <t>Kajakfahrt auf dem Gloppefjord</t>
  </si>
  <si>
    <t xml:space="preserve">Wanderung über den Berg zum Bauernhof </t>
  </si>
  <si>
    <t>Wanderung zur Hardanger "Siderfabrikk"</t>
  </si>
  <si>
    <t>Höhepunkte Norwegen per Bahn und Bus (B)</t>
  </si>
  <si>
    <t>Höhepunkte Norwegen per Bahn und Bus (A)</t>
  </si>
  <si>
    <t>100% Storno Bahnen, Vobu</t>
  </si>
  <si>
    <t>BS 12:00 Bergen &amp; Ulvik</t>
  </si>
  <si>
    <t>Fahrt nach Myrdal mit der Flåmbahn (B)</t>
  </si>
  <si>
    <t>Fahrt nach Myrdal mit der Flåmbahn (A)</t>
  </si>
  <si>
    <t>1101A</t>
  </si>
  <si>
    <t>1101B</t>
  </si>
  <si>
    <t>1102A</t>
  </si>
  <si>
    <t>1102B</t>
  </si>
  <si>
    <t>1103</t>
  </si>
  <si>
    <t>1104A</t>
  </si>
  <si>
    <t>1104B</t>
  </si>
  <si>
    <t>1111</t>
  </si>
  <si>
    <t>1113</t>
  </si>
  <si>
    <t>1114</t>
  </si>
  <si>
    <t>1122</t>
  </si>
  <si>
    <t>1124</t>
  </si>
  <si>
    <t>1125</t>
  </si>
  <si>
    <t>1127</t>
  </si>
  <si>
    <t>1133</t>
  </si>
  <si>
    <t>Nordfjord Folk Museum (A)</t>
  </si>
  <si>
    <t>Nordfjord Folk Museum (B)</t>
  </si>
  <si>
    <t>1112A</t>
  </si>
  <si>
    <t>1112B</t>
  </si>
  <si>
    <t>Panoramafahrt Bergen (A)</t>
  </si>
  <si>
    <t>1121A</t>
  </si>
  <si>
    <t>1123A</t>
  </si>
  <si>
    <t>1121B</t>
  </si>
  <si>
    <t>Panoramafahrt Bergen (B)</t>
  </si>
  <si>
    <t>Panoramafahrt mit Skjervefossen (A)</t>
  </si>
  <si>
    <t>1131A</t>
  </si>
  <si>
    <t>1131B</t>
  </si>
  <si>
    <t>Panoramafahrt mit Skjervefossen (B)</t>
  </si>
  <si>
    <t>1131C</t>
  </si>
  <si>
    <t>Panoramafahrt mit Skjervefossen (C)</t>
  </si>
  <si>
    <t>Schöne Region Hardanger (A)</t>
  </si>
  <si>
    <t>Schöne Region Hardanger (B)</t>
  </si>
  <si>
    <t>Fjordfahrt per RIB-Boot (A)</t>
  </si>
  <si>
    <t>1134A</t>
  </si>
  <si>
    <t>Fjordfahrt per RIB-Boot (B)</t>
  </si>
  <si>
    <t>1134B</t>
  </si>
  <si>
    <t>1134C</t>
  </si>
  <si>
    <t>Fjordfahrt per RIB-Boot (C)</t>
  </si>
  <si>
    <t>min 10, max 11+1</t>
  </si>
  <si>
    <t>min 10, max 12</t>
  </si>
  <si>
    <t>Abreiseinfos; Postkartenabgabe 10.00</t>
  </si>
  <si>
    <t>likely cxl</t>
  </si>
  <si>
    <t>1 Guide, 3 Escorts</t>
  </si>
  <si>
    <t>1132</t>
  </si>
  <si>
    <t>Panoramafahrt und Fantoft Stabkirche</t>
  </si>
  <si>
    <t>1126</t>
  </si>
  <si>
    <t>tba</t>
  </si>
  <si>
    <t>ESG</t>
  </si>
  <si>
    <t>Stadtwanderung mit Besuch der Eisbar</t>
  </si>
  <si>
    <r>
      <rPr>
        <sz val="11"/>
        <color theme="1"/>
        <rFont val="Calibri"/>
        <family val="2"/>
        <scheme val="minor"/>
      </rPr>
      <t xml:space="preserve">GLOBAL PORTS HOLDING
</t>
    </r>
    <r>
      <rPr>
        <b/>
        <sz val="11"/>
        <color theme="1"/>
        <rFont val="Calibri"/>
        <family val="2"/>
        <scheme val="minor"/>
      </rPr>
      <t xml:space="preserve">Chelisa Lücke
</t>
    </r>
    <r>
      <rPr>
        <sz val="11"/>
        <color theme="1"/>
        <rFont val="Calibri"/>
        <family val="2"/>
        <scheme val="minor"/>
      </rPr>
      <t>terminal@bremerhavencruiseport.com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+49 151 6409 5617
+49 471 902 625 24</t>
    </r>
    <r>
      <rPr>
        <b/>
        <sz val="11"/>
        <color theme="1"/>
        <rFont val="Calibri"/>
        <family val="2"/>
        <scheme val="minor"/>
      </rPr>
      <t xml:space="preserve">                       </t>
    </r>
  </si>
  <si>
    <t>Cruise Pier</t>
  </si>
  <si>
    <t>Fugleskjærskaia C</t>
  </si>
  <si>
    <t>Amadea</t>
  </si>
  <si>
    <t>Trollfjord
Costa Diadema</t>
  </si>
  <si>
    <t>100m/4km</t>
  </si>
  <si>
    <t>-/100m</t>
  </si>
  <si>
    <t>100m/1km</t>
  </si>
  <si>
    <t>100m/500m</t>
  </si>
  <si>
    <t>Flam Taxi
+47 5763 3400</t>
  </si>
  <si>
    <t>Sandane Taxisentral 
+47 94 85 55 55</t>
  </si>
  <si>
    <t>Kinn Taxi 
+47 97 333 111</t>
  </si>
  <si>
    <t>+47 7000</t>
  </si>
  <si>
    <t>+47 911 11 366</t>
  </si>
  <si>
    <t>LB Info Sandane &amp; Bergen</t>
  </si>
  <si>
    <t>PK Promo 10=10</t>
  </si>
  <si>
    <t>Rechnungsfragen</t>
  </si>
  <si>
    <t>Tefra</t>
  </si>
  <si>
    <t>Abreiseinfo</t>
  </si>
  <si>
    <t>LB, OVL</t>
  </si>
  <si>
    <t>Deadline 13-07</t>
  </si>
  <si>
    <t>Deadline 22-07</t>
  </si>
  <si>
    <t>likely cxl, min 25</t>
  </si>
  <si>
    <t>min 10</t>
  </si>
  <si>
    <t>tbc</t>
  </si>
  <si>
    <t>big buses?</t>
  </si>
  <si>
    <t>PAX: 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</si>
</sst>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4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Arial"/>
      <family val="2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" fontId="10" fillId="0" borderId="0"/>
  </cellStyleXfs>
  <cellXfs count="152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11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9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8" fillId="0" borderId="0" xfId="0" applyFont="1"/>
    <xf numFmtId="0" fontId="16" fillId="0" borderId="0" xfId="0" applyFont="1"/>
    <xf numFmtId="0" fontId="15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49" fontId="11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20" fontId="15" fillId="0" borderId="0" xfId="0" applyNumberFormat="1" applyFont="1" applyAlignment="1">
      <alignment horizontal="center" vertical="center"/>
    </xf>
    <xf numFmtId="49" fontId="17" fillId="4" borderId="0" xfId="1" applyNumberFormat="1" applyFont="1" applyFill="1" applyAlignment="1">
      <alignment vertical="center" wrapText="1"/>
    </xf>
    <xf numFmtId="169" fontId="17" fillId="4" borderId="0" xfId="0" applyNumberFormat="1" applyFont="1" applyFill="1" applyAlignment="1">
      <alignment horizontal="center" vertical="center" wrapText="1"/>
    </xf>
    <xf numFmtId="20" fontId="17" fillId="4" borderId="0" xfId="0" applyNumberFormat="1" applyFont="1" applyFill="1" applyAlignment="1">
      <alignment horizontal="center" vertical="center" wrapText="1"/>
    </xf>
    <xf numFmtId="167" fontId="17" fillId="4" borderId="0" xfId="0" applyNumberFormat="1" applyFont="1" applyFill="1" applyAlignment="1">
      <alignment horizontal="center" vertical="center" wrapText="1"/>
    </xf>
    <xf numFmtId="165" fontId="17" fillId="0" borderId="0" xfId="0" applyNumberFormat="1" applyFont="1" applyFill="1" applyAlignment="1">
      <alignment horizontal="center" vertical="center" wrapText="1"/>
    </xf>
    <xf numFmtId="165" fontId="17" fillId="4" borderId="0" xfId="0" applyNumberFormat="1" applyFont="1" applyFill="1" applyAlignment="1">
      <alignment horizontal="center" vertical="center" wrapText="1"/>
    </xf>
    <xf numFmtId="164" fontId="17" fillId="4" borderId="0" xfId="0" applyNumberFormat="1" applyFont="1" applyFill="1" applyAlignment="1">
      <alignment horizontal="center" vertical="center" wrapText="1"/>
    </xf>
    <xf numFmtId="49" fontId="17" fillId="4" borderId="0" xfId="0" applyNumberFormat="1" applyFont="1" applyFill="1" applyAlignment="1">
      <alignment horizontal="left" vertical="center" wrapText="1" indent="1"/>
    </xf>
    <xf numFmtId="49" fontId="17" fillId="4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171" fontId="8" fillId="0" borderId="0" xfId="0" applyNumberFormat="1" applyFont="1" applyAlignment="1">
      <alignment horizontal="left"/>
    </xf>
    <xf numFmtId="167" fontId="16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49" fontId="16" fillId="0" borderId="0" xfId="1" applyNumberFormat="1" applyFont="1" applyFill="1" applyAlignment="1" applyProtection="1">
      <alignment vertical="center" wrapText="1"/>
      <protection locked="0"/>
    </xf>
    <xf numFmtId="165" fontId="16" fillId="0" borderId="0" xfId="1" applyNumberFormat="1" applyFont="1" applyFill="1" applyAlignment="1" applyProtection="1">
      <alignment horizontal="left" vertical="center" wrapText="1" indent="1"/>
      <protection locked="0"/>
    </xf>
    <xf numFmtId="0" fontId="22" fillId="0" borderId="0" xfId="0" applyFont="1" applyAlignment="1">
      <alignment horizontal="left" vertical="center"/>
    </xf>
    <xf numFmtId="20" fontId="22" fillId="0" borderId="0" xfId="0" applyNumberFormat="1" applyFont="1" applyAlignment="1">
      <alignment horizontal="left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left" vertical="center" indent="1"/>
    </xf>
    <xf numFmtId="49" fontId="13" fillId="0" borderId="1" xfId="1" applyNumberFormat="1" applyFont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Border="1" applyAlignment="1" applyProtection="1">
      <alignment horizontal="left" vertical="center" wrapText="1" indent="1"/>
      <protection locked="0"/>
    </xf>
    <xf numFmtId="0" fontId="22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168" fontId="24" fillId="4" borderId="0" xfId="1" applyNumberFormat="1" applyFont="1" applyFill="1" applyAlignment="1">
      <alignment vertical="center" wrapText="1"/>
    </xf>
    <xf numFmtId="166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horizontal="left" vertical="center" wrapText="1"/>
    </xf>
    <xf numFmtId="170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vertical="center" wrapText="1"/>
    </xf>
    <xf numFmtId="168" fontId="25" fillId="0" borderId="0" xfId="1" applyNumberFormat="1" applyFont="1" applyAlignment="1">
      <alignment horizontal="left" vertical="center" wrapText="1"/>
    </xf>
    <xf numFmtId="166" fontId="25" fillId="0" borderId="0" xfId="1" applyNumberFormat="1" applyFont="1" applyAlignment="1">
      <alignment horizontal="left" vertical="center" wrapText="1"/>
    </xf>
    <xf numFmtId="20" fontId="25" fillId="0" borderId="0" xfId="1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168" fontId="26" fillId="0" borderId="0" xfId="0" applyNumberFormat="1" applyFont="1" applyAlignment="1">
      <alignment horizontal="left" vertical="center"/>
    </xf>
    <xf numFmtId="0" fontId="27" fillId="0" borderId="0" xfId="0" applyFont="1"/>
    <xf numFmtId="168" fontId="27" fillId="0" borderId="0" xfId="0" applyNumberFormat="1" applyFont="1" applyAlignment="1">
      <alignment vertical="center"/>
    </xf>
    <xf numFmtId="166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0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vertical="center"/>
    </xf>
    <xf numFmtId="168" fontId="28" fillId="0" borderId="0" xfId="1" applyNumberFormat="1" applyFont="1" applyFill="1" applyAlignment="1">
      <alignment horizontal="left" vertical="top" wrapText="1" indent="1"/>
    </xf>
    <xf numFmtId="166" fontId="28" fillId="0" borderId="0" xfId="1" applyNumberFormat="1" applyFont="1" applyFill="1" applyAlignment="1">
      <alignment horizontal="left" vertical="top" wrapText="1" indent="1"/>
    </xf>
    <xf numFmtId="49" fontId="28" fillId="0" borderId="0" xfId="1" applyNumberFormat="1" applyFont="1" applyFill="1" applyAlignment="1">
      <alignment horizontal="left" vertical="top" wrapText="1" indent="1"/>
    </xf>
    <xf numFmtId="1" fontId="29" fillId="0" borderId="1" xfId="0" applyNumberFormat="1" applyFont="1" applyBorder="1" applyAlignment="1">
      <alignment horizontal="center" vertical="center" wrapText="1"/>
    </xf>
    <xf numFmtId="168" fontId="29" fillId="0" borderId="1" xfId="1" applyNumberFormat="1" applyFont="1" applyBorder="1" applyAlignment="1">
      <alignment horizontal="left" vertical="center" wrapText="1" indent="1"/>
    </xf>
    <xf numFmtId="166" fontId="29" fillId="0" borderId="1" xfId="0" applyNumberFormat="1" applyFont="1" applyBorder="1" applyAlignment="1">
      <alignment horizontal="center" vertical="center" wrapText="1"/>
    </xf>
    <xf numFmtId="168" fontId="29" fillId="0" borderId="1" xfId="1" applyNumberFormat="1" applyFont="1" applyFill="1" applyBorder="1" applyAlignment="1">
      <alignment horizontal="center" vertical="center" wrapText="1"/>
    </xf>
    <xf numFmtId="20" fontId="29" fillId="0" borderId="1" xfId="1" applyNumberFormat="1" applyFont="1" applyBorder="1" applyAlignment="1">
      <alignment horizontal="left" vertical="center" wrapText="1" indent="1"/>
    </xf>
    <xf numFmtId="1" fontId="30" fillId="0" borderId="1" xfId="0" applyNumberFormat="1" applyFont="1" applyBorder="1" applyAlignment="1">
      <alignment horizontal="center" vertical="center" wrapText="1"/>
    </xf>
    <xf numFmtId="168" fontId="30" fillId="0" borderId="1" xfId="1" applyNumberFormat="1" applyFont="1" applyBorder="1" applyAlignment="1">
      <alignment horizontal="left" vertical="center" wrapText="1" indent="1"/>
    </xf>
    <xf numFmtId="166" fontId="30" fillId="0" borderId="1" xfId="0" applyNumberFormat="1" applyFont="1" applyBorder="1" applyAlignment="1">
      <alignment horizontal="center" vertical="center" wrapText="1"/>
    </xf>
    <xf numFmtId="168" fontId="30" fillId="0" borderId="1" xfId="1" applyNumberFormat="1" applyFont="1" applyFill="1" applyBorder="1" applyAlignment="1">
      <alignment horizontal="center" vertical="center" wrapText="1"/>
    </xf>
    <xf numFmtId="20" fontId="30" fillId="0" borderId="1" xfId="1" applyNumberFormat="1" applyFont="1" applyBorder="1" applyAlignment="1">
      <alignment horizontal="left" vertical="center" wrapText="1" indent="1"/>
    </xf>
    <xf numFmtId="0" fontId="27" fillId="0" borderId="0" xfId="0" applyFont="1" applyAlignment="1">
      <alignment horizontal="left" indent="1"/>
    </xf>
    <xf numFmtId="0" fontId="27" fillId="0" borderId="0" xfId="0" applyFont="1" applyFill="1" applyAlignment="1">
      <alignment horizontal="left" indent="1"/>
    </xf>
    <xf numFmtId="0" fontId="31" fillId="0" borderId="0" xfId="0" applyFont="1" applyAlignment="1">
      <alignment horizontal="left" indent="1"/>
    </xf>
    <xf numFmtId="166" fontId="28" fillId="2" borderId="0" xfId="1" applyNumberFormat="1" applyFont="1" applyFill="1" applyAlignment="1">
      <alignment horizontal="center" vertical="top" wrapText="1"/>
    </xf>
    <xf numFmtId="168" fontId="28" fillId="2" borderId="0" xfId="1" applyNumberFormat="1" applyFont="1" applyFill="1" applyAlignment="1">
      <alignment horizontal="left" vertical="top" wrapText="1" indent="1"/>
    </xf>
    <xf numFmtId="49" fontId="28" fillId="2" borderId="0" xfId="1" applyNumberFormat="1" applyFont="1" applyFill="1" applyAlignment="1">
      <alignment horizontal="center" vertical="top" wrapText="1"/>
    </xf>
    <xf numFmtId="49" fontId="28" fillId="2" borderId="0" xfId="1" applyNumberFormat="1" applyFont="1" applyFill="1" applyAlignment="1">
      <alignment horizontal="left" vertical="top" wrapText="1" indent="1"/>
    </xf>
    <xf numFmtId="168" fontId="29" fillId="0" borderId="1" xfId="1" applyNumberFormat="1" applyFont="1" applyBorder="1" applyAlignment="1">
      <alignment horizontal="center" vertical="center" wrapText="1"/>
    </xf>
    <xf numFmtId="168" fontId="30" fillId="0" borderId="1" xfId="1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5" fillId="0" borderId="0" xfId="1" applyNumberFormat="1" applyFont="1" applyAlignment="1">
      <alignment horizontal="left" vertical="center" wrapText="1"/>
    </xf>
    <xf numFmtId="172" fontId="16" fillId="0" borderId="0" xfId="0" applyNumberFormat="1" applyFont="1" applyAlignment="1">
      <alignment horizontal="center" vertical="center"/>
    </xf>
    <xf numFmtId="165" fontId="16" fillId="0" borderId="0" xfId="1" applyNumberFormat="1" applyFont="1" applyFill="1" applyAlignment="1" applyProtection="1">
      <alignment horizontal="center" vertical="center"/>
      <protection locked="0"/>
    </xf>
    <xf numFmtId="20" fontId="16" fillId="0" borderId="0" xfId="0" applyNumberFormat="1" applyFont="1" applyAlignment="1">
      <alignment horizontal="center" vertical="center"/>
    </xf>
    <xf numFmtId="165" fontId="16" fillId="0" borderId="0" xfId="1" quotePrefix="1" applyNumberFormat="1" applyFont="1" applyAlignment="1" applyProtection="1">
      <alignment horizontal="center" vertical="center"/>
      <protection locked="0"/>
    </xf>
    <xf numFmtId="0" fontId="0" fillId="0" borderId="0" xfId="0" applyFont="1"/>
    <xf numFmtId="0" fontId="16" fillId="0" borderId="0" xfId="0" applyFont="1" applyAlignment="1">
      <alignment vertical="center" wrapText="1"/>
    </xf>
    <xf numFmtId="1" fontId="32" fillId="0" borderId="0" xfId="0" quotePrefix="1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quotePrefix="1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0" fontId="34" fillId="0" borderId="1" xfId="1" applyNumberFormat="1" applyFont="1" applyBorder="1" applyAlignment="1">
      <alignment horizontal="left" vertical="center" wrapText="1" indent="1"/>
    </xf>
    <xf numFmtId="20" fontId="35" fillId="0" borderId="1" xfId="1" applyNumberFormat="1" applyFont="1" applyBorder="1" applyAlignment="1">
      <alignment horizontal="left" vertical="center" wrapText="1" indent="1"/>
    </xf>
    <xf numFmtId="49" fontId="36" fillId="0" borderId="1" xfId="1" applyNumberFormat="1" applyFont="1" applyBorder="1" applyAlignment="1" applyProtection="1">
      <alignment horizontal="left" vertical="center" wrapText="1" indent="1"/>
      <protection locked="0"/>
    </xf>
    <xf numFmtId="49" fontId="3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168" fontId="38" fillId="2" borderId="0" xfId="1" applyNumberFormat="1" applyFont="1" applyFill="1" applyAlignment="1">
      <alignment horizontal="left" vertical="center" wrapText="1"/>
    </xf>
    <xf numFmtId="166" fontId="38" fillId="2" borderId="0" xfId="1" applyNumberFormat="1" applyFont="1" applyFill="1" applyAlignment="1">
      <alignment horizontal="left" vertical="center" wrapText="1"/>
    </xf>
    <xf numFmtId="49" fontId="38" fillId="2" borderId="0" xfId="1" applyNumberFormat="1" applyFont="1" applyFill="1" applyAlignment="1">
      <alignment horizontal="center" vertical="center" wrapText="1"/>
    </xf>
    <xf numFmtId="49" fontId="38" fillId="2" borderId="0" xfId="1" applyNumberFormat="1" applyFont="1" applyFill="1" applyAlignment="1">
      <alignment horizontal="left" vertical="center" wrapText="1"/>
    </xf>
    <xf numFmtId="0" fontId="41" fillId="0" borderId="0" xfId="0" applyFont="1" applyFill="1" applyAlignment="1">
      <alignment horizontal="left" vertical="center"/>
    </xf>
    <xf numFmtId="168" fontId="41" fillId="0" borderId="0" xfId="1" applyNumberFormat="1" applyFont="1" applyFill="1" applyAlignment="1">
      <alignment horizontal="left" vertical="center" wrapText="1"/>
    </xf>
    <xf numFmtId="166" fontId="41" fillId="0" borderId="0" xfId="0" applyNumberFormat="1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166" fontId="36" fillId="0" borderId="0" xfId="0" applyNumberFormat="1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20" fontId="36" fillId="0" borderId="0" xfId="1" applyNumberFormat="1" applyFont="1" applyFill="1" applyAlignment="1">
      <alignment horizontal="center" vertical="center" wrapText="1"/>
    </xf>
    <xf numFmtId="49" fontId="36" fillId="0" borderId="0" xfId="1" applyNumberFormat="1" applyFont="1" applyFill="1" applyAlignment="1">
      <alignment horizontal="left" vertical="center" wrapText="1"/>
    </xf>
    <xf numFmtId="0" fontId="42" fillId="0" borderId="0" xfId="0" applyFont="1" applyFill="1" applyAlignment="1">
      <alignment horizontal="center" vertical="center"/>
    </xf>
    <xf numFmtId="168" fontId="35" fillId="0" borderId="1" xfId="1" applyNumberFormat="1" applyFont="1" applyBorder="1" applyAlignment="1">
      <alignment horizontal="left" vertical="center" wrapText="1" indent="1"/>
    </xf>
    <xf numFmtId="168" fontId="34" fillId="0" borderId="1" xfId="1" applyNumberFormat="1" applyFont="1" applyBorder="1" applyAlignment="1">
      <alignment horizontal="left" vertical="center" wrapText="1" indent="1"/>
    </xf>
    <xf numFmtId="171" fontId="40" fillId="0" borderId="0" xfId="0" applyNumberFormat="1" applyFont="1" applyAlignment="1">
      <alignment horizontal="left"/>
    </xf>
    <xf numFmtId="20" fontId="5" fillId="5" borderId="0" xfId="1" applyNumberFormat="1" applyFont="1" applyFill="1" applyAlignment="1">
      <alignment horizontal="center" vertical="center" wrapText="1"/>
    </xf>
    <xf numFmtId="20" fontId="13" fillId="0" borderId="0" xfId="1" applyNumberFormat="1" applyFont="1" applyFill="1" applyAlignment="1">
      <alignment horizontal="center" vertical="center" wrapText="1"/>
    </xf>
    <xf numFmtId="20" fontId="16" fillId="0" borderId="0" xfId="0" applyNumberFormat="1" applyFont="1" applyFill="1" applyAlignment="1">
      <alignment horizontal="center" vertical="center"/>
    </xf>
    <xf numFmtId="165" fontId="32" fillId="0" borderId="0" xfId="1" applyNumberFormat="1" applyFont="1" applyFill="1" applyAlignment="1" applyProtection="1">
      <alignment horizontal="left" vertical="center" wrapText="1" indent="1"/>
      <protection locked="0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0" fontId="42" fillId="5" borderId="0" xfId="0" applyFont="1" applyFill="1" applyAlignment="1">
      <alignment horizontal="center" vertical="center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quotePrefix="1" applyFont="1" applyFill="1" applyBorder="1" applyAlignment="1">
      <alignment horizontal="left" vertical="center" wrapText="1" indent="1"/>
    </xf>
    <xf numFmtId="49" fontId="2" fillId="0" borderId="1" xfId="1" applyNumberFormat="1" applyFont="1" applyBorder="1" applyAlignment="1" applyProtection="1">
      <alignment horizontal="center" vertical="center" wrapText="1"/>
      <protection locked="0"/>
    </xf>
    <xf numFmtId="168" fontId="30" fillId="6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21" fillId="0" borderId="0" xfId="0" applyFont="1" applyFill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49" fontId="6" fillId="0" borderId="3" xfId="1" applyNumberFormat="1" applyFont="1" applyBorder="1" applyAlignment="1" applyProtection="1">
      <alignment horizontal="left" vertical="center" wrapText="1" indent="1"/>
      <protection locked="0"/>
    </xf>
    <xf numFmtId="49" fontId="7" fillId="0" borderId="4" xfId="1" applyNumberFormat="1" applyFont="1" applyBorder="1" applyAlignment="1" applyProtection="1">
      <alignment horizontal="left" vertical="center" wrapText="1" indent="1"/>
      <protection locked="0"/>
    </xf>
    <xf numFmtId="49" fontId="36" fillId="0" borderId="3" xfId="1" applyNumberFormat="1" applyFont="1" applyBorder="1" applyAlignment="1" applyProtection="1">
      <alignment horizontal="center" vertical="center" wrapText="1"/>
      <protection locked="0"/>
    </xf>
    <xf numFmtId="49" fontId="36" fillId="0" borderId="4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FF0000"/>
        <family val="2"/>
      </font>
      <numFmt numFmtId="30" formatCode="@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7609</xdr:colOff>
      <xdr:row>0</xdr:row>
      <xdr:rowOff>9335</xdr:rowOff>
    </xdr:from>
    <xdr:to>
      <xdr:col>12</xdr:col>
      <xdr:colOff>571499</xdr:colOff>
      <xdr:row>13</xdr:row>
      <xdr:rowOff>5953</xdr:rowOff>
    </xdr:to>
    <xdr:pic>
      <xdr:nvPicPr>
        <xdr:cNvPr id="4" name="Picture 3" descr="https://www.phoenixreisen.com/media/grafiken/kreuzfahrt/reise/kartegross/4B529B96-A861-B55A-1364F2D1663A0B74.jpg">
          <a:extLst>
            <a:ext uri="{FF2B5EF4-FFF2-40B4-BE49-F238E27FC236}">
              <a16:creationId xmlns:a16="http://schemas.microsoft.com/office/drawing/2014/main" id="{D0F656B3-A72F-4734-B51B-CCF2B770C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1015" y="9335"/>
          <a:ext cx="2385547" cy="2901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13" totalsRowShown="0" headerRowDxfId="172" dataDxfId="171" headerRowCellStyle="Standard 34">
  <tableColumns count="8">
    <tableColumn id="1" xr3:uid="{53ABBCE6-AEEF-406D-842C-99A7BAB0760D}" name="D" dataDxfId="170"/>
    <tableColumn id="2" xr3:uid="{47E48539-9836-4021-BE63-D8D79F491A2C}" name="Date" dataDxfId="169" dataCellStyle="Standard 34"/>
    <tableColumn id="3" xr3:uid="{6FAD49A7-6671-4512-9718-268062D62FAD}" name="Day" dataDxfId="168">
      <calculatedColumnFormula>Table2[[#This Row],[Date]]</calculatedColumnFormula>
    </tableColumn>
    <tableColumn id="4" xr3:uid="{BEA830F9-BEB5-4C46-B5E1-AA3457DF4B8C}" name="A/B/C" dataDxfId="167"/>
    <tableColumn id="5" xr3:uid="{39E5F955-3F43-4EA0-8E3C-8F3246E5A099}" name="STA" dataDxfId="166" dataCellStyle="Standard 34"/>
    <tableColumn id="6" xr3:uid="{D4CA80FD-91EB-46A5-8CEE-18768CB0322B}" name="STD" dataDxfId="165" dataCellStyle="Standard 34"/>
    <tableColumn id="7" xr3:uid="{3201030D-135A-48F5-9A88-6662C5E9B39F}" name="Port" dataDxfId="164"/>
    <tableColumn id="8" xr3:uid="{4700BF51-F1B7-46D0-A4B9-844A24A31443}" name="Port Code" dataDxfId="16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10" totalsRowShown="0" headerRowDxfId="162" dataDxfId="161" headerRowCellStyle="Standard 34">
  <autoFilter ref="A1:K10" xr:uid="{212820C5-CA31-4472-AABD-99977026D818}"/>
  <tableColumns count="11">
    <tableColumn id="1" xr3:uid="{32C4B44E-34DD-4A39-ACDB-7CCD6A34FE33}" name="D" dataDxfId="160">
      <calculatedColumnFormula>Schedule!#REF!</calculatedColumnFormula>
    </tableColumn>
    <tableColumn id="2" xr3:uid="{2CC00783-DFDA-4D0E-89B4-16CD936034BB}" name="Date" dataDxfId="159" dataCellStyle="Standard 34"/>
    <tableColumn id="3" xr3:uid="{4F083A8A-7F0B-4FB2-AE64-B46BE81BDC9E}" name="Day" dataDxfId="158"/>
    <tableColumn id="4" xr3:uid="{A86486BD-179A-4C4F-B7A6-BA32036DF129}" name="A/B/C" dataDxfId="157" dataCellStyle="Standard 34"/>
    <tableColumn id="5" xr3:uid="{7C5A1A06-AF4F-4470-B94A-3EF9C15A5A85}" name="STA" dataDxfId="156" dataCellStyle="Standard 34"/>
    <tableColumn id="6" xr3:uid="{B108A4CD-BBD5-4A46-B2B3-050BE794A499}" name="STD" dataDxfId="155" dataCellStyle="Standard 34"/>
    <tableColumn id="7" xr3:uid="{AAC02AA5-1718-44B9-B2A2-B9484FA5D420}" name="Port" dataDxfId="154" dataCellStyle="Standard 34"/>
    <tableColumn id="8" xr3:uid="{228DFD27-EB09-49EE-A4BD-D413D06C2232}" name="Port Code" dataDxfId="153" dataCellStyle="Standard 34"/>
    <tableColumn id="9" xr3:uid="{D60692B4-6F37-4334-82C5-013D015C22A5}" name="BRB" dataDxfId="152"/>
    <tableColumn id="10" xr3:uid="{908ECAD2-4694-41E8-8DB9-599B4FACAE53}" name="TP_x000a_(BS, Shuttle, LB, Promo)" dataDxfId="151"/>
    <tableColumn id="11" xr3:uid="{886616AD-8853-4329-9977-998CB0198020}" name="Remarks" dataDxfId="150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34" totalsRowCount="1" headerRowDxfId="48" dataDxfId="47" totalsRowDxfId="46">
  <autoFilter ref="A1:W33" xr:uid="{419F3114-6E48-40A7-B669-DC7131FD5B2C}">
    <filterColumn colId="6">
      <filters>
        <filter val="Ulvik"/>
      </filters>
    </filterColumn>
  </autoFilter>
  <sortState ref="A24:W33">
    <sortCondition ref="L1:L33"/>
  </sortState>
  <tableColumns count="23">
    <tableColumn id="23" xr3:uid="{F30B8199-FE18-4CED-ACDE-E970957D2219}" name="D" dataDxfId="45" totalsRowDxfId="22" dataCellStyle="Standard 34">
      <calculatedColumnFormula>Schedule!A$7</calculatedColumnFormula>
    </tableColumn>
    <tableColumn id="1" xr3:uid="{D57B427B-7FBD-4AB9-B5E7-4772060BB2B1}" name="Date" dataDxfId="44" totalsRowDxfId="21" dataCellStyle="Standard 34"/>
    <tableColumn id="2" xr3:uid="{E7AB7FCC-8E75-43F4-AD66-A3ACBA3AF00D}" name="Day" dataDxfId="43" totalsRowDxfId="20" dataCellStyle="Standard 34"/>
    <tableColumn id="3" xr3:uid="{5D4D3E63-3128-4F41-AA21-D0ABE4B79AA8}" name="A/B" dataDxfId="42" totalsRowDxfId="19"/>
    <tableColumn id="4" xr3:uid="{2E09532F-2465-46A0-A610-07D9B6FEA44A}" name="STA" dataDxfId="41" totalsRowDxfId="18"/>
    <tableColumn id="5" xr3:uid="{0CB6ECA1-3D18-44DB-A9CB-ED92479365A4}" name="STD" dataDxfId="40" totalsRowDxfId="17"/>
    <tableColumn id="6" xr3:uid="{DA22D272-58E0-4CD5-81BF-D3AFB927BA38}" name="Port" dataDxfId="39" totalsRowDxfId="16"/>
    <tableColumn id="7" xr3:uid="{A927A52A-970A-46A7-AC64-6C7EC09E9D7C}" name="Port Code" dataDxfId="38" totalsRowDxfId="15"/>
    <tableColumn id="8" xr3:uid="{BA1E8146-F616-4436-A69F-A16A61EF3ACC}" name="Exc. Code" dataDxfId="37" totalsRowDxfId="14" dataCellStyle="Standard 34"/>
    <tableColumn id="9" xr3:uid="{9FCE8055-2220-408E-8715-96874AD92A75}" name="Titel" totalsRowFunction="count" dataDxfId="36" totalsRowDxfId="13"/>
    <tableColumn id="10" xr3:uid="{D227D729-B257-4B5C-A85E-0D388E65454E}" name="Price" dataDxfId="35" totalsRowDxfId="12"/>
    <tableColumn id="11" xr3:uid="{C8040921-3C94-4CC1-A5B4-0A649935CDFD}" name="Depart" dataDxfId="34" totalsRowDxfId="11"/>
    <tableColumn id="12" xr3:uid="{CAA38D07-DCDF-4475-81D8-3FC36A0B3A82}" name="Return" dataDxfId="33" totalsRowDxfId="10" dataCellStyle="Standard 34">
      <calculatedColumnFormula>Table1[[#This Row],[Depart]]+Table1[[#This Row],[Dur''n]]</calculatedColumnFormula>
    </tableColumn>
    <tableColumn id="13" xr3:uid="{98B7888F-4015-402D-A03B-A889D82488D4}" name="Dur'n" dataDxfId="32" totalsRowDxfId="9"/>
    <tableColumn id="14" xr3:uid="{9DC1E59B-FFE2-4897-B6E7-1DC648B01026}" name="PAX" totalsRowFunction="sum" dataDxfId="31" totalsRowDxfId="8"/>
    <tableColumn id="15" xr3:uid="{D89BF66D-E2A2-4835-983D-E583B92DAB6A}" name="WL" dataDxfId="30" totalsRowDxfId="7"/>
    <tableColumn id="16" xr3:uid="{46C89B44-697B-440A-B4D3-10D98928C018}" name="Guides" dataDxfId="29" totalsRowDxfId="6"/>
    <tableColumn id="17" xr3:uid="{0EDE41F4-34F0-4987-ABAF-167EBBB72231}" name="Groups" dataDxfId="28" totalsRowDxfId="5"/>
    <tableColumn id="18" xr3:uid="{4C5C75D4-7E92-4269-952C-CF614DB0B122}" name="Max" dataDxfId="27" totalsRowDxfId="4"/>
    <tableColumn id="19" xr3:uid="{2C14352F-9F1E-4CB9-917C-12D975DBA7DA}" name="Meals" dataDxfId="26" totalsRowDxfId="3"/>
    <tableColumn id="20" xr3:uid="{40F280C1-FDD0-42AD-9CAB-3EDB833C8B24}" name="Internal Remarks" dataDxfId="25" totalsRowDxfId="2" dataCellStyle="Standard 34"/>
    <tableColumn id="21" xr3:uid="{FD1D3768-0E5D-4341-A814-6B602A43A566}" name="Gebi" dataDxfId="24" totalsRowDxfId="1" dataCellStyle="Standard 34"/>
    <tableColumn id="22" xr3:uid="{E406B867-24C3-4621-BAA1-BDE5920249CB}" name="Guest Info" dataDxfId="23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R89"/>
  <sheetViews>
    <sheetView zoomScale="160" zoomScaleNormal="160" workbookViewId="0">
      <selection activeCell="G18" sqref="G18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0" customWidth="1"/>
    <col min="5" max="5" width="6.28515625" style="10" customWidth="1"/>
    <col min="6" max="6" width="6.42578125" style="10" customWidth="1"/>
    <col min="7" max="7" width="20.140625" style="2" customWidth="1"/>
    <col min="8" max="8" width="8.140625" style="2" customWidth="1"/>
    <col min="9" max="9" width="1.42578125" style="1" customWidth="1"/>
    <col min="10" max="10" width="9.140625" style="90"/>
    <col min="11" max="15" width="9.140625" style="1"/>
    <col min="16" max="16" width="14.85546875" style="1" customWidth="1"/>
    <col min="17" max="17" width="12.42578125" style="1" customWidth="1"/>
    <col min="18" max="18" width="0.7109375" style="1" customWidth="1"/>
    <col min="19" max="16384" width="9.140625" style="1"/>
  </cols>
  <sheetData>
    <row r="1" spans="1:18" ht="20.25" customHeight="1" x14ac:dyDescent="0.2">
      <c r="A1" s="146" t="s">
        <v>61</v>
      </c>
      <c r="B1" s="146"/>
      <c r="C1" s="146"/>
      <c r="D1" s="146"/>
      <c r="E1" s="146"/>
      <c r="F1" s="146"/>
      <c r="G1" s="146"/>
      <c r="H1" s="146"/>
      <c r="J1" s="89"/>
    </row>
    <row r="2" spans="1:18" ht="15.75" customHeight="1" x14ac:dyDescent="0.2">
      <c r="A2" s="147" t="s">
        <v>77</v>
      </c>
      <c r="B2" s="147"/>
      <c r="C2" s="147"/>
      <c r="D2" s="147"/>
      <c r="E2" s="147"/>
      <c r="F2" s="147"/>
      <c r="G2" s="147"/>
      <c r="H2" s="145" t="s">
        <v>171</v>
      </c>
    </row>
    <row r="3" spans="1:18" ht="12.75" customHeight="1" x14ac:dyDescent="0.2">
      <c r="A3" s="107"/>
      <c r="B3" s="107"/>
      <c r="C3" s="107"/>
      <c r="D3" s="108"/>
      <c r="E3" s="108"/>
      <c r="F3" s="108"/>
      <c r="G3" s="143"/>
      <c r="H3" s="144"/>
    </row>
    <row r="4" spans="1:18" ht="18" customHeight="1" x14ac:dyDescent="0.2">
      <c r="A4" s="109" t="s">
        <v>34</v>
      </c>
      <c r="B4" s="109" t="s">
        <v>2</v>
      </c>
      <c r="C4" s="110" t="s">
        <v>3</v>
      </c>
      <c r="D4" s="111" t="s">
        <v>22</v>
      </c>
      <c r="E4" s="111" t="s">
        <v>5</v>
      </c>
      <c r="F4" s="111" t="s">
        <v>6</v>
      </c>
      <c r="G4" s="112" t="s">
        <v>23</v>
      </c>
      <c r="H4" s="112" t="s">
        <v>7</v>
      </c>
      <c r="J4"/>
      <c r="L4"/>
    </row>
    <row r="5" spans="1:18" ht="18" customHeight="1" x14ac:dyDescent="0.2">
      <c r="A5" s="113">
        <v>1</v>
      </c>
      <c r="B5" s="114">
        <v>45863</v>
      </c>
      <c r="C5" s="115">
        <f>Table2[[#This Row],[Date]]</f>
        <v>45863</v>
      </c>
      <c r="D5" s="118" t="s">
        <v>11</v>
      </c>
      <c r="E5" s="127">
        <v>0.375</v>
      </c>
      <c r="F5" s="127">
        <v>0.79166666666666663</v>
      </c>
      <c r="G5" s="113" t="s">
        <v>62</v>
      </c>
      <c r="H5" s="113" t="s">
        <v>53</v>
      </c>
    </row>
    <row r="6" spans="1:18" ht="18" customHeight="1" x14ac:dyDescent="0.2">
      <c r="A6" s="116">
        <v>2</v>
      </c>
      <c r="B6" s="114">
        <v>45864</v>
      </c>
      <c r="C6" s="117">
        <f>Table2[[#This Row],[Date]]</f>
        <v>45864</v>
      </c>
      <c r="D6" s="119" t="s">
        <v>24</v>
      </c>
      <c r="E6" s="120" t="s">
        <v>1</v>
      </c>
      <c r="F6" s="120" t="s">
        <v>1</v>
      </c>
      <c r="G6" s="116" t="s">
        <v>58</v>
      </c>
      <c r="H6" s="116" t="s">
        <v>1</v>
      </c>
      <c r="K6"/>
    </row>
    <row r="7" spans="1:18" ht="18" customHeight="1" x14ac:dyDescent="0.2">
      <c r="A7" s="116">
        <v>3</v>
      </c>
      <c r="B7" s="114">
        <v>45865</v>
      </c>
      <c r="C7" s="117">
        <f>Table2[[#This Row],[Date]]</f>
        <v>45865</v>
      </c>
      <c r="D7" s="119" t="s">
        <v>11</v>
      </c>
      <c r="E7" s="126">
        <v>0.5</v>
      </c>
      <c r="F7" s="120">
        <v>0.79166666666666663</v>
      </c>
      <c r="G7" s="116" t="s">
        <v>84</v>
      </c>
      <c r="H7" s="121" t="s">
        <v>65</v>
      </c>
      <c r="P7" s="9"/>
    </row>
    <row r="8" spans="1:18" ht="18" customHeight="1" x14ac:dyDescent="0.2">
      <c r="A8" s="116">
        <v>4</v>
      </c>
      <c r="B8" s="114">
        <v>45866</v>
      </c>
      <c r="C8" s="117">
        <f>Table2[[#This Row],[Date]]</f>
        <v>45866</v>
      </c>
      <c r="D8" s="119" t="s">
        <v>54</v>
      </c>
      <c r="E8" s="120">
        <v>0.33333333333333331</v>
      </c>
      <c r="F8" s="126">
        <v>0.54166666666666663</v>
      </c>
      <c r="G8" s="116" t="s">
        <v>78</v>
      </c>
      <c r="H8" s="121" t="s">
        <v>79</v>
      </c>
      <c r="Q8" s="11"/>
      <c r="R8" s="11"/>
    </row>
    <row r="9" spans="1:18" ht="18" customHeight="1" x14ac:dyDescent="0.2">
      <c r="A9" s="116">
        <v>4</v>
      </c>
      <c r="B9" s="114">
        <v>45866</v>
      </c>
      <c r="C9" s="117">
        <f>Table2[[#This Row],[Date]]</f>
        <v>45866</v>
      </c>
      <c r="D9" s="119" t="s">
        <v>11</v>
      </c>
      <c r="E9" s="120">
        <v>0.75</v>
      </c>
      <c r="F9" s="120">
        <v>0.91666666666666663</v>
      </c>
      <c r="G9" s="116" t="s">
        <v>83</v>
      </c>
      <c r="H9" s="121" t="s">
        <v>82</v>
      </c>
      <c r="Q9" s="11"/>
      <c r="R9" s="11"/>
    </row>
    <row r="10" spans="1:18" ht="18" customHeight="1" x14ac:dyDescent="0.2">
      <c r="A10" s="116">
        <v>5</v>
      </c>
      <c r="B10" s="114">
        <v>45867</v>
      </c>
      <c r="C10" s="117">
        <f>Table2[[#This Row],[Date]]</f>
        <v>45867</v>
      </c>
      <c r="D10" s="119" t="s">
        <v>11</v>
      </c>
      <c r="E10" s="120">
        <v>0.33333333333333331</v>
      </c>
      <c r="F10" s="120">
        <v>0.83333333333333337</v>
      </c>
      <c r="G10" s="116" t="s">
        <v>63</v>
      </c>
      <c r="H10" s="116" t="s">
        <v>64</v>
      </c>
    </row>
    <row r="11" spans="1:18" ht="18" customHeight="1" x14ac:dyDescent="0.2">
      <c r="A11" s="116">
        <v>6</v>
      </c>
      <c r="B11" s="114">
        <v>45868</v>
      </c>
      <c r="C11" s="117">
        <f>Table2[[#This Row],[Date]]</f>
        <v>45868</v>
      </c>
      <c r="D11" s="119" t="s">
        <v>54</v>
      </c>
      <c r="E11" s="120">
        <v>0.33333333333333331</v>
      </c>
      <c r="F11" s="126">
        <v>0.77083333333333337</v>
      </c>
      <c r="G11" s="116" t="s">
        <v>80</v>
      </c>
      <c r="H11" s="116" t="s">
        <v>81</v>
      </c>
    </row>
    <row r="12" spans="1:18" s="17" customFormat="1" ht="18" customHeight="1" x14ac:dyDescent="0.2">
      <c r="A12" s="116">
        <v>7</v>
      </c>
      <c r="B12" s="114">
        <v>45869</v>
      </c>
      <c r="C12" s="117">
        <f>Table2[[#This Row],[Date]]</f>
        <v>45869</v>
      </c>
      <c r="D12" s="119" t="s">
        <v>24</v>
      </c>
      <c r="E12" s="120" t="s">
        <v>1</v>
      </c>
      <c r="F12" s="120" t="s">
        <v>1</v>
      </c>
      <c r="G12" s="116" t="s">
        <v>58</v>
      </c>
      <c r="H12" s="116" t="s">
        <v>1</v>
      </c>
      <c r="J12" s="90"/>
    </row>
    <row r="13" spans="1:18" ht="20.100000000000001" customHeight="1" x14ac:dyDescent="0.2">
      <c r="A13" s="113" t="s">
        <v>1</v>
      </c>
      <c r="B13" s="114">
        <v>45870</v>
      </c>
      <c r="C13" s="115">
        <f>Table2[[#This Row],[Date]]</f>
        <v>45870</v>
      </c>
      <c r="D13" s="118" t="s">
        <v>11</v>
      </c>
      <c r="E13" s="127">
        <v>0.33333333333333331</v>
      </c>
      <c r="F13" s="127">
        <v>0.75</v>
      </c>
      <c r="G13" s="113" t="s">
        <v>62</v>
      </c>
      <c r="H13" s="113" t="s">
        <v>53</v>
      </c>
    </row>
    <row r="14" spans="1:18" ht="20.100000000000001" customHeight="1" x14ac:dyDescent="0.25"/>
    <row r="15" spans="1:18" ht="20.100000000000001" customHeight="1" x14ac:dyDescent="0.25"/>
    <row r="16" spans="1:1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</sheetData>
  <mergeCells count="2">
    <mergeCell ref="A1:H1"/>
    <mergeCell ref="A2:G2"/>
  </mergeCells>
  <pageMargins left="0.32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8"/>
  <sheetViews>
    <sheetView zoomScale="85" zoomScaleNormal="85" workbookViewId="0">
      <pane ySplit="1" topLeftCell="A2" activePane="bottomLeft" state="frozen"/>
      <selection pane="bottomLeft" activeCell="N3" sqref="N3"/>
    </sheetView>
  </sheetViews>
  <sheetFormatPr defaultColWidth="8.85546875" defaultRowHeight="12.75" x14ac:dyDescent="0.2"/>
  <cols>
    <col min="1" max="1" width="4.42578125" style="88" customWidth="1"/>
    <col min="2" max="2" width="12.140625" style="60" customWidth="1"/>
    <col min="3" max="3" width="6.85546875" style="88" customWidth="1"/>
    <col min="4" max="4" width="5.85546875" style="88" customWidth="1"/>
    <col min="5" max="6" width="8.42578125" style="60" customWidth="1"/>
    <col min="7" max="7" width="17.28515625" style="60" customWidth="1"/>
    <col min="8" max="8" width="11.28515625" style="60" customWidth="1"/>
    <col min="9" max="9" width="38.140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19"/>
  </cols>
  <sheetData>
    <row r="1" spans="1:16" ht="30" x14ac:dyDescent="0.2">
      <c r="A1" s="82" t="s">
        <v>34</v>
      </c>
      <c r="B1" s="83" t="str">
        <f>Schedule!B4</f>
        <v>Date</v>
      </c>
      <c r="C1" s="82" t="str">
        <f>Schedule!C4</f>
        <v>Day</v>
      </c>
      <c r="D1" s="84" t="s">
        <v>4</v>
      </c>
      <c r="E1" s="85" t="str">
        <f>Schedule!E4</f>
        <v>STA</v>
      </c>
      <c r="F1" s="85" t="str">
        <f>Schedule!F4</f>
        <v>STD</v>
      </c>
      <c r="G1" s="85" t="str">
        <f>Schedule!G4</f>
        <v>Port</v>
      </c>
      <c r="H1" s="85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55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90" x14ac:dyDescent="0.2">
      <c r="A2" s="69">
        <f>Schedule!A5</f>
        <v>1</v>
      </c>
      <c r="B2" s="70">
        <f>Schedule!B5</f>
        <v>45863</v>
      </c>
      <c r="C2" s="71">
        <f>Schedule!C5</f>
        <v>45863</v>
      </c>
      <c r="D2" s="86" t="str">
        <f>Schedule!D5</f>
        <v>B</v>
      </c>
      <c r="E2" s="73">
        <f>Schedule!E5</f>
        <v>0.375</v>
      </c>
      <c r="F2" s="73">
        <f>Schedule!F5</f>
        <v>0.79166666666666663</v>
      </c>
      <c r="G2" s="70" t="str">
        <f>Schedule!G5</f>
        <v>Bremerhaven</v>
      </c>
      <c r="H2" s="70" t="str">
        <f>Schedule!H5</f>
        <v>DEBRV</v>
      </c>
      <c r="I2" s="45" t="s">
        <v>145</v>
      </c>
      <c r="J2" s="105" t="s">
        <v>57</v>
      </c>
      <c r="K2" s="106" t="s">
        <v>1</v>
      </c>
      <c r="L2" s="134" t="s">
        <v>1</v>
      </c>
      <c r="M2" s="105" t="s">
        <v>56</v>
      </c>
      <c r="N2" s="105" t="s">
        <v>59</v>
      </c>
      <c r="O2" s="136" t="s">
        <v>1</v>
      </c>
      <c r="P2" s="46"/>
    </row>
    <row r="3" spans="1:16" ht="50.1" customHeight="1" x14ac:dyDescent="0.2">
      <c r="A3" s="74">
        <f>Schedule!A7</f>
        <v>3</v>
      </c>
      <c r="B3" s="75">
        <f>Schedule!B7</f>
        <v>45865</v>
      </c>
      <c r="C3" s="76">
        <f>Schedule!C7</f>
        <v>45865</v>
      </c>
      <c r="D3" s="87" t="str">
        <f>Schedule!D7</f>
        <v>B</v>
      </c>
      <c r="E3" s="78">
        <f>Schedule!E7</f>
        <v>0.5</v>
      </c>
      <c r="F3" s="78">
        <f>Schedule!F7</f>
        <v>0.79166666666666663</v>
      </c>
      <c r="G3" s="75" t="str">
        <f>Schedule!G7</f>
        <v xml:space="preserve">Flåm </v>
      </c>
      <c r="H3" s="75" t="str">
        <f>Schedule!H7</f>
        <v>NOFLA</v>
      </c>
      <c r="I3" s="148" t="s">
        <v>66</v>
      </c>
      <c r="J3" s="105" t="s">
        <v>146</v>
      </c>
      <c r="K3" s="132" t="s">
        <v>1</v>
      </c>
      <c r="L3" s="134" t="s">
        <v>153</v>
      </c>
      <c r="M3" s="105" t="s">
        <v>1</v>
      </c>
      <c r="N3" s="105" t="s">
        <v>154</v>
      </c>
      <c r="O3" s="150" t="s">
        <v>68</v>
      </c>
      <c r="P3" s="105"/>
    </row>
    <row r="4" spans="1:16" ht="50.1" customHeight="1" x14ac:dyDescent="0.2">
      <c r="A4" s="74">
        <f>Schedule!A8</f>
        <v>4</v>
      </c>
      <c r="B4" s="75">
        <f>Schedule!B8</f>
        <v>45866</v>
      </c>
      <c r="C4" s="76">
        <f>Schedule!C8</f>
        <v>45866</v>
      </c>
      <c r="D4" s="87" t="str">
        <f>Schedule!D8</f>
        <v>A</v>
      </c>
      <c r="E4" s="78">
        <f>Schedule!E8</f>
        <v>0.33333333333333331</v>
      </c>
      <c r="F4" s="78">
        <f>Schedule!F8</f>
        <v>0.54166666666666663</v>
      </c>
      <c r="G4" s="75" t="str">
        <f>Schedule!G8</f>
        <v>Sandane</v>
      </c>
      <c r="H4" s="75" t="str">
        <f>Schedule!H8</f>
        <v>NOSAN</v>
      </c>
      <c r="I4" s="149"/>
      <c r="J4" s="105" t="s">
        <v>60</v>
      </c>
      <c r="K4" s="132" t="s">
        <v>1</v>
      </c>
      <c r="L4" s="135" t="s">
        <v>151</v>
      </c>
      <c r="M4" s="105" t="s">
        <v>1</v>
      </c>
      <c r="N4" s="105" t="s">
        <v>155</v>
      </c>
      <c r="O4" s="151"/>
      <c r="P4" s="105"/>
    </row>
    <row r="5" spans="1:16" ht="50.1" customHeight="1" x14ac:dyDescent="0.2">
      <c r="A5" s="74">
        <f>Schedule!A9</f>
        <v>4</v>
      </c>
      <c r="B5" s="75">
        <f>Schedule!B9</f>
        <v>45866</v>
      </c>
      <c r="C5" s="76">
        <f>Schedule!C9</f>
        <v>45866</v>
      </c>
      <c r="D5" s="87" t="str">
        <f>Schedule!D9</f>
        <v>B</v>
      </c>
      <c r="E5" s="78">
        <f>Schedule!E9</f>
        <v>0.75</v>
      </c>
      <c r="F5" s="78">
        <f>Schedule!F9</f>
        <v>0.91666666666666663</v>
      </c>
      <c r="G5" s="75" t="str">
        <f>Schedule!G9</f>
        <v>Florø</v>
      </c>
      <c r="H5" s="75" t="str">
        <f>Schedule!H9</f>
        <v>NOFLO</v>
      </c>
      <c r="I5" s="149"/>
      <c r="J5" s="105" t="s">
        <v>147</v>
      </c>
      <c r="K5" s="132" t="s">
        <v>1</v>
      </c>
      <c r="L5" s="134" t="s">
        <v>152</v>
      </c>
      <c r="M5" s="105" t="s">
        <v>1</v>
      </c>
      <c r="N5" s="105" t="s">
        <v>156</v>
      </c>
      <c r="O5" s="151"/>
      <c r="P5" s="105"/>
    </row>
    <row r="6" spans="1:16" ht="50.1" customHeight="1" x14ac:dyDescent="0.2">
      <c r="A6" s="74">
        <f>Schedule!A10</f>
        <v>5</v>
      </c>
      <c r="B6" s="75">
        <f>Schedule!B10</f>
        <v>45867</v>
      </c>
      <c r="C6" s="76">
        <f>Schedule!C10</f>
        <v>45867</v>
      </c>
      <c r="D6" s="87" t="str">
        <f>Schedule!D10</f>
        <v>B</v>
      </c>
      <c r="E6" s="78">
        <f>Schedule!E10</f>
        <v>0.33333333333333331</v>
      </c>
      <c r="F6" s="78">
        <f>Schedule!F10</f>
        <v>0.83333333333333337</v>
      </c>
      <c r="G6" s="75" t="str">
        <f>Schedule!G10</f>
        <v>Bergen</v>
      </c>
      <c r="H6" s="75" t="str">
        <f>Schedule!H10</f>
        <v>NOBGO</v>
      </c>
      <c r="I6" s="149"/>
      <c r="J6" s="130" t="s">
        <v>67</v>
      </c>
      <c r="K6" s="132" t="s">
        <v>149</v>
      </c>
      <c r="L6" s="134" t="s">
        <v>152</v>
      </c>
      <c r="M6" s="105" t="s">
        <v>1</v>
      </c>
      <c r="N6" s="105" t="s">
        <v>157</v>
      </c>
      <c r="O6" s="151"/>
      <c r="P6" s="105"/>
    </row>
    <row r="7" spans="1:16" ht="50.1" customHeight="1" x14ac:dyDescent="0.2">
      <c r="A7" s="74">
        <f>Schedule!A11</f>
        <v>6</v>
      </c>
      <c r="B7" s="75">
        <f>Schedule!B11</f>
        <v>45868</v>
      </c>
      <c r="C7" s="76">
        <f>Schedule!C11</f>
        <v>45868</v>
      </c>
      <c r="D7" s="87" t="str">
        <f>Schedule!D11</f>
        <v>A</v>
      </c>
      <c r="E7" s="78">
        <f>Schedule!E11</f>
        <v>0.33333333333333331</v>
      </c>
      <c r="F7" s="78">
        <f>Schedule!F11</f>
        <v>0.77083333333333337</v>
      </c>
      <c r="G7" s="75" t="str">
        <f>Schedule!G11</f>
        <v>Ulvik</v>
      </c>
      <c r="H7" s="75" t="str">
        <f>Schedule!H11</f>
        <v>NOULV</v>
      </c>
      <c r="I7" s="149"/>
      <c r="J7" s="105" t="s">
        <v>60</v>
      </c>
      <c r="K7" s="133" t="s">
        <v>1</v>
      </c>
      <c r="L7" s="134" t="s">
        <v>1</v>
      </c>
      <c r="M7" s="105" t="s">
        <v>1</v>
      </c>
      <c r="N7" s="105" t="s">
        <v>158</v>
      </c>
      <c r="O7" s="151"/>
      <c r="P7" s="105"/>
    </row>
    <row r="8" spans="1:16" ht="72" customHeight="1" x14ac:dyDescent="0.2">
      <c r="A8" s="69" t="str">
        <f>Schedule!A$13</f>
        <v>-</v>
      </c>
      <c r="B8" s="70">
        <f>Schedule!B$13</f>
        <v>45870</v>
      </c>
      <c r="C8" s="71">
        <f>Schedule!C$13</f>
        <v>45870</v>
      </c>
      <c r="D8" s="86" t="str">
        <f>Schedule!D$13</f>
        <v>B</v>
      </c>
      <c r="E8" s="73">
        <f>Schedule!E$13</f>
        <v>0.33333333333333331</v>
      </c>
      <c r="F8" s="73">
        <f>Schedule!F$13</f>
        <v>0.75</v>
      </c>
      <c r="G8" s="70" t="str">
        <f>Schedule!G$13</f>
        <v>Bremerhaven</v>
      </c>
      <c r="H8" s="70" t="str">
        <f>Schedule!H$13</f>
        <v>DEBRV</v>
      </c>
      <c r="I8" s="45" t="s">
        <v>145</v>
      </c>
      <c r="J8" s="105" t="s">
        <v>57</v>
      </c>
      <c r="K8" s="106" t="s">
        <v>148</v>
      </c>
      <c r="L8" s="133" t="s">
        <v>150</v>
      </c>
      <c r="M8" s="105" t="s">
        <v>56</v>
      </c>
      <c r="N8" s="105" t="s">
        <v>59</v>
      </c>
      <c r="O8" s="136" t="s">
        <v>1</v>
      </c>
      <c r="P8" s="46"/>
    </row>
  </sheetData>
  <sheetProtection formatColumns="0" formatRows="0" selectLockedCells="1" sort="0" autoFilter="0"/>
  <protectedRanges>
    <protectedRange sqref="K2:P2 N8 M6 L3:M5" name="Range1"/>
    <protectedRange sqref="I3:I5" name="Range1_9_1"/>
    <protectedRange sqref="I2 I8" name="Range1_2_4"/>
  </protectedRanges>
  <autoFilter ref="A1:P8" xr:uid="{689437D9-0936-4D39-8CC0-6D899B928D87}"/>
  <mergeCells count="2">
    <mergeCell ref="I3:I7"/>
    <mergeCell ref="O3:O7"/>
  </mergeCells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0"/>
  <sheetViews>
    <sheetView zoomScale="85" zoomScaleNormal="85" workbookViewId="0">
      <selection activeCell="P9" sqref="P9"/>
    </sheetView>
  </sheetViews>
  <sheetFormatPr defaultColWidth="8.85546875" defaultRowHeight="12.75" x14ac:dyDescent="0.2"/>
  <cols>
    <col min="1" max="1" width="6.140625" style="79" customWidth="1"/>
    <col min="2" max="2" width="13.42578125" style="79" customWidth="1"/>
    <col min="3" max="3" width="8.28515625" style="79" customWidth="1"/>
    <col min="4" max="4" width="10.140625" style="80" customWidth="1"/>
    <col min="5" max="5" width="9.28515625" style="79" bestFit="1" customWidth="1"/>
    <col min="6" max="6" width="9.140625" style="79"/>
    <col min="7" max="7" width="18.85546875" style="81" customWidth="1"/>
    <col min="8" max="8" width="13.5703125" style="79" customWidth="1"/>
    <col min="9" max="11" width="26.7109375" style="4" customWidth="1"/>
  </cols>
  <sheetData>
    <row r="1" spans="1:11" ht="35.25" customHeight="1" x14ac:dyDescent="0.2">
      <c r="A1" s="66" t="s">
        <v>34</v>
      </c>
      <c r="B1" s="66" t="s">
        <v>2</v>
      </c>
      <c r="C1" s="67" t="s">
        <v>3</v>
      </c>
      <c r="D1" s="68" t="s">
        <v>22</v>
      </c>
      <c r="E1" s="68" t="s">
        <v>5</v>
      </c>
      <c r="F1" s="68" t="s">
        <v>6</v>
      </c>
      <c r="G1" s="68" t="s">
        <v>23</v>
      </c>
      <c r="H1" s="68" t="s">
        <v>7</v>
      </c>
      <c r="I1" s="18" t="s">
        <v>25</v>
      </c>
      <c r="J1" s="18" t="s">
        <v>26</v>
      </c>
      <c r="K1" s="18" t="s">
        <v>27</v>
      </c>
    </row>
    <row r="2" spans="1:11" s="5" customFormat="1" ht="30" customHeight="1" x14ac:dyDescent="0.2">
      <c r="A2" s="69">
        <f>Schedule!A5</f>
        <v>1</v>
      </c>
      <c r="B2" s="70">
        <f>Schedule!B5</f>
        <v>45863</v>
      </c>
      <c r="C2" s="71">
        <f>Schedule!C5</f>
        <v>45863</v>
      </c>
      <c r="D2" s="72" t="str">
        <f>Schedule!D5</f>
        <v>B</v>
      </c>
      <c r="E2" s="104">
        <f>Schedule!E5</f>
        <v>0.375</v>
      </c>
      <c r="F2" s="104">
        <f>Schedule!F5</f>
        <v>0.79166666666666663</v>
      </c>
      <c r="G2" s="70" t="str">
        <f>Schedule!G5</f>
        <v>Bremerhaven</v>
      </c>
      <c r="H2" s="123" t="str">
        <f>Schedule!H5</f>
        <v>DEBRV</v>
      </c>
      <c r="I2" s="133"/>
      <c r="J2" s="133"/>
      <c r="K2" s="133"/>
    </row>
    <row r="3" spans="1:11" ht="30" customHeight="1" x14ac:dyDescent="0.2">
      <c r="A3" s="74">
        <f>Schedule!A6</f>
        <v>2</v>
      </c>
      <c r="B3" s="75">
        <f>Schedule!B6</f>
        <v>45864</v>
      </c>
      <c r="C3" s="76">
        <f>Schedule!C6</f>
        <v>45864</v>
      </c>
      <c r="D3" s="77" t="str">
        <f>Schedule!D6</f>
        <v>C</v>
      </c>
      <c r="E3" s="103" t="str">
        <f>Schedule!E6</f>
        <v>-</v>
      </c>
      <c r="F3" s="103" t="str">
        <f>Schedule!F6</f>
        <v>-</v>
      </c>
      <c r="G3" s="75" t="str">
        <f>Schedule!G6</f>
        <v>At Sea</v>
      </c>
      <c r="H3" s="124" t="str">
        <f>Schedule!H6</f>
        <v>-</v>
      </c>
      <c r="I3" s="138" t="s">
        <v>93</v>
      </c>
      <c r="J3" s="133" t="s">
        <v>159</v>
      </c>
      <c r="K3" s="133"/>
    </row>
    <row r="4" spans="1:11" ht="30" customHeight="1" x14ac:dyDescent="0.2">
      <c r="A4" s="74">
        <f>Schedule!A7</f>
        <v>3</v>
      </c>
      <c r="B4" s="75">
        <f>Schedule!B7</f>
        <v>45865</v>
      </c>
      <c r="C4" s="76">
        <f>Schedule!C7</f>
        <v>45865</v>
      </c>
      <c r="D4" s="77" t="str">
        <f>Schedule!D7</f>
        <v>B</v>
      </c>
      <c r="E4" s="103">
        <f>Schedule!E7</f>
        <v>0.5</v>
      </c>
      <c r="F4" s="103">
        <f>Schedule!F7</f>
        <v>0.79166666666666663</v>
      </c>
      <c r="G4" s="75" t="str">
        <f>Schedule!G7</f>
        <v xml:space="preserve">Flåm </v>
      </c>
      <c r="H4" s="124" t="str">
        <f>Schedule!H7</f>
        <v>NOFLA</v>
      </c>
      <c r="I4" s="133"/>
      <c r="J4" s="133" t="s">
        <v>160</v>
      </c>
      <c r="K4" s="133" t="s">
        <v>92</v>
      </c>
    </row>
    <row r="5" spans="1:11" ht="30" customHeight="1" x14ac:dyDescent="0.2">
      <c r="A5" s="74">
        <f>Schedule!A8</f>
        <v>4</v>
      </c>
      <c r="B5" s="75">
        <f>Schedule!B8</f>
        <v>45866</v>
      </c>
      <c r="C5" s="76">
        <f>Schedule!C8</f>
        <v>45866</v>
      </c>
      <c r="D5" s="137" t="str">
        <f>Schedule!D8</f>
        <v>A</v>
      </c>
      <c r="E5" s="103">
        <f>Schedule!E8</f>
        <v>0.33333333333333331</v>
      </c>
      <c r="F5" s="103">
        <f>Schedule!F8</f>
        <v>0.54166666666666663</v>
      </c>
      <c r="G5" s="75" t="str">
        <f>Schedule!G8</f>
        <v>Sandane</v>
      </c>
      <c r="H5" s="124" t="str">
        <f>Schedule!H8</f>
        <v>NOSAN</v>
      </c>
      <c r="I5" s="133" t="s">
        <v>164</v>
      </c>
      <c r="J5" s="133"/>
      <c r="K5" s="133"/>
    </row>
    <row r="6" spans="1:11" ht="30" customHeight="1" x14ac:dyDescent="0.2">
      <c r="A6" s="74">
        <f>Schedule!A9</f>
        <v>4</v>
      </c>
      <c r="B6" s="75">
        <f>Schedule!B9</f>
        <v>45866</v>
      </c>
      <c r="C6" s="76">
        <f>Schedule!C9</f>
        <v>45866</v>
      </c>
      <c r="D6" s="77" t="str">
        <f>Schedule!D9</f>
        <v>B</v>
      </c>
      <c r="E6" s="103">
        <f>Schedule!E9</f>
        <v>0.75</v>
      </c>
      <c r="F6" s="103">
        <f>Schedule!F9</f>
        <v>0.91666666666666663</v>
      </c>
      <c r="G6" s="75" t="str">
        <f>Schedule!G9</f>
        <v>Florø</v>
      </c>
      <c r="H6" s="124" t="str">
        <f>Schedule!H9</f>
        <v>NOFLO</v>
      </c>
      <c r="I6" s="133"/>
      <c r="J6" s="133" t="s">
        <v>162</v>
      </c>
      <c r="K6" s="133"/>
    </row>
    <row r="7" spans="1:11" ht="30" customHeight="1" x14ac:dyDescent="0.2">
      <c r="A7" s="74">
        <f>Schedule!A10</f>
        <v>5</v>
      </c>
      <c r="B7" s="75">
        <f>Schedule!B10</f>
        <v>45867</v>
      </c>
      <c r="C7" s="76">
        <f>Schedule!C10</f>
        <v>45867</v>
      </c>
      <c r="D7" s="77" t="str">
        <f>Schedule!D10</f>
        <v>B</v>
      </c>
      <c r="E7" s="103">
        <f>Schedule!E10</f>
        <v>0.33333333333333331</v>
      </c>
      <c r="F7" s="103">
        <f>Schedule!F10</f>
        <v>0.83333333333333337</v>
      </c>
      <c r="G7" s="75" t="str">
        <f>Schedule!G10</f>
        <v>Bergen</v>
      </c>
      <c r="H7" s="124" t="str">
        <f>Schedule!H10</f>
        <v>NOBGO</v>
      </c>
      <c r="I7" s="139" t="s">
        <v>70</v>
      </c>
      <c r="J7" s="133"/>
      <c r="K7" s="133"/>
    </row>
    <row r="8" spans="1:11" ht="30" customHeight="1" x14ac:dyDescent="0.2">
      <c r="A8" s="74">
        <f>Schedule!A11</f>
        <v>6</v>
      </c>
      <c r="B8" s="75">
        <f>Schedule!B11</f>
        <v>45868</v>
      </c>
      <c r="C8" s="76">
        <f>Schedule!C11</f>
        <v>45868</v>
      </c>
      <c r="D8" s="137" t="str">
        <f>Schedule!D11</f>
        <v>A</v>
      </c>
      <c r="E8" s="103">
        <f>Schedule!E11</f>
        <v>0.33333333333333331</v>
      </c>
      <c r="F8" s="103">
        <f>Schedule!F11</f>
        <v>0.77083333333333337</v>
      </c>
      <c r="G8" s="75" t="str">
        <f>Schedule!G11</f>
        <v>Ulvik</v>
      </c>
      <c r="H8" s="124" t="str">
        <f>Schedule!H11</f>
        <v>NOULV</v>
      </c>
      <c r="I8" s="140" t="s">
        <v>163</v>
      </c>
      <c r="J8" s="140" t="s">
        <v>136</v>
      </c>
      <c r="K8" s="138"/>
    </row>
    <row r="9" spans="1:11" s="96" customFormat="1" ht="30" customHeight="1" x14ac:dyDescent="0.2">
      <c r="A9" s="74">
        <f>Schedule!A12</f>
        <v>7</v>
      </c>
      <c r="B9" s="75">
        <f>Schedule!B12</f>
        <v>45869</v>
      </c>
      <c r="C9" s="76">
        <f>Schedule!C12</f>
        <v>45869</v>
      </c>
      <c r="D9" s="77" t="str">
        <f>Schedule!D12</f>
        <v>C</v>
      </c>
      <c r="E9" s="103" t="str">
        <f>Schedule!E12</f>
        <v>-</v>
      </c>
      <c r="F9" s="103" t="str">
        <f>Schedule!F12</f>
        <v>-</v>
      </c>
      <c r="G9" s="75" t="str">
        <f>Schedule!G12</f>
        <v>At Sea</v>
      </c>
      <c r="H9" s="124" t="str">
        <f>Schedule!H12</f>
        <v>-</v>
      </c>
      <c r="I9" s="133"/>
      <c r="J9" s="133" t="s">
        <v>161</v>
      </c>
      <c r="K9" s="133"/>
    </row>
    <row r="10" spans="1:11" ht="30" customHeight="1" x14ac:dyDescent="0.2">
      <c r="A10" s="69" t="str">
        <f>Schedule!A13</f>
        <v>-</v>
      </c>
      <c r="B10" s="70">
        <f>Schedule!B13</f>
        <v>45870</v>
      </c>
      <c r="C10" s="71">
        <f>Schedule!C13</f>
        <v>45870</v>
      </c>
      <c r="D10" s="72" t="str">
        <f>Schedule!D13</f>
        <v>B</v>
      </c>
      <c r="E10" s="104">
        <f>Schedule!E13</f>
        <v>0.33333333333333331</v>
      </c>
      <c r="F10" s="104">
        <f>Schedule!F13</f>
        <v>0.75</v>
      </c>
      <c r="G10" s="70" t="str">
        <f>Schedule!G13</f>
        <v>Bremerhaven</v>
      </c>
      <c r="H10" s="123" t="str">
        <f>Schedule!H13</f>
        <v>DEBRV</v>
      </c>
      <c r="I10" s="140"/>
      <c r="J10" s="133"/>
      <c r="K10" s="133"/>
    </row>
  </sheetData>
  <sheetProtection formatColumns="0" formatRows="0" selectLockedCells="1" sort="0" autoFilter="0"/>
  <protectedRanges>
    <protectedRange sqref="I2 I3:J5 K2:K5 I6:K8" name="Range1"/>
    <protectedRange sqref="J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5"/>
  <sheetViews>
    <sheetView tabSelected="1" zoomScaleNormal="100" workbookViewId="0">
      <selection activeCell="L8" sqref="L8"/>
    </sheetView>
  </sheetViews>
  <sheetFormatPr defaultColWidth="11.42578125" defaultRowHeight="12.75" x14ac:dyDescent="0.2"/>
  <cols>
    <col min="1" max="1" width="3.28515625" style="60" customWidth="1"/>
    <col min="2" max="2" width="10.140625" style="61" bestFit="1" customWidth="1"/>
    <col min="3" max="3" width="5.85546875" style="61" customWidth="1"/>
    <col min="4" max="4" width="4.5703125" style="62" customWidth="1"/>
    <col min="5" max="5" width="7.140625" style="63" bestFit="1" customWidth="1"/>
    <col min="6" max="6" width="7.140625" style="64" bestFit="1" customWidth="1"/>
    <col min="7" max="7" width="17.140625" style="64" bestFit="1" customWidth="1"/>
    <col min="8" max="8" width="9.5703125" style="65" bestFit="1" customWidth="1"/>
    <col min="9" max="9" width="7.7109375" style="6" bestFit="1" customWidth="1"/>
    <col min="10" max="10" width="44.140625" style="6" customWidth="1"/>
    <col min="11" max="11" width="6.7109375" style="6" customWidth="1"/>
    <col min="12" max="12" width="6.7109375" style="12" customWidth="1"/>
    <col min="13" max="13" width="6.7109375" style="20" customWidth="1"/>
    <col min="14" max="15" width="6.7109375" style="8" customWidth="1"/>
    <col min="16" max="16" width="6.7109375" style="16" customWidth="1"/>
    <col min="17" max="17" width="6.7109375" style="7" customWidth="1"/>
    <col min="18" max="18" width="6.7109375" style="102" customWidth="1"/>
    <col min="19" max="20" width="6.7109375" style="7" customWidth="1"/>
    <col min="21" max="21" width="26.5703125" style="7" customWidth="1"/>
    <col min="22" max="22" width="6.7109375" style="13" customWidth="1"/>
    <col min="23" max="23" width="22.42578125" style="6" customWidth="1"/>
    <col min="24" max="24" width="22.28515625" style="6" customWidth="1"/>
    <col min="25" max="16384" width="11.42578125" style="6"/>
  </cols>
  <sheetData>
    <row r="1" spans="1:43" s="31" customFormat="1" ht="24" customHeight="1" x14ac:dyDescent="0.2">
      <c r="A1" s="50" t="s">
        <v>34</v>
      </c>
      <c r="B1" s="50" t="s">
        <v>2</v>
      </c>
      <c r="C1" s="51" t="s">
        <v>3</v>
      </c>
      <c r="D1" s="52" t="s">
        <v>4</v>
      </c>
      <c r="E1" s="53" t="s">
        <v>5</v>
      </c>
      <c r="F1" s="53" t="s">
        <v>6</v>
      </c>
      <c r="G1" s="54" t="s">
        <v>23</v>
      </c>
      <c r="H1" s="54" t="s">
        <v>7</v>
      </c>
      <c r="I1" s="21" t="s">
        <v>8</v>
      </c>
      <c r="J1" s="21" t="s">
        <v>0</v>
      </c>
      <c r="K1" s="22" t="s">
        <v>21</v>
      </c>
      <c r="L1" s="23" t="s">
        <v>10</v>
      </c>
      <c r="M1" s="24" t="s">
        <v>12</v>
      </c>
      <c r="N1" s="24" t="s">
        <v>13</v>
      </c>
      <c r="O1" s="25" t="s">
        <v>9</v>
      </c>
      <c r="P1" s="26" t="s">
        <v>14</v>
      </c>
      <c r="Q1" s="26" t="s">
        <v>15</v>
      </c>
      <c r="R1" s="26" t="s">
        <v>16</v>
      </c>
      <c r="S1" s="26" t="s">
        <v>35</v>
      </c>
      <c r="T1" s="27" t="s">
        <v>17</v>
      </c>
      <c r="U1" s="28" t="s">
        <v>18</v>
      </c>
      <c r="V1" s="29" t="s">
        <v>19</v>
      </c>
      <c r="W1" s="28" t="s">
        <v>20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1:43" ht="24.95" hidden="1" customHeight="1" x14ac:dyDescent="0.2">
      <c r="A2" s="91">
        <f>Schedule!A$7</f>
        <v>3</v>
      </c>
      <c r="B2" s="55">
        <f>Schedule!B$7</f>
        <v>45865</v>
      </c>
      <c r="C2" s="56">
        <f>Schedule!C$7</f>
        <v>45865</v>
      </c>
      <c r="D2" s="55" t="str">
        <f>Schedule!D$7</f>
        <v>B</v>
      </c>
      <c r="E2" s="57">
        <f>Schedule!E$7</f>
        <v>0.5</v>
      </c>
      <c r="F2" s="57">
        <f>Schedule!F$7</f>
        <v>0.79166666666666663</v>
      </c>
      <c r="G2" s="55" t="str">
        <f>Schedule!G$7</f>
        <v xml:space="preserve">Flåm </v>
      </c>
      <c r="H2" s="55" t="str">
        <f>Schedule!H$7</f>
        <v>NOFLA</v>
      </c>
      <c r="I2" s="39" t="s">
        <v>101</v>
      </c>
      <c r="J2" s="38" t="s">
        <v>91</v>
      </c>
      <c r="K2" s="92">
        <v>179</v>
      </c>
      <c r="L2" s="128">
        <v>0.5</v>
      </c>
      <c r="M2" s="35">
        <v>0.71180555555555547</v>
      </c>
      <c r="N2" s="35">
        <v>0.22916666666666666</v>
      </c>
      <c r="O2" s="141">
        <v>83</v>
      </c>
      <c r="P2" s="48"/>
      <c r="Q2" s="36"/>
      <c r="R2" s="99"/>
      <c r="S2" s="37">
        <v>90</v>
      </c>
      <c r="T2" s="36"/>
      <c r="U2" s="40" t="s">
        <v>138</v>
      </c>
      <c r="V2" s="40"/>
      <c r="W2" s="40" t="s">
        <v>165</v>
      </c>
    </row>
    <row r="3" spans="1:43" ht="24.95" hidden="1" customHeight="1" x14ac:dyDescent="0.2">
      <c r="A3" s="91">
        <f>Schedule!A$7</f>
        <v>3</v>
      </c>
      <c r="B3" s="55">
        <f>Schedule!B$7</f>
        <v>45865</v>
      </c>
      <c r="C3" s="56">
        <f>Schedule!C$7</f>
        <v>45865</v>
      </c>
      <c r="D3" s="55" t="str">
        <f>Schedule!D$7</f>
        <v>B</v>
      </c>
      <c r="E3" s="57">
        <f>Schedule!E$7</f>
        <v>0.5</v>
      </c>
      <c r="F3" s="57">
        <f>Schedule!F$7</f>
        <v>0.79166666666666663</v>
      </c>
      <c r="G3" s="55" t="str">
        <f>Schedule!G$7</f>
        <v xml:space="preserve">Flåm </v>
      </c>
      <c r="H3" s="55" t="str">
        <f>Schedule!H$7</f>
        <v>NOFLA</v>
      </c>
      <c r="I3" s="39" t="s">
        <v>98</v>
      </c>
      <c r="J3" s="38" t="s">
        <v>74</v>
      </c>
      <c r="K3" s="92">
        <v>59</v>
      </c>
      <c r="L3" s="128">
        <v>0.53472222222222221</v>
      </c>
      <c r="M3" s="35">
        <f>Table1[[#This Row],[Depart]]+Table1[[#This Row],[Dur''n]]</f>
        <v>0.61805555555555558</v>
      </c>
      <c r="N3" s="35">
        <v>8.3333333333333329E-2</v>
      </c>
      <c r="O3" s="122">
        <v>55</v>
      </c>
      <c r="P3" s="48"/>
      <c r="Q3" s="36"/>
      <c r="R3" s="98"/>
      <c r="S3" s="37">
        <v>80</v>
      </c>
      <c r="T3" s="36"/>
      <c r="U3" s="40"/>
      <c r="V3" s="40"/>
      <c r="W3" s="97"/>
    </row>
    <row r="4" spans="1:43" ht="24.95" hidden="1" customHeight="1" x14ac:dyDescent="0.2">
      <c r="A4" s="91">
        <f>Schedule!A$7</f>
        <v>3</v>
      </c>
      <c r="B4" s="55">
        <f>Schedule!B$7</f>
        <v>45865</v>
      </c>
      <c r="C4" s="56">
        <f>Schedule!C$7</f>
        <v>45865</v>
      </c>
      <c r="D4" s="55" t="str">
        <f>Schedule!D$7</f>
        <v>B</v>
      </c>
      <c r="E4" s="57">
        <f>Schedule!E$7</f>
        <v>0.5</v>
      </c>
      <c r="F4" s="57">
        <f>Schedule!F$7</f>
        <v>0.79166666666666663</v>
      </c>
      <c r="G4" s="55" t="str">
        <f>Schedule!G$7</f>
        <v xml:space="preserve">Flåm </v>
      </c>
      <c r="H4" s="55" t="str">
        <f>Schedule!H$7</f>
        <v>NOFLA</v>
      </c>
      <c r="I4" s="39" t="s">
        <v>102</v>
      </c>
      <c r="J4" s="38" t="s">
        <v>90</v>
      </c>
      <c r="K4" s="92">
        <v>179</v>
      </c>
      <c r="L4" s="128">
        <v>0.54166666666666663</v>
      </c>
      <c r="M4" s="35">
        <v>0.76388888888888884</v>
      </c>
      <c r="N4" s="35">
        <v>0.22916666666666666</v>
      </c>
      <c r="O4" s="141">
        <v>82</v>
      </c>
      <c r="P4" s="48"/>
      <c r="Q4" s="36"/>
      <c r="R4" s="99"/>
      <c r="S4" s="37">
        <v>90</v>
      </c>
      <c r="T4" s="36"/>
      <c r="U4" s="40" t="s">
        <v>138</v>
      </c>
      <c r="V4" s="40"/>
      <c r="W4" s="40" t="s">
        <v>165</v>
      </c>
    </row>
    <row r="5" spans="1:43" ht="24.95" hidden="1" customHeight="1" x14ac:dyDescent="0.2">
      <c r="A5" s="91">
        <f>Schedule!A$7</f>
        <v>3</v>
      </c>
      <c r="B5" s="55">
        <f>Schedule!B$7</f>
        <v>45865</v>
      </c>
      <c r="C5" s="56">
        <f>Schedule!C$7</f>
        <v>45865</v>
      </c>
      <c r="D5" s="55" t="str">
        <f>Schedule!D$7</f>
        <v>B</v>
      </c>
      <c r="E5" s="57">
        <f>Schedule!E$7</f>
        <v>0.5</v>
      </c>
      <c r="F5" s="57">
        <f>Schedule!F$7</f>
        <v>0.79166666666666663</v>
      </c>
      <c r="G5" s="55" t="str">
        <f>Schedule!G$7</f>
        <v xml:space="preserve">Flåm </v>
      </c>
      <c r="H5" s="55" t="str">
        <f>Schedule!H$7</f>
        <v>NOFLA</v>
      </c>
      <c r="I5" s="39" t="s">
        <v>96</v>
      </c>
      <c r="J5" s="38" t="s">
        <v>95</v>
      </c>
      <c r="K5" s="92">
        <v>99</v>
      </c>
      <c r="L5" s="128">
        <v>0.54861111111111105</v>
      </c>
      <c r="M5" s="35">
        <f>Table1[[#This Row],[Depart]]+Table1[[#This Row],[Dur''n]]</f>
        <v>0.65277777777777768</v>
      </c>
      <c r="N5" s="35">
        <v>0.10416666666666667</v>
      </c>
      <c r="O5" s="122">
        <v>135</v>
      </c>
      <c r="P5" s="48"/>
      <c r="Q5" s="36"/>
      <c r="R5" s="98"/>
      <c r="S5" s="37">
        <v>135</v>
      </c>
      <c r="T5" s="36"/>
      <c r="U5" s="40"/>
      <c r="V5" s="40"/>
      <c r="W5" s="40" t="s">
        <v>166</v>
      </c>
    </row>
    <row r="6" spans="1:43" ht="24.95" hidden="1" customHeight="1" x14ac:dyDescent="0.2">
      <c r="A6" s="91">
        <f>Schedule!A$7</f>
        <v>3</v>
      </c>
      <c r="B6" s="55">
        <f>Schedule!B$7</f>
        <v>45865</v>
      </c>
      <c r="C6" s="56">
        <f>Schedule!C$7</f>
        <v>45865</v>
      </c>
      <c r="D6" s="55" t="str">
        <f>Schedule!D$7</f>
        <v>B</v>
      </c>
      <c r="E6" s="57">
        <f>Schedule!E$7</f>
        <v>0.5</v>
      </c>
      <c r="F6" s="57">
        <f>Schedule!F$7</f>
        <v>0.79166666666666663</v>
      </c>
      <c r="G6" s="55" t="str">
        <f>Schedule!G$7</f>
        <v xml:space="preserve">Flåm </v>
      </c>
      <c r="H6" s="55" t="str">
        <f>Schedule!H$7</f>
        <v>NOFLA</v>
      </c>
      <c r="I6" s="39" t="s">
        <v>100</v>
      </c>
      <c r="J6" s="38" t="s">
        <v>69</v>
      </c>
      <c r="K6" s="92">
        <v>79</v>
      </c>
      <c r="L6" s="128">
        <v>0.58333333333333337</v>
      </c>
      <c r="M6" s="35">
        <f>Table1[[#This Row],[Depart]]+Table1[[#This Row],[Dur''n]]</f>
        <v>0.70833333333333337</v>
      </c>
      <c r="N6" s="35">
        <v>0.125</v>
      </c>
      <c r="O6" s="122">
        <v>24</v>
      </c>
      <c r="P6" s="48"/>
      <c r="Q6" s="36"/>
      <c r="R6" s="98"/>
      <c r="S6" s="37">
        <v>80</v>
      </c>
      <c r="T6" s="36"/>
      <c r="U6" s="129" t="s">
        <v>137</v>
      </c>
      <c r="V6" s="40"/>
      <c r="W6" s="97"/>
    </row>
    <row r="7" spans="1:43" ht="24.95" hidden="1" customHeight="1" x14ac:dyDescent="0.2">
      <c r="A7" s="91">
        <f>Schedule!A$7</f>
        <v>3</v>
      </c>
      <c r="B7" s="55">
        <f>Schedule!B$7</f>
        <v>45865</v>
      </c>
      <c r="C7" s="56">
        <f>Schedule!C$7</f>
        <v>45865</v>
      </c>
      <c r="D7" s="55" t="str">
        <f>Schedule!D$7</f>
        <v>B</v>
      </c>
      <c r="E7" s="57">
        <f>Schedule!E$7</f>
        <v>0.5</v>
      </c>
      <c r="F7" s="57">
        <f>Schedule!F$7</f>
        <v>0.79166666666666663</v>
      </c>
      <c r="G7" s="55" t="str">
        <f>Schedule!G$7</f>
        <v xml:space="preserve">Flåm </v>
      </c>
      <c r="H7" s="55" t="str">
        <f>Schedule!H$7</f>
        <v>NOFLA</v>
      </c>
      <c r="I7" s="39" t="s">
        <v>97</v>
      </c>
      <c r="J7" s="38" t="s">
        <v>94</v>
      </c>
      <c r="K7" s="92">
        <v>99</v>
      </c>
      <c r="L7" s="128">
        <v>0.60763888888888895</v>
      </c>
      <c r="M7" s="35">
        <f>Table1[[#This Row],[Depart]]+Table1[[#This Row],[Dur''n]]</f>
        <v>0.71180555555555558</v>
      </c>
      <c r="N7" s="35">
        <v>0.10416666666666667</v>
      </c>
      <c r="O7" s="122">
        <v>93</v>
      </c>
      <c r="P7" s="48"/>
      <c r="Q7" s="36"/>
      <c r="R7" s="98"/>
      <c r="S7" s="37">
        <v>117</v>
      </c>
      <c r="T7" s="36"/>
      <c r="U7" s="40"/>
      <c r="V7" s="40"/>
      <c r="W7" s="40" t="s">
        <v>166</v>
      </c>
    </row>
    <row r="8" spans="1:43" ht="24.95" hidden="1" customHeight="1" x14ac:dyDescent="0.2">
      <c r="A8" s="91">
        <f>Schedule!A$7</f>
        <v>3</v>
      </c>
      <c r="B8" s="55">
        <f>Schedule!B$7</f>
        <v>45865</v>
      </c>
      <c r="C8" s="56">
        <f>Schedule!C$7</f>
        <v>45865</v>
      </c>
      <c r="D8" s="55" t="str">
        <f>Schedule!D$7</f>
        <v>B</v>
      </c>
      <c r="E8" s="57">
        <f>Schedule!E$7</f>
        <v>0.5</v>
      </c>
      <c r="F8" s="57">
        <f>Schedule!F$7</f>
        <v>0.79166666666666663</v>
      </c>
      <c r="G8" s="55" t="str">
        <f>Schedule!G$7</f>
        <v xml:space="preserve">Flåm </v>
      </c>
      <c r="H8" s="55" t="str">
        <f>Schedule!H$7</f>
        <v>NOFLA</v>
      </c>
      <c r="I8" s="39" t="s">
        <v>99</v>
      </c>
      <c r="J8" s="38" t="s">
        <v>75</v>
      </c>
      <c r="K8" s="92">
        <v>59</v>
      </c>
      <c r="L8" s="128">
        <v>0.64583333333333337</v>
      </c>
      <c r="M8" s="35">
        <f>Table1[[#This Row],[Depart]]+Table1[[#This Row],[Dur''n]]</f>
        <v>0.72916666666666674</v>
      </c>
      <c r="N8" s="35">
        <v>8.3333333333333329E-2</v>
      </c>
      <c r="O8" s="122">
        <v>54</v>
      </c>
      <c r="P8" s="48"/>
      <c r="Q8" s="36"/>
      <c r="R8" s="98"/>
      <c r="S8" s="37">
        <v>80</v>
      </c>
      <c r="T8" s="36"/>
      <c r="U8" s="40"/>
      <c r="V8" s="40"/>
      <c r="W8" s="97"/>
    </row>
    <row r="9" spans="1:43" ht="24.95" hidden="1" customHeight="1" x14ac:dyDescent="0.2">
      <c r="A9" s="91">
        <f>Schedule!A$8</f>
        <v>4</v>
      </c>
      <c r="B9" s="55">
        <f>Schedule!B$8</f>
        <v>45866</v>
      </c>
      <c r="C9" s="56">
        <f>Schedule!C$8</f>
        <v>45866</v>
      </c>
      <c r="D9" s="55" t="str">
        <f>Schedule!D$8</f>
        <v>A</v>
      </c>
      <c r="E9" s="57">
        <f>Schedule!E$8</f>
        <v>0.33333333333333331</v>
      </c>
      <c r="F9" s="57">
        <f>Schedule!F$8</f>
        <v>0.54166666666666663</v>
      </c>
      <c r="G9" s="55" t="str">
        <f>Schedule!G$8</f>
        <v>Sandane</v>
      </c>
      <c r="H9" s="55" t="str">
        <f>Schedule!H$8</f>
        <v>NOSAN</v>
      </c>
      <c r="I9" s="39" t="s">
        <v>103</v>
      </c>
      <c r="J9" s="38" t="s">
        <v>85</v>
      </c>
      <c r="K9" s="92">
        <v>109</v>
      </c>
      <c r="L9" s="94">
        <v>0.35416666666666669</v>
      </c>
      <c r="M9" s="35">
        <f>Table1[[#This Row],[Depart]]+Table1[[#This Row],[Dur''n]]</f>
        <v>0.52083333333333337</v>
      </c>
      <c r="N9" s="35">
        <v>0.16666666666666666</v>
      </c>
      <c r="O9" s="122">
        <v>182</v>
      </c>
      <c r="P9" s="48"/>
      <c r="Q9" s="36"/>
      <c r="R9" s="100"/>
      <c r="S9" s="37">
        <v>90</v>
      </c>
      <c r="T9" s="36"/>
      <c r="U9" s="40"/>
      <c r="V9" s="40"/>
      <c r="W9" s="97"/>
    </row>
    <row r="10" spans="1:43" ht="24.95" hidden="1" customHeight="1" x14ac:dyDescent="0.2">
      <c r="A10" s="91">
        <f>Schedule!A$8</f>
        <v>4</v>
      </c>
      <c r="B10" s="55">
        <f>Schedule!B$8</f>
        <v>45866</v>
      </c>
      <c r="C10" s="56">
        <f>Schedule!C$8</f>
        <v>45866</v>
      </c>
      <c r="D10" s="55" t="str">
        <f>Schedule!D$8</f>
        <v>A</v>
      </c>
      <c r="E10" s="57">
        <f>Schedule!E$8</f>
        <v>0.33333333333333331</v>
      </c>
      <c r="F10" s="57">
        <f>Schedule!F$8</f>
        <v>0.54166666666666663</v>
      </c>
      <c r="G10" s="55" t="str">
        <f>Schedule!G$8</f>
        <v>Sandane</v>
      </c>
      <c r="H10" s="55" t="str">
        <f>Schedule!H$8</f>
        <v>NOSAN</v>
      </c>
      <c r="I10" s="39" t="s">
        <v>103</v>
      </c>
      <c r="J10" s="38" t="s">
        <v>85</v>
      </c>
      <c r="K10" s="92">
        <v>109</v>
      </c>
      <c r="L10" s="94">
        <v>0.3611111111111111</v>
      </c>
      <c r="M10" s="35">
        <f>Table1[[#This Row],[Depart]]+Table1[[#This Row],[Dur''n]]</f>
        <v>0.52777777777777779</v>
      </c>
      <c r="N10" s="35">
        <v>0.16666666666666666</v>
      </c>
      <c r="O10" s="122" t="s">
        <v>1</v>
      </c>
      <c r="P10" s="48"/>
      <c r="Q10" s="36"/>
      <c r="R10" s="100"/>
      <c r="S10" s="37">
        <v>90</v>
      </c>
      <c r="T10" s="36"/>
      <c r="U10" s="40"/>
      <c r="V10" s="40"/>
      <c r="W10" s="97"/>
    </row>
    <row r="11" spans="1:43" ht="24.95" hidden="1" customHeight="1" x14ac:dyDescent="0.2">
      <c r="A11" s="91">
        <f>Schedule!A$8</f>
        <v>4</v>
      </c>
      <c r="B11" s="55">
        <f>Schedule!B$8</f>
        <v>45866</v>
      </c>
      <c r="C11" s="56">
        <f>Schedule!C$8</f>
        <v>45866</v>
      </c>
      <c r="D11" s="55" t="str">
        <f>Schedule!D$8</f>
        <v>A</v>
      </c>
      <c r="E11" s="57">
        <f>Schedule!E$8</f>
        <v>0.33333333333333331</v>
      </c>
      <c r="F11" s="57">
        <f>Schedule!F$8</f>
        <v>0.54166666666666663</v>
      </c>
      <c r="G11" s="55" t="str">
        <f>Schedule!G$8</f>
        <v>Sandane</v>
      </c>
      <c r="H11" s="55" t="str">
        <f>Schedule!H$8</f>
        <v>NOSAN</v>
      </c>
      <c r="I11" s="39" t="s">
        <v>103</v>
      </c>
      <c r="J11" s="38" t="s">
        <v>85</v>
      </c>
      <c r="K11" s="92">
        <v>109</v>
      </c>
      <c r="L11" s="94">
        <v>0.36805555555555558</v>
      </c>
      <c r="M11" s="35">
        <f>Table1[[#This Row],[Depart]]+Table1[[#This Row],[Dur''n]]</f>
        <v>0.53472222222222221</v>
      </c>
      <c r="N11" s="35">
        <v>0.16666666666666666</v>
      </c>
      <c r="O11" s="122" t="s">
        <v>1</v>
      </c>
      <c r="P11" s="48"/>
      <c r="Q11" s="36"/>
      <c r="R11" s="100"/>
      <c r="S11" s="37">
        <v>45</v>
      </c>
      <c r="T11" s="36"/>
      <c r="U11" s="40" t="s">
        <v>142</v>
      </c>
      <c r="V11" s="40"/>
      <c r="W11" s="97"/>
    </row>
    <row r="12" spans="1:43" ht="24.95" hidden="1" customHeight="1" x14ac:dyDescent="0.2">
      <c r="A12" s="91">
        <f>Schedule!A$8</f>
        <v>4</v>
      </c>
      <c r="B12" s="55">
        <f>Schedule!B$8</f>
        <v>45866</v>
      </c>
      <c r="C12" s="56">
        <f>Schedule!C$8</f>
        <v>45866</v>
      </c>
      <c r="D12" s="55" t="str">
        <f>Schedule!D$8</f>
        <v>A</v>
      </c>
      <c r="E12" s="57">
        <f>Schedule!E$8</f>
        <v>0.33333333333333331</v>
      </c>
      <c r="F12" s="57">
        <f>Schedule!F$8</f>
        <v>0.54166666666666663</v>
      </c>
      <c r="G12" s="55" t="str">
        <f>Schedule!G$8</f>
        <v>Sandane</v>
      </c>
      <c r="H12" s="55" t="str">
        <f>Schedule!H$8</f>
        <v>NOSAN</v>
      </c>
      <c r="I12" s="39" t="s">
        <v>105</v>
      </c>
      <c r="J12" s="38" t="s">
        <v>87</v>
      </c>
      <c r="K12" s="92">
        <v>149</v>
      </c>
      <c r="L12" s="94">
        <v>0.375</v>
      </c>
      <c r="M12" s="35">
        <f>Table1[[#This Row],[Depart]]+Table1[[#This Row],[Dur''n]]</f>
        <v>0.5</v>
      </c>
      <c r="N12" s="35">
        <v>0.125</v>
      </c>
      <c r="O12" s="122">
        <v>16</v>
      </c>
      <c r="P12" s="48"/>
      <c r="Q12" s="36"/>
      <c r="R12" s="99"/>
      <c r="S12" s="37">
        <v>16</v>
      </c>
      <c r="T12" s="36"/>
      <c r="U12" s="40"/>
      <c r="V12" s="40"/>
      <c r="W12" s="97"/>
    </row>
    <row r="13" spans="1:43" ht="24.95" hidden="1" customHeight="1" x14ac:dyDescent="0.2">
      <c r="A13" s="91">
        <f>Schedule!A$8</f>
        <v>4</v>
      </c>
      <c r="B13" s="55">
        <f>Schedule!B$8</f>
        <v>45866</v>
      </c>
      <c r="C13" s="56">
        <f>Schedule!C$8</f>
        <v>45866</v>
      </c>
      <c r="D13" s="55" t="str">
        <f>Schedule!D$8</f>
        <v>A</v>
      </c>
      <c r="E13" s="57">
        <f>Schedule!E$8</f>
        <v>0.33333333333333331</v>
      </c>
      <c r="F13" s="57">
        <f>Schedule!F$8</f>
        <v>0.54166666666666663</v>
      </c>
      <c r="G13" s="55" t="str">
        <f>Schedule!G$8</f>
        <v>Sandane</v>
      </c>
      <c r="H13" s="55" t="str">
        <f>Schedule!H$8</f>
        <v>NOSAN</v>
      </c>
      <c r="I13" s="39" t="s">
        <v>113</v>
      </c>
      <c r="J13" s="38" t="s">
        <v>111</v>
      </c>
      <c r="K13" s="92">
        <v>39</v>
      </c>
      <c r="L13" s="94">
        <v>0.38194444444444442</v>
      </c>
      <c r="M13" s="35">
        <f>Table1[[#This Row],[Depart]]+Table1[[#This Row],[Dur''n]]</f>
        <v>0.46527777777777773</v>
      </c>
      <c r="N13" s="35">
        <v>8.3333333333333329E-2</v>
      </c>
      <c r="O13" s="122">
        <v>33</v>
      </c>
      <c r="P13" s="48"/>
      <c r="Q13" s="36" t="s">
        <v>143</v>
      </c>
      <c r="R13" s="99"/>
      <c r="S13" s="37">
        <v>48</v>
      </c>
      <c r="T13" s="36"/>
      <c r="U13" s="40"/>
      <c r="V13" s="40"/>
      <c r="W13" s="97"/>
    </row>
    <row r="14" spans="1:43" ht="24.95" hidden="1" customHeight="1" x14ac:dyDescent="0.2">
      <c r="A14" s="91">
        <f>Schedule!A$8</f>
        <v>4</v>
      </c>
      <c r="B14" s="55">
        <f>Schedule!B$8</f>
        <v>45866</v>
      </c>
      <c r="C14" s="56">
        <f>Schedule!C$8</f>
        <v>45866</v>
      </c>
      <c r="D14" s="55" t="str">
        <f>Schedule!D$8</f>
        <v>A</v>
      </c>
      <c r="E14" s="57">
        <f>Schedule!E$8</f>
        <v>0.33333333333333331</v>
      </c>
      <c r="F14" s="57">
        <f>Schedule!F$8</f>
        <v>0.54166666666666663</v>
      </c>
      <c r="G14" s="55" t="str">
        <f>Schedule!G$8</f>
        <v>Sandane</v>
      </c>
      <c r="H14" s="55" t="str">
        <f>Schedule!H$8</f>
        <v>NOSAN</v>
      </c>
      <c r="I14" s="39" t="s">
        <v>114</v>
      </c>
      <c r="J14" s="38" t="s">
        <v>112</v>
      </c>
      <c r="K14" s="92">
        <v>39</v>
      </c>
      <c r="L14" s="94">
        <v>0.4375</v>
      </c>
      <c r="M14" s="35">
        <f>Table1[[#This Row],[Depart]]+Table1[[#This Row],[Dur''n]]</f>
        <v>0.52083333333333337</v>
      </c>
      <c r="N14" s="35">
        <v>8.3333333333333329E-2</v>
      </c>
      <c r="O14" s="122">
        <v>30</v>
      </c>
      <c r="P14" s="48"/>
      <c r="Q14" s="36" t="s">
        <v>143</v>
      </c>
      <c r="R14" s="99"/>
      <c r="S14" s="37">
        <v>48</v>
      </c>
      <c r="T14" s="36"/>
      <c r="U14" s="40"/>
      <c r="V14" s="40"/>
      <c r="W14" s="97"/>
    </row>
    <row r="15" spans="1:43" ht="24.95" hidden="1" customHeight="1" x14ac:dyDescent="0.2">
      <c r="A15" s="91">
        <f>Schedule!A$8</f>
        <v>4</v>
      </c>
      <c r="B15" s="55">
        <f>Schedule!B$8</f>
        <v>45866</v>
      </c>
      <c r="C15" s="56">
        <f>Schedule!C$8</f>
        <v>45866</v>
      </c>
      <c r="D15" s="55" t="str">
        <f>Schedule!D$8</f>
        <v>A</v>
      </c>
      <c r="E15" s="57">
        <f>Schedule!E$8</f>
        <v>0.33333333333333331</v>
      </c>
      <c r="F15" s="57">
        <f>Schedule!F$8</f>
        <v>0.54166666666666663</v>
      </c>
      <c r="G15" s="55" t="str">
        <f>Schedule!G$8</f>
        <v>Sandane</v>
      </c>
      <c r="H15" s="55" t="str">
        <f>Schedule!H$8</f>
        <v>NOSAN</v>
      </c>
      <c r="I15" s="39" t="s">
        <v>104</v>
      </c>
      <c r="J15" s="38" t="s">
        <v>86</v>
      </c>
      <c r="K15" s="92">
        <v>159</v>
      </c>
      <c r="L15" s="94">
        <v>0.5</v>
      </c>
      <c r="M15" s="35">
        <f>Table1[[#This Row],[Depart]]+Table1[[#This Row],[Dur''n]]</f>
        <v>0.8125</v>
      </c>
      <c r="N15" s="35">
        <v>0.3125</v>
      </c>
      <c r="O15" s="131">
        <v>17</v>
      </c>
      <c r="P15" s="48"/>
      <c r="Q15" s="36"/>
      <c r="R15" s="99"/>
      <c r="S15" s="37">
        <v>80</v>
      </c>
      <c r="T15" s="36" t="s">
        <v>70</v>
      </c>
      <c r="U15" s="129" t="s">
        <v>167</v>
      </c>
      <c r="V15" s="40"/>
      <c r="W15" s="40" t="s">
        <v>166</v>
      </c>
    </row>
    <row r="16" spans="1:43" ht="24.95" hidden="1" customHeight="1" x14ac:dyDescent="0.2">
      <c r="A16" s="91">
        <f>Schedule!A$10</f>
        <v>5</v>
      </c>
      <c r="B16" s="55">
        <f>Schedule!B$10</f>
        <v>45867</v>
      </c>
      <c r="C16" s="56">
        <f>Schedule!C$10</f>
        <v>45867</v>
      </c>
      <c r="D16" s="55" t="str">
        <f>Schedule!D$10</f>
        <v>B</v>
      </c>
      <c r="E16" s="57">
        <f>Schedule!E$10</f>
        <v>0.33333333333333331</v>
      </c>
      <c r="F16" s="57">
        <f>Schedule!F$10</f>
        <v>0.83333333333333337</v>
      </c>
      <c r="G16" s="55" t="str">
        <f>Schedule!G$10</f>
        <v>Bergen</v>
      </c>
      <c r="H16" s="55" t="str">
        <f>Schedule!H$10</f>
        <v>NOBGO</v>
      </c>
      <c r="I16" s="39" t="s">
        <v>116</v>
      </c>
      <c r="J16" s="38" t="s">
        <v>115</v>
      </c>
      <c r="K16" s="92">
        <v>31</v>
      </c>
      <c r="L16" s="94">
        <v>0.36805555555555558</v>
      </c>
      <c r="M16" s="35">
        <f>Table1[[#This Row],[Depart]]+Table1[[#This Row],[Dur''n]]</f>
        <v>0.4513888888888889</v>
      </c>
      <c r="N16" s="35">
        <v>8.3333333333333329E-2</v>
      </c>
      <c r="O16" s="122">
        <v>75</v>
      </c>
      <c r="P16" s="48"/>
      <c r="Q16" s="36"/>
      <c r="R16" s="99">
        <v>2</v>
      </c>
      <c r="S16" s="37">
        <v>90</v>
      </c>
      <c r="T16" s="36"/>
      <c r="U16" s="40"/>
      <c r="V16" s="40"/>
      <c r="W16" s="97"/>
    </row>
    <row r="17" spans="1:23" ht="24.95" hidden="1" customHeight="1" x14ac:dyDescent="0.2">
      <c r="A17" s="91">
        <f>Schedule!A$10</f>
        <v>5</v>
      </c>
      <c r="B17" s="55">
        <f>Schedule!B$10</f>
        <v>45867</v>
      </c>
      <c r="C17" s="56">
        <f>Schedule!C$10</f>
        <v>45867</v>
      </c>
      <c r="D17" s="55" t="str">
        <f>Schedule!D$10</f>
        <v>B</v>
      </c>
      <c r="E17" s="57">
        <f>Schedule!E$10</f>
        <v>0.33333333333333331</v>
      </c>
      <c r="F17" s="57">
        <f>Schedule!F$10</f>
        <v>0.83333333333333337</v>
      </c>
      <c r="G17" s="55" t="str">
        <f>Schedule!G$10</f>
        <v>Bergen</v>
      </c>
      <c r="H17" s="55" t="str">
        <f>Schedule!H$10</f>
        <v>NOBGO</v>
      </c>
      <c r="I17" s="39" t="s">
        <v>107</v>
      </c>
      <c r="J17" s="38" t="s">
        <v>73</v>
      </c>
      <c r="K17" s="92">
        <v>19</v>
      </c>
      <c r="L17" s="94">
        <v>0.375</v>
      </c>
      <c r="M17" s="35">
        <f>Table1[[#This Row],[Depart]]+Table1[[#This Row],[Dur''n]]</f>
        <v>0.45833333333333331</v>
      </c>
      <c r="N17" s="35">
        <v>8.3333333333333329E-2</v>
      </c>
      <c r="O17" s="122">
        <v>45</v>
      </c>
      <c r="P17" s="48"/>
      <c r="Q17" s="36"/>
      <c r="R17" s="100">
        <v>2</v>
      </c>
      <c r="S17" s="37">
        <v>48</v>
      </c>
      <c r="T17" s="36"/>
      <c r="U17" s="40"/>
      <c r="V17" s="40"/>
      <c r="W17" s="97"/>
    </row>
    <row r="18" spans="1:23" ht="24.95" hidden="1" customHeight="1" x14ac:dyDescent="0.2">
      <c r="A18" s="91">
        <f>Schedule!A$10</f>
        <v>5</v>
      </c>
      <c r="B18" s="55">
        <f>Schedule!B$10</f>
        <v>45867</v>
      </c>
      <c r="C18" s="56">
        <f>Schedule!C$10</f>
        <v>45867</v>
      </c>
      <c r="D18" s="55" t="str">
        <f>Schedule!D$10</f>
        <v>B</v>
      </c>
      <c r="E18" s="57">
        <f>Schedule!E$10</f>
        <v>0.33333333333333331</v>
      </c>
      <c r="F18" s="57">
        <f>Schedule!F$10</f>
        <v>0.83333333333333337</v>
      </c>
      <c r="G18" s="55" t="str">
        <f>Schedule!G$10</f>
        <v>Bergen</v>
      </c>
      <c r="H18" s="55" t="str">
        <f>Schedule!H$10</f>
        <v>NOBGO</v>
      </c>
      <c r="I18" s="39" t="s">
        <v>117</v>
      </c>
      <c r="J18" s="38" t="s">
        <v>144</v>
      </c>
      <c r="K18" s="92">
        <v>69</v>
      </c>
      <c r="L18" s="94">
        <v>0.38194444444444442</v>
      </c>
      <c r="M18" s="35">
        <f>Table1[[#This Row],[Depart]]+Table1[[#This Row],[Dur''n]]</f>
        <v>0.50694444444444442</v>
      </c>
      <c r="N18" s="35">
        <v>0.125</v>
      </c>
      <c r="O18" s="141">
        <v>50</v>
      </c>
      <c r="P18" s="48"/>
      <c r="Q18" s="36"/>
      <c r="R18" s="142">
        <v>1</v>
      </c>
      <c r="S18" s="37">
        <v>50</v>
      </c>
      <c r="T18" s="36"/>
      <c r="U18" s="40"/>
      <c r="V18" s="40"/>
      <c r="W18" s="97"/>
    </row>
    <row r="19" spans="1:23" ht="24.95" hidden="1" customHeight="1" x14ac:dyDescent="0.2">
      <c r="A19" s="91">
        <f>Schedule!A$10</f>
        <v>5</v>
      </c>
      <c r="B19" s="55">
        <f>Schedule!B$10</f>
        <v>45867</v>
      </c>
      <c r="C19" s="56">
        <f>Schedule!C$10</f>
        <v>45867</v>
      </c>
      <c r="D19" s="55" t="str">
        <f>Schedule!D$10</f>
        <v>B</v>
      </c>
      <c r="E19" s="57">
        <f>Schedule!E$10</f>
        <v>0.33333333333333331</v>
      </c>
      <c r="F19" s="57">
        <f>Schedule!F$10</f>
        <v>0.83333333333333337</v>
      </c>
      <c r="G19" s="55" t="str">
        <f>Schedule!G$10</f>
        <v>Bergen</v>
      </c>
      <c r="H19" s="55" t="str">
        <f>Schedule!H$10</f>
        <v>NOBGO</v>
      </c>
      <c r="I19" s="39" t="s">
        <v>141</v>
      </c>
      <c r="J19" s="38" t="s">
        <v>140</v>
      </c>
      <c r="K19" s="92">
        <v>45</v>
      </c>
      <c r="L19" s="94">
        <v>0.4236111111111111</v>
      </c>
      <c r="M19" s="35">
        <f>Table1[[#This Row],[Depart]]+Table1[[#This Row],[Dur''n]]</f>
        <v>0.52777777777777779</v>
      </c>
      <c r="N19" s="35">
        <v>0.10416666666666667</v>
      </c>
      <c r="O19" s="122">
        <v>21</v>
      </c>
      <c r="P19" s="48"/>
      <c r="Q19" s="36"/>
      <c r="R19" s="99">
        <v>1</v>
      </c>
      <c r="S19" s="37">
        <v>45</v>
      </c>
      <c r="T19" s="36"/>
      <c r="U19" s="129" t="s">
        <v>137</v>
      </c>
      <c r="V19" s="40"/>
      <c r="W19" s="97"/>
    </row>
    <row r="20" spans="1:23" ht="24.95" hidden="1" customHeight="1" x14ac:dyDescent="0.2">
      <c r="A20" s="91">
        <f>Schedule!A$10</f>
        <v>5</v>
      </c>
      <c r="B20" s="55">
        <f>Schedule!B$10</f>
        <v>45867</v>
      </c>
      <c r="C20" s="56">
        <f>Schedule!C$10</f>
        <v>45867</v>
      </c>
      <c r="D20" s="55" t="str">
        <f>Schedule!D$10</f>
        <v>B</v>
      </c>
      <c r="E20" s="57">
        <f>Schedule!E$10</f>
        <v>0.33333333333333331</v>
      </c>
      <c r="F20" s="57">
        <f>Schedule!F$10</f>
        <v>0.83333333333333337</v>
      </c>
      <c r="G20" s="55" t="str">
        <f>Schedule!G$10</f>
        <v>Bergen</v>
      </c>
      <c r="H20" s="55" t="str">
        <f>Schedule!H$10</f>
        <v>NOBGO</v>
      </c>
      <c r="I20" s="39" t="s">
        <v>118</v>
      </c>
      <c r="J20" s="38" t="s">
        <v>119</v>
      </c>
      <c r="K20" s="92">
        <v>31</v>
      </c>
      <c r="L20" s="94">
        <v>0.46527777777777773</v>
      </c>
      <c r="M20" s="35">
        <f>Table1[[#This Row],[Depart]]+Table1[[#This Row],[Dur''n]]</f>
        <v>0.54861111111111105</v>
      </c>
      <c r="N20" s="35">
        <v>8.3333333333333329E-2</v>
      </c>
      <c r="O20" s="122">
        <v>38</v>
      </c>
      <c r="P20" s="48"/>
      <c r="Q20" s="36"/>
      <c r="R20" s="99">
        <v>1</v>
      </c>
      <c r="S20" s="37">
        <v>45</v>
      </c>
      <c r="T20" s="36"/>
      <c r="U20" s="40"/>
      <c r="V20" s="40"/>
      <c r="W20" s="97"/>
    </row>
    <row r="21" spans="1:23" ht="24.95" hidden="1" customHeight="1" x14ac:dyDescent="0.2">
      <c r="A21" s="91">
        <f>Schedule!A$10</f>
        <v>5</v>
      </c>
      <c r="B21" s="55">
        <f>Schedule!B$10</f>
        <v>45867</v>
      </c>
      <c r="C21" s="56">
        <f>Schedule!C$10</f>
        <v>45867</v>
      </c>
      <c r="D21" s="55" t="str">
        <f>Schedule!D$10</f>
        <v>B</v>
      </c>
      <c r="E21" s="57">
        <f>Schedule!E$10</f>
        <v>0.33333333333333331</v>
      </c>
      <c r="F21" s="57">
        <f>Schedule!F$10</f>
        <v>0.83333333333333337</v>
      </c>
      <c r="G21" s="55" t="str">
        <f>Schedule!G$10</f>
        <v>Bergen</v>
      </c>
      <c r="H21" s="55" t="str">
        <f>Schedule!H$10</f>
        <v>NOBGO</v>
      </c>
      <c r="I21" s="39" t="s">
        <v>109</v>
      </c>
      <c r="J21" s="38" t="s">
        <v>71</v>
      </c>
      <c r="K21" s="92">
        <v>99</v>
      </c>
      <c r="L21" s="94">
        <v>0.54861111111111105</v>
      </c>
      <c r="M21" s="35">
        <f>Table1[[#This Row],[Depart]]+Table1[[#This Row],[Dur''n]]</f>
        <v>0.79861111111111105</v>
      </c>
      <c r="N21" s="35">
        <v>0.25</v>
      </c>
      <c r="O21" s="122">
        <v>75</v>
      </c>
      <c r="P21" s="48"/>
      <c r="Q21" s="36"/>
      <c r="R21" s="99">
        <v>2</v>
      </c>
      <c r="S21" s="37">
        <v>90</v>
      </c>
      <c r="T21" s="36" t="s">
        <v>70</v>
      </c>
      <c r="U21" s="40"/>
      <c r="V21" s="40"/>
      <c r="W21" s="97"/>
    </row>
    <row r="22" spans="1:23" ht="24.95" hidden="1" customHeight="1" x14ac:dyDescent="0.2">
      <c r="A22" s="91">
        <f>Schedule!A$10</f>
        <v>5</v>
      </c>
      <c r="B22" s="55">
        <f>Schedule!B$10</f>
        <v>45867</v>
      </c>
      <c r="C22" s="56">
        <f>Schedule!C$10</f>
        <v>45867</v>
      </c>
      <c r="D22" s="55" t="str">
        <f>Schedule!D$10</f>
        <v>B</v>
      </c>
      <c r="E22" s="57">
        <f>Schedule!E$10</f>
        <v>0.33333333333333331</v>
      </c>
      <c r="F22" s="57">
        <f>Schedule!F$10</f>
        <v>0.83333333333333337</v>
      </c>
      <c r="G22" s="55" t="str">
        <f>Schedule!G$10</f>
        <v>Bergen</v>
      </c>
      <c r="H22" s="55" t="str">
        <f>Schedule!H$10</f>
        <v>NOBGO</v>
      </c>
      <c r="I22" s="39" t="s">
        <v>106</v>
      </c>
      <c r="J22" s="38" t="s">
        <v>72</v>
      </c>
      <c r="K22" s="92">
        <v>49</v>
      </c>
      <c r="L22" s="94">
        <v>0.55555555555555558</v>
      </c>
      <c r="M22" s="35">
        <f>Table1[[#This Row],[Depart]]+Table1[[#This Row],[Dur''n]]</f>
        <v>0.70138888888888895</v>
      </c>
      <c r="N22" s="35">
        <v>0.14583333333333334</v>
      </c>
      <c r="O22" s="122">
        <v>24</v>
      </c>
      <c r="P22" s="48"/>
      <c r="Q22" s="36"/>
      <c r="R22" s="99">
        <v>1</v>
      </c>
      <c r="S22" s="95">
        <v>72</v>
      </c>
      <c r="T22" s="36"/>
      <c r="U22" s="40"/>
      <c r="V22" s="40"/>
      <c r="W22" s="97"/>
    </row>
    <row r="23" spans="1:23" ht="24.95" hidden="1" customHeight="1" x14ac:dyDescent="0.2">
      <c r="A23" s="91">
        <f>Schedule!A$10</f>
        <v>5</v>
      </c>
      <c r="B23" s="55">
        <f>Schedule!B$10</f>
        <v>45867</v>
      </c>
      <c r="C23" s="56">
        <f>Schedule!C$10</f>
        <v>45867</v>
      </c>
      <c r="D23" s="55" t="str">
        <f>Schedule!D$10</f>
        <v>B</v>
      </c>
      <c r="E23" s="57">
        <f>Schedule!E$10</f>
        <v>0.33333333333333331</v>
      </c>
      <c r="F23" s="57">
        <f>Schedule!F$10</f>
        <v>0.83333333333333337</v>
      </c>
      <c r="G23" s="55" t="str">
        <f>Schedule!G$10</f>
        <v>Bergen</v>
      </c>
      <c r="H23" s="55" t="str">
        <f>Schedule!H$10</f>
        <v>NOBGO</v>
      </c>
      <c r="I23" s="39" t="s">
        <v>108</v>
      </c>
      <c r="J23" s="38" t="s">
        <v>88</v>
      </c>
      <c r="K23" s="92">
        <v>149</v>
      </c>
      <c r="L23" s="94">
        <v>0.5625</v>
      </c>
      <c r="M23" s="35">
        <f>Table1[[#This Row],[Depart]]+Table1[[#This Row],[Dur''n]]</f>
        <v>0.8125</v>
      </c>
      <c r="N23" s="35">
        <v>0.25</v>
      </c>
      <c r="O23" s="122">
        <v>12</v>
      </c>
      <c r="P23" s="48"/>
      <c r="Q23" s="36"/>
      <c r="R23" s="99">
        <v>1</v>
      </c>
      <c r="S23" s="37">
        <v>48</v>
      </c>
      <c r="T23" s="36" t="s">
        <v>70</v>
      </c>
      <c r="U23" s="40" t="s">
        <v>168</v>
      </c>
      <c r="V23" s="40"/>
      <c r="W23" s="97"/>
    </row>
    <row r="24" spans="1:23" ht="24.95" customHeight="1" x14ac:dyDescent="0.2">
      <c r="A24" s="91">
        <f>Schedule!A$11</f>
        <v>6</v>
      </c>
      <c r="B24" s="55">
        <f>Schedule!B$11</f>
        <v>45868</v>
      </c>
      <c r="C24" s="56">
        <f>Schedule!C$11</f>
        <v>45868</v>
      </c>
      <c r="D24" s="55" t="str">
        <f>Schedule!D$11</f>
        <v>A</v>
      </c>
      <c r="E24" s="57">
        <f>Schedule!E$11</f>
        <v>0.33333333333333331</v>
      </c>
      <c r="F24" s="57">
        <f>Schedule!F$11</f>
        <v>0.77083333333333337</v>
      </c>
      <c r="G24" s="55" t="str">
        <f>Schedule!G$11</f>
        <v>Ulvik</v>
      </c>
      <c r="H24" s="55" t="str">
        <f>Schedule!H$11</f>
        <v>NOULV</v>
      </c>
      <c r="I24" s="39" t="s">
        <v>139</v>
      </c>
      <c r="J24" s="38" t="s">
        <v>126</v>
      </c>
      <c r="K24" s="92">
        <v>99</v>
      </c>
      <c r="L24" s="94">
        <v>0.3611111111111111</v>
      </c>
      <c r="M24" s="35">
        <f>Table1[[#This Row],[Depart]]+Table1[[#This Row],[Dur''n]]</f>
        <v>0.54861111111111116</v>
      </c>
      <c r="N24" s="35">
        <v>0.1875</v>
      </c>
      <c r="O24" s="122">
        <v>98</v>
      </c>
      <c r="P24" s="48"/>
      <c r="Q24" s="36"/>
      <c r="R24" s="99">
        <v>2</v>
      </c>
      <c r="S24" s="93">
        <v>90</v>
      </c>
      <c r="T24" s="36"/>
      <c r="U24" s="129" t="s">
        <v>170</v>
      </c>
      <c r="V24" s="40"/>
      <c r="W24" s="97"/>
    </row>
    <row r="25" spans="1:23" ht="24.95" customHeight="1" x14ac:dyDescent="0.2">
      <c r="A25" s="91">
        <f>Schedule!A$11</f>
        <v>6</v>
      </c>
      <c r="B25" s="55">
        <f>Schedule!B$11</f>
        <v>45868</v>
      </c>
      <c r="C25" s="56">
        <f>Schedule!C$11</f>
        <v>45868</v>
      </c>
      <c r="D25" s="55" t="str">
        <f>Schedule!D$11</f>
        <v>A</v>
      </c>
      <c r="E25" s="57">
        <f>Schedule!E$11</f>
        <v>0.33333333333333331</v>
      </c>
      <c r="F25" s="57">
        <f>Schedule!F$11</f>
        <v>0.77083333333333337</v>
      </c>
      <c r="G25" s="55" t="str">
        <f>Schedule!G$11</f>
        <v>Ulvik</v>
      </c>
      <c r="H25" s="55" t="str">
        <f>Schedule!H$11</f>
        <v>NOULV</v>
      </c>
      <c r="I25" s="39" t="s">
        <v>139</v>
      </c>
      <c r="J25" s="38" t="s">
        <v>126</v>
      </c>
      <c r="K25" s="92">
        <v>99</v>
      </c>
      <c r="L25" s="94">
        <v>0.36805555555555558</v>
      </c>
      <c r="M25" s="35">
        <f>Table1[[#This Row],[Depart]]+Table1[[#This Row],[Dur''n]]</f>
        <v>0.55555555555555558</v>
      </c>
      <c r="N25" s="35">
        <v>0.1875</v>
      </c>
      <c r="O25" s="122" t="s">
        <v>1</v>
      </c>
      <c r="P25" s="48"/>
      <c r="Q25" s="36"/>
      <c r="R25" s="99">
        <v>1</v>
      </c>
      <c r="S25" s="93">
        <v>45</v>
      </c>
      <c r="T25" s="36"/>
      <c r="U25" s="40" t="s">
        <v>169</v>
      </c>
      <c r="V25" s="40"/>
      <c r="W25" s="97"/>
    </row>
    <row r="26" spans="1:23" ht="24.95" customHeight="1" x14ac:dyDescent="0.2">
      <c r="A26" s="91">
        <f>Schedule!A$11</f>
        <v>6</v>
      </c>
      <c r="B26" s="55">
        <f>Schedule!B$11</f>
        <v>45868</v>
      </c>
      <c r="C26" s="56">
        <f>Schedule!C$11</f>
        <v>45868</v>
      </c>
      <c r="D26" s="55" t="str">
        <f>Schedule!D$11</f>
        <v>A</v>
      </c>
      <c r="E26" s="57">
        <f>Schedule!E$11</f>
        <v>0.33333333333333331</v>
      </c>
      <c r="F26" s="57">
        <f>Schedule!F$11</f>
        <v>0.77083333333333337</v>
      </c>
      <c r="G26" s="55" t="str">
        <f>Schedule!G$11</f>
        <v>Ulvik</v>
      </c>
      <c r="H26" s="55" t="str">
        <f>Schedule!H$11</f>
        <v>NOULV</v>
      </c>
      <c r="I26" s="39" t="s">
        <v>121</v>
      </c>
      <c r="J26" s="38" t="s">
        <v>120</v>
      </c>
      <c r="K26" s="92">
        <v>49</v>
      </c>
      <c r="L26" s="94">
        <v>0.375</v>
      </c>
      <c r="M26" s="35">
        <f>Table1[[#This Row],[Depart]]+Table1[[#This Row],[Dur''n]]</f>
        <v>0.45833333333333331</v>
      </c>
      <c r="N26" s="35">
        <v>8.3333333333333329E-2</v>
      </c>
      <c r="O26" s="122">
        <v>65</v>
      </c>
      <c r="P26" s="48"/>
      <c r="Q26" s="36"/>
      <c r="R26" s="99">
        <v>2</v>
      </c>
      <c r="S26" s="37">
        <v>90</v>
      </c>
      <c r="T26" s="36"/>
      <c r="U26" s="40"/>
      <c r="V26" s="40"/>
      <c r="W26" s="97"/>
    </row>
    <row r="27" spans="1:23" ht="24.95" customHeight="1" x14ac:dyDescent="0.2">
      <c r="A27" s="91">
        <f>Schedule!A$11</f>
        <v>6</v>
      </c>
      <c r="B27" s="55">
        <f>Schedule!B$11</f>
        <v>45868</v>
      </c>
      <c r="C27" s="56">
        <f>Schedule!C$11</f>
        <v>45868</v>
      </c>
      <c r="D27" s="55" t="str">
        <f>Schedule!D$11</f>
        <v>A</v>
      </c>
      <c r="E27" s="57">
        <f>Schedule!E$11</f>
        <v>0.33333333333333331</v>
      </c>
      <c r="F27" s="57">
        <f>Schedule!F$11</f>
        <v>0.77083333333333337</v>
      </c>
      <c r="G27" s="55" t="str">
        <f>Schedule!G$11</f>
        <v>Ulvik</v>
      </c>
      <c r="H27" s="55" t="str">
        <f>Schedule!H$11</f>
        <v>NOULV</v>
      </c>
      <c r="I27" s="39" t="s">
        <v>110</v>
      </c>
      <c r="J27" s="38" t="s">
        <v>89</v>
      </c>
      <c r="K27" s="92">
        <v>69</v>
      </c>
      <c r="L27" s="94">
        <v>0.38194444444444442</v>
      </c>
      <c r="M27" s="35">
        <f>Table1[[#This Row],[Depart]]+Table1[[#This Row],[Dur''n]]</f>
        <v>0.52777777777777779</v>
      </c>
      <c r="N27" s="35">
        <v>0.14583333333333334</v>
      </c>
      <c r="O27" s="122">
        <v>31</v>
      </c>
      <c r="P27" s="48"/>
      <c r="Q27" s="36"/>
      <c r="R27" s="99">
        <v>1</v>
      </c>
      <c r="S27" s="93">
        <v>40</v>
      </c>
      <c r="T27" s="36"/>
      <c r="U27" s="40"/>
      <c r="V27" s="40"/>
      <c r="W27" s="97"/>
    </row>
    <row r="28" spans="1:23" ht="24.95" customHeight="1" x14ac:dyDescent="0.2">
      <c r="A28" s="91">
        <f>Schedule!A$11</f>
        <v>6</v>
      </c>
      <c r="B28" s="55">
        <f>Schedule!B$11</f>
        <v>45868</v>
      </c>
      <c r="C28" s="56">
        <f>Schedule!C$11</f>
        <v>45868</v>
      </c>
      <c r="D28" s="55" t="str">
        <f>Schedule!D$11</f>
        <v>A</v>
      </c>
      <c r="E28" s="57">
        <f>Schedule!E$11</f>
        <v>0.33333333333333331</v>
      </c>
      <c r="F28" s="57">
        <f>Schedule!F$11</f>
        <v>0.77083333333333337</v>
      </c>
      <c r="G28" s="55" t="str">
        <f>Schedule!G$11</f>
        <v>Ulvik</v>
      </c>
      <c r="H28" s="55" t="str">
        <f>Schedule!H$11</f>
        <v>NOULV</v>
      </c>
      <c r="I28" s="39" t="s">
        <v>129</v>
      </c>
      <c r="J28" s="38" t="s">
        <v>128</v>
      </c>
      <c r="K28" s="92">
        <v>119</v>
      </c>
      <c r="L28" s="94">
        <v>0.41666666666666669</v>
      </c>
      <c r="M28" s="35">
        <f>Table1[[#This Row],[Depart]]+Table1[[#This Row],[Dur''n]]</f>
        <v>0.47916666666666669</v>
      </c>
      <c r="N28" s="35">
        <v>6.25E-2</v>
      </c>
      <c r="O28" s="122">
        <v>10</v>
      </c>
      <c r="P28" s="48"/>
      <c r="Q28" s="36"/>
      <c r="R28" s="99">
        <v>1</v>
      </c>
      <c r="S28" s="93">
        <v>12</v>
      </c>
      <c r="T28" s="36"/>
      <c r="U28" s="40" t="s">
        <v>134</v>
      </c>
      <c r="V28" s="40"/>
      <c r="W28" s="97"/>
    </row>
    <row r="29" spans="1:23" ht="24.95" customHeight="1" x14ac:dyDescent="0.2">
      <c r="A29" s="91">
        <f>Schedule!A$11</f>
        <v>6</v>
      </c>
      <c r="B29" s="55">
        <f>Schedule!B$11</f>
        <v>45868</v>
      </c>
      <c r="C29" s="56">
        <f>Schedule!C$11</f>
        <v>45868</v>
      </c>
      <c r="D29" s="55" t="str">
        <f>Schedule!D$11</f>
        <v>A</v>
      </c>
      <c r="E29" s="57">
        <f>Schedule!E$11</f>
        <v>0.33333333333333331</v>
      </c>
      <c r="F29" s="57">
        <f>Schedule!F$11</f>
        <v>0.77083333333333337</v>
      </c>
      <c r="G29" s="55" t="str">
        <f>Schedule!G$11</f>
        <v>Ulvik</v>
      </c>
      <c r="H29" s="55" t="str">
        <f>Schedule!H$11</f>
        <v>NOULV</v>
      </c>
      <c r="I29" s="39" t="s">
        <v>122</v>
      </c>
      <c r="J29" s="38" t="s">
        <v>123</v>
      </c>
      <c r="K29" s="92">
        <v>49</v>
      </c>
      <c r="L29" s="94">
        <v>0.47222222222222227</v>
      </c>
      <c r="M29" s="35">
        <f>Table1[[#This Row],[Depart]]+Table1[[#This Row],[Dur''n]]</f>
        <v>0.55555555555555558</v>
      </c>
      <c r="N29" s="35">
        <v>8.3333333333333329E-2</v>
      </c>
      <c r="O29" s="122">
        <v>65</v>
      </c>
      <c r="P29" s="48"/>
      <c r="Q29" s="36"/>
      <c r="R29" s="99">
        <v>2</v>
      </c>
      <c r="S29" s="37">
        <v>90</v>
      </c>
      <c r="T29" s="36"/>
      <c r="U29" s="40"/>
      <c r="V29" s="40"/>
      <c r="W29" s="97"/>
    </row>
    <row r="30" spans="1:23" ht="24.95" customHeight="1" x14ac:dyDescent="0.2">
      <c r="A30" s="91">
        <f>Schedule!A$11</f>
        <v>6</v>
      </c>
      <c r="B30" s="55">
        <f>Schedule!B$11</f>
        <v>45868</v>
      </c>
      <c r="C30" s="56">
        <f>Schedule!C$11</f>
        <v>45868</v>
      </c>
      <c r="D30" s="55" t="str">
        <f>Schedule!D$11</f>
        <v>A</v>
      </c>
      <c r="E30" s="57">
        <f>Schedule!E$11</f>
        <v>0.33333333333333331</v>
      </c>
      <c r="F30" s="57">
        <f>Schedule!F$11</f>
        <v>0.77083333333333337</v>
      </c>
      <c r="G30" s="55" t="str">
        <f>Schedule!G$11</f>
        <v>Ulvik</v>
      </c>
      <c r="H30" s="55" t="str">
        <f>Schedule!H$11</f>
        <v>NOULV</v>
      </c>
      <c r="I30" s="39" t="s">
        <v>131</v>
      </c>
      <c r="J30" s="38" t="s">
        <v>130</v>
      </c>
      <c r="K30" s="92">
        <v>119</v>
      </c>
      <c r="L30" s="94">
        <v>0.5</v>
      </c>
      <c r="M30" s="35">
        <f>Table1[[#This Row],[Depart]]+Table1[[#This Row],[Dur''n]]</f>
        <v>0.5625</v>
      </c>
      <c r="N30" s="35">
        <v>6.25E-2</v>
      </c>
      <c r="O30" s="122">
        <v>10</v>
      </c>
      <c r="P30" s="48"/>
      <c r="Q30" s="36"/>
      <c r="R30" s="99">
        <v>1</v>
      </c>
      <c r="S30" s="93">
        <v>12</v>
      </c>
      <c r="T30" s="36"/>
      <c r="U30" s="40" t="s">
        <v>135</v>
      </c>
      <c r="V30" s="40"/>
      <c r="W30" s="97"/>
    </row>
    <row r="31" spans="1:23" ht="24.95" customHeight="1" x14ac:dyDescent="0.2">
      <c r="A31" s="91">
        <f>Schedule!A$11</f>
        <v>6</v>
      </c>
      <c r="B31" s="55">
        <f>Schedule!B$11</f>
        <v>45868</v>
      </c>
      <c r="C31" s="56">
        <f>Schedule!C$11</f>
        <v>45868</v>
      </c>
      <c r="D31" s="55" t="str">
        <f>Schedule!D$11</f>
        <v>A</v>
      </c>
      <c r="E31" s="57">
        <f>Schedule!E$11</f>
        <v>0.33333333333333331</v>
      </c>
      <c r="F31" s="57">
        <f>Schedule!F$11</f>
        <v>0.77083333333333337</v>
      </c>
      <c r="G31" s="55" t="str">
        <f>Schedule!G$11</f>
        <v>Ulvik</v>
      </c>
      <c r="H31" s="55" t="str">
        <f>Schedule!H$11</f>
        <v>NOULV</v>
      </c>
      <c r="I31" s="39" t="s">
        <v>139</v>
      </c>
      <c r="J31" s="38" t="s">
        <v>127</v>
      </c>
      <c r="K31" s="92">
        <v>99</v>
      </c>
      <c r="L31" s="94">
        <v>0.56944444444444442</v>
      </c>
      <c r="M31" s="35">
        <f>Table1[[#This Row],[Depart]]+Table1[[#This Row],[Dur''n]]</f>
        <v>0.75694444444444442</v>
      </c>
      <c r="N31" s="35">
        <v>0.1875</v>
      </c>
      <c r="O31" s="122">
        <v>90</v>
      </c>
      <c r="P31" s="48"/>
      <c r="Q31" s="36"/>
      <c r="R31" s="99">
        <v>2</v>
      </c>
      <c r="S31" s="93">
        <v>90</v>
      </c>
      <c r="T31" s="36"/>
      <c r="U31" s="40"/>
      <c r="V31" s="40"/>
      <c r="W31" s="97"/>
    </row>
    <row r="32" spans="1:23" ht="24.95" customHeight="1" x14ac:dyDescent="0.2">
      <c r="A32" s="91">
        <f>Schedule!A$11</f>
        <v>6</v>
      </c>
      <c r="B32" s="55">
        <f>Schedule!B$11</f>
        <v>45868</v>
      </c>
      <c r="C32" s="56">
        <f>Schedule!C$11</f>
        <v>45868</v>
      </c>
      <c r="D32" s="55" t="str">
        <f>Schedule!D$11</f>
        <v>A</v>
      </c>
      <c r="E32" s="57">
        <f>Schedule!E$11</f>
        <v>0.33333333333333331</v>
      </c>
      <c r="F32" s="57">
        <f>Schedule!F$11</f>
        <v>0.77083333333333337</v>
      </c>
      <c r="G32" s="55" t="str">
        <f>Schedule!G$11</f>
        <v>Ulvik</v>
      </c>
      <c r="H32" s="55" t="str">
        <f>Schedule!H$11</f>
        <v>NOULV</v>
      </c>
      <c r="I32" s="39" t="s">
        <v>124</v>
      </c>
      <c r="J32" s="38" t="s">
        <v>125</v>
      </c>
      <c r="K32" s="92">
        <v>49</v>
      </c>
      <c r="L32" s="94">
        <v>0.57638888888888895</v>
      </c>
      <c r="M32" s="35">
        <f>Table1[[#This Row],[Depart]]+Table1[[#This Row],[Dur''n]]</f>
        <v>0.65972222222222232</v>
      </c>
      <c r="N32" s="35">
        <v>8.3333333333333329E-2</v>
      </c>
      <c r="O32" s="122">
        <v>63</v>
      </c>
      <c r="P32" s="48"/>
      <c r="Q32" s="36"/>
      <c r="R32" s="99">
        <v>2</v>
      </c>
      <c r="S32" s="37">
        <v>90</v>
      </c>
      <c r="T32" s="36"/>
      <c r="U32" s="40"/>
      <c r="V32" s="40"/>
      <c r="W32" s="97"/>
    </row>
    <row r="33" spans="1:23" ht="24.95" customHeight="1" x14ac:dyDescent="0.2">
      <c r="A33" s="91">
        <f>Schedule!A$11</f>
        <v>6</v>
      </c>
      <c r="B33" s="55">
        <f>Schedule!B$11</f>
        <v>45868</v>
      </c>
      <c r="C33" s="56">
        <f>Schedule!C$11</f>
        <v>45868</v>
      </c>
      <c r="D33" s="55" t="str">
        <f>Schedule!D$11</f>
        <v>A</v>
      </c>
      <c r="E33" s="57">
        <f>Schedule!E$11</f>
        <v>0.33333333333333331</v>
      </c>
      <c r="F33" s="57">
        <f>Schedule!F$11</f>
        <v>0.77083333333333337</v>
      </c>
      <c r="G33" s="55" t="str">
        <f>Schedule!G$11</f>
        <v>Ulvik</v>
      </c>
      <c r="H33" s="55" t="str">
        <f>Schedule!H$11</f>
        <v>NOULV</v>
      </c>
      <c r="I33" s="39" t="s">
        <v>132</v>
      </c>
      <c r="J33" s="38" t="s">
        <v>133</v>
      </c>
      <c r="K33" s="92">
        <v>119</v>
      </c>
      <c r="L33" s="94">
        <v>0.58333333333333337</v>
      </c>
      <c r="M33" s="35">
        <f>Table1[[#This Row],[Depart]]+Table1[[#This Row],[Dur''n]]</f>
        <v>0.64583333333333337</v>
      </c>
      <c r="N33" s="35">
        <v>6.25E-2</v>
      </c>
      <c r="O33" s="122">
        <v>10</v>
      </c>
      <c r="P33" s="48"/>
      <c r="Q33" s="36"/>
      <c r="R33" s="99">
        <v>1</v>
      </c>
      <c r="S33" s="93">
        <v>12</v>
      </c>
      <c r="T33" s="36"/>
      <c r="U33" s="40" t="s">
        <v>135</v>
      </c>
      <c r="V33" s="40"/>
      <c r="W33" s="97"/>
    </row>
    <row r="34" spans="1:23" x14ac:dyDescent="0.2">
      <c r="A34" s="58"/>
      <c r="B34" s="59"/>
      <c r="C34" s="58"/>
      <c r="D34" s="58"/>
      <c r="E34" s="58"/>
      <c r="F34" s="58"/>
      <c r="G34" s="58"/>
      <c r="H34" s="58"/>
      <c r="I34" s="41"/>
      <c r="J34" s="41">
        <f>SUBTOTAL(103,Table1[Titel])</f>
        <v>10</v>
      </c>
      <c r="K34" s="41"/>
      <c r="L34" s="42"/>
      <c r="M34" s="43"/>
      <c r="N34" s="47"/>
      <c r="O34" s="49">
        <f>SUBTOTAL(109,Table1[PAX])</f>
        <v>442</v>
      </c>
      <c r="P34" s="41"/>
      <c r="Q34" s="41"/>
      <c r="R34" s="101"/>
      <c r="S34" s="41"/>
      <c r="T34" s="41"/>
      <c r="U34" s="44"/>
      <c r="V34" s="41"/>
      <c r="W34" s="41"/>
    </row>
    <row r="45" spans="1:23" x14ac:dyDescent="0.2">
      <c r="G45"/>
    </row>
  </sheetData>
  <sheetProtection formatCells="0" formatColumns="0" formatRows="0" insertColumns="0" insertRows="0" selectLockedCells="1" sort="0" autoFilter="0"/>
  <protectedRanges>
    <protectedRange sqref="N2:N33" name="Range1"/>
  </protectedRanges>
  <conditionalFormatting sqref="S2 S4 S14:S15 S21:S22">
    <cfRule type="cellIs" dxfId="149" priority="373" operator="lessThan">
      <formula>$O2</formula>
    </cfRule>
  </conditionalFormatting>
  <conditionalFormatting sqref="M2 M4 M14:M15 M21:M22">
    <cfRule type="cellIs" dxfId="148" priority="370" operator="greaterThan">
      <formula>$F2</formula>
    </cfRule>
  </conditionalFormatting>
  <conditionalFormatting sqref="S16">
    <cfRule type="cellIs" dxfId="147" priority="235" operator="lessThan">
      <formula>$O16</formula>
    </cfRule>
  </conditionalFormatting>
  <conditionalFormatting sqref="M16">
    <cfRule type="cellIs" dxfId="146" priority="234" operator="greaterThan">
      <formula>$F16</formula>
    </cfRule>
  </conditionalFormatting>
  <conditionalFormatting sqref="S12">
    <cfRule type="cellIs" dxfId="145" priority="233" operator="lessThan">
      <formula>$O12</formula>
    </cfRule>
  </conditionalFormatting>
  <conditionalFormatting sqref="M12">
    <cfRule type="cellIs" dxfId="144" priority="232" operator="greaterThan">
      <formula>$F12</formula>
    </cfRule>
  </conditionalFormatting>
  <conditionalFormatting sqref="S18">
    <cfRule type="cellIs" dxfId="143" priority="227" operator="lessThan">
      <formula>$O18</formula>
    </cfRule>
  </conditionalFormatting>
  <conditionalFormatting sqref="M18:M19">
    <cfRule type="cellIs" dxfId="142" priority="226" operator="greaterThan">
      <formula>$F18</formula>
    </cfRule>
  </conditionalFormatting>
  <conditionalFormatting sqref="S24">
    <cfRule type="cellIs" dxfId="141" priority="221" operator="lessThan">
      <formula>$O24</formula>
    </cfRule>
  </conditionalFormatting>
  <conditionalFormatting sqref="M24">
    <cfRule type="cellIs" dxfId="140" priority="220" operator="greaterThan">
      <formula>$F24</formula>
    </cfRule>
  </conditionalFormatting>
  <conditionalFormatting sqref="L2 L15:L16 L18:L19 L24 L21:L22">
    <cfRule type="cellIs" dxfId="139" priority="186" operator="lessThan">
      <formula>$E2</formula>
    </cfRule>
  </conditionalFormatting>
  <conditionalFormatting sqref="L4 L12 L22 L14">
    <cfRule type="cellIs" dxfId="138" priority="185" operator="lessThan">
      <formula>$E4</formula>
    </cfRule>
  </conditionalFormatting>
  <conditionalFormatting sqref="S19">
    <cfRule type="cellIs" dxfId="137" priority="146" operator="lessThan">
      <formula>$O19</formula>
    </cfRule>
  </conditionalFormatting>
  <conditionalFormatting sqref="M19">
    <cfRule type="cellIs" dxfId="136" priority="145" operator="greaterThan">
      <formula>$F19</formula>
    </cfRule>
  </conditionalFormatting>
  <conditionalFormatting sqref="L19">
    <cfRule type="cellIs" dxfId="135" priority="144" operator="lessThan">
      <formula>$E19</formula>
    </cfRule>
  </conditionalFormatting>
  <conditionalFormatting sqref="L9">
    <cfRule type="cellIs" dxfId="134" priority="123" operator="lessThan">
      <formula>$E9</formula>
    </cfRule>
  </conditionalFormatting>
  <conditionalFormatting sqref="S9">
    <cfRule type="cellIs" dxfId="133" priority="125" operator="lessThan">
      <formula>$O9</formula>
    </cfRule>
  </conditionalFormatting>
  <conditionalFormatting sqref="M9">
    <cfRule type="cellIs" dxfId="132" priority="124" operator="greaterThan">
      <formula>$F9</formula>
    </cfRule>
  </conditionalFormatting>
  <conditionalFormatting sqref="S8">
    <cfRule type="cellIs" dxfId="131" priority="101" operator="lessThan">
      <formula>$O8</formula>
    </cfRule>
  </conditionalFormatting>
  <conditionalFormatting sqref="M8">
    <cfRule type="cellIs" dxfId="130" priority="100" operator="greaterThan">
      <formula>$F8</formula>
    </cfRule>
  </conditionalFormatting>
  <conditionalFormatting sqref="L8">
    <cfRule type="cellIs" dxfId="129" priority="99" operator="lessThan">
      <formula>$E8</formula>
    </cfRule>
  </conditionalFormatting>
  <conditionalFormatting sqref="S7">
    <cfRule type="cellIs" dxfId="128" priority="104" operator="lessThan">
      <formula>$O7</formula>
    </cfRule>
  </conditionalFormatting>
  <conditionalFormatting sqref="M7">
    <cfRule type="cellIs" dxfId="127" priority="103" operator="greaterThan">
      <formula>$F7</formula>
    </cfRule>
  </conditionalFormatting>
  <conditionalFormatting sqref="L7">
    <cfRule type="cellIs" dxfId="126" priority="102" operator="lessThan">
      <formula>$E7</formula>
    </cfRule>
  </conditionalFormatting>
  <conditionalFormatting sqref="S5">
    <cfRule type="cellIs" dxfId="125" priority="98" operator="lessThan">
      <formula>$O5</formula>
    </cfRule>
  </conditionalFormatting>
  <conditionalFormatting sqref="M5">
    <cfRule type="cellIs" dxfId="124" priority="97" operator="greaterThan">
      <formula>$F5</formula>
    </cfRule>
  </conditionalFormatting>
  <conditionalFormatting sqref="L5">
    <cfRule type="cellIs" dxfId="123" priority="96" operator="lessThan">
      <formula>$E5</formula>
    </cfRule>
  </conditionalFormatting>
  <conditionalFormatting sqref="S6">
    <cfRule type="cellIs" dxfId="122" priority="95" operator="lessThan">
      <formula>$O6</formula>
    </cfRule>
  </conditionalFormatting>
  <conditionalFormatting sqref="M6">
    <cfRule type="cellIs" dxfId="121" priority="94" operator="greaterThan">
      <formula>$F6</formula>
    </cfRule>
  </conditionalFormatting>
  <conditionalFormatting sqref="L6">
    <cfRule type="cellIs" dxfId="120" priority="93" operator="lessThan">
      <formula>$E6</formula>
    </cfRule>
  </conditionalFormatting>
  <conditionalFormatting sqref="S3">
    <cfRule type="cellIs" dxfId="119" priority="92" operator="lessThan">
      <formula>$O3</formula>
    </cfRule>
  </conditionalFormatting>
  <conditionalFormatting sqref="M3">
    <cfRule type="cellIs" dxfId="118" priority="91" operator="greaterThan">
      <formula>$F3</formula>
    </cfRule>
  </conditionalFormatting>
  <conditionalFormatting sqref="L3">
    <cfRule type="cellIs" dxfId="117" priority="90" operator="lessThan">
      <formula>$E3</formula>
    </cfRule>
  </conditionalFormatting>
  <conditionalFormatting sqref="S15">
    <cfRule type="cellIs" dxfId="116" priority="89" operator="lessThan">
      <formula>$O15</formula>
    </cfRule>
  </conditionalFormatting>
  <conditionalFormatting sqref="M15">
    <cfRule type="cellIs" dxfId="115" priority="88" operator="greaterThan">
      <formula>$F15</formula>
    </cfRule>
  </conditionalFormatting>
  <conditionalFormatting sqref="L15">
    <cfRule type="cellIs" dxfId="114" priority="87" operator="lessThan">
      <formula>$E15</formula>
    </cfRule>
  </conditionalFormatting>
  <conditionalFormatting sqref="S14">
    <cfRule type="cellIs" dxfId="113" priority="86" operator="lessThan">
      <formula>$O14</formula>
    </cfRule>
  </conditionalFormatting>
  <conditionalFormatting sqref="M14">
    <cfRule type="cellIs" dxfId="112" priority="85" operator="greaterThan">
      <formula>$F14</formula>
    </cfRule>
  </conditionalFormatting>
  <conditionalFormatting sqref="L14">
    <cfRule type="cellIs" dxfId="111" priority="84" operator="lessThan">
      <formula>$E14</formula>
    </cfRule>
  </conditionalFormatting>
  <conditionalFormatting sqref="S13">
    <cfRule type="cellIs" dxfId="110" priority="83" operator="lessThan">
      <formula>$O13</formula>
    </cfRule>
  </conditionalFormatting>
  <conditionalFormatting sqref="M13">
    <cfRule type="cellIs" dxfId="109" priority="82" operator="greaterThan">
      <formula>$F13</formula>
    </cfRule>
  </conditionalFormatting>
  <conditionalFormatting sqref="L13">
    <cfRule type="cellIs" dxfId="108" priority="81" operator="lessThan">
      <formula>$E13</formula>
    </cfRule>
  </conditionalFormatting>
  <conditionalFormatting sqref="S21">
    <cfRule type="cellIs" dxfId="107" priority="80" operator="lessThan">
      <formula>$O21</formula>
    </cfRule>
  </conditionalFormatting>
  <conditionalFormatting sqref="M21">
    <cfRule type="cellIs" dxfId="106" priority="79" operator="greaterThan">
      <formula>$F21</formula>
    </cfRule>
  </conditionalFormatting>
  <conditionalFormatting sqref="S19">
    <cfRule type="cellIs" dxfId="105" priority="78" operator="lessThan">
      <formula>$O19</formula>
    </cfRule>
  </conditionalFormatting>
  <conditionalFormatting sqref="L21">
    <cfRule type="cellIs" dxfId="104" priority="77" operator="lessThan">
      <formula>$E21</formula>
    </cfRule>
  </conditionalFormatting>
  <conditionalFormatting sqref="S18">
    <cfRule type="cellIs" dxfId="103" priority="76" operator="lessThan">
      <formula>$O18</formula>
    </cfRule>
  </conditionalFormatting>
  <conditionalFormatting sqref="S23">
    <cfRule type="cellIs" dxfId="102" priority="54" operator="lessThan">
      <formula>$O23</formula>
    </cfRule>
  </conditionalFormatting>
  <conditionalFormatting sqref="M23">
    <cfRule type="cellIs" dxfId="101" priority="53" operator="greaterThan">
      <formula>$F23</formula>
    </cfRule>
  </conditionalFormatting>
  <conditionalFormatting sqref="L23">
    <cfRule type="cellIs" dxfId="100" priority="52" operator="lessThan">
      <formula>$E23</formula>
    </cfRule>
  </conditionalFormatting>
  <conditionalFormatting sqref="S17">
    <cfRule type="cellIs" dxfId="99" priority="72" operator="lessThan">
      <formula>$O17</formula>
    </cfRule>
  </conditionalFormatting>
  <conditionalFormatting sqref="M17">
    <cfRule type="cellIs" dxfId="98" priority="71" operator="greaterThan">
      <formula>$F17</formula>
    </cfRule>
  </conditionalFormatting>
  <conditionalFormatting sqref="L17">
    <cfRule type="cellIs" dxfId="97" priority="70" operator="lessThan">
      <formula>$E17</formula>
    </cfRule>
  </conditionalFormatting>
  <conditionalFormatting sqref="S21">
    <cfRule type="cellIs" dxfId="96" priority="69" operator="lessThan">
      <formula>$O21</formula>
    </cfRule>
  </conditionalFormatting>
  <conditionalFormatting sqref="M21">
    <cfRule type="cellIs" dxfId="95" priority="68" operator="greaterThan">
      <formula>$F21</formula>
    </cfRule>
  </conditionalFormatting>
  <conditionalFormatting sqref="L21">
    <cfRule type="cellIs" dxfId="94" priority="67" operator="lessThan">
      <formula>$E21</formula>
    </cfRule>
  </conditionalFormatting>
  <conditionalFormatting sqref="S21">
    <cfRule type="cellIs" dxfId="93" priority="63" operator="lessThan">
      <formula>$O21</formula>
    </cfRule>
  </conditionalFormatting>
  <conditionalFormatting sqref="M21">
    <cfRule type="cellIs" dxfId="92" priority="62" operator="greaterThan">
      <formula>$F21</formula>
    </cfRule>
  </conditionalFormatting>
  <conditionalFormatting sqref="L21">
    <cfRule type="cellIs" dxfId="91" priority="61" operator="lessThan">
      <formula>$E21</formula>
    </cfRule>
  </conditionalFormatting>
  <conditionalFormatting sqref="M20">
    <cfRule type="cellIs" dxfId="90" priority="60" operator="greaterThan">
      <formula>$F20</formula>
    </cfRule>
  </conditionalFormatting>
  <conditionalFormatting sqref="L20">
    <cfRule type="cellIs" dxfId="89" priority="59" operator="lessThan">
      <formula>$E20</formula>
    </cfRule>
  </conditionalFormatting>
  <conditionalFormatting sqref="S20">
    <cfRule type="cellIs" dxfId="88" priority="58" operator="lessThan">
      <formula>$O20</formula>
    </cfRule>
  </conditionalFormatting>
  <conditionalFormatting sqref="M20">
    <cfRule type="cellIs" dxfId="87" priority="57" operator="greaterThan">
      <formula>$F20</formula>
    </cfRule>
  </conditionalFormatting>
  <conditionalFormatting sqref="L20">
    <cfRule type="cellIs" dxfId="86" priority="56" operator="lessThan">
      <formula>$E20</formula>
    </cfRule>
  </conditionalFormatting>
  <conditionalFormatting sqref="S20">
    <cfRule type="cellIs" dxfId="85" priority="55" operator="lessThan">
      <formula>$O20</formula>
    </cfRule>
  </conditionalFormatting>
  <conditionalFormatting sqref="S23">
    <cfRule type="cellIs" dxfId="84" priority="51" operator="lessThan">
      <formula>$O23</formula>
    </cfRule>
  </conditionalFormatting>
  <conditionalFormatting sqref="M23">
    <cfRule type="cellIs" dxfId="83" priority="50" operator="greaterThan">
      <formula>$F23</formula>
    </cfRule>
  </conditionalFormatting>
  <conditionalFormatting sqref="L23">
    <cfRule type="cellIs" dxfId="82" priority="49" operator="lessThan">
      <formula>$E23</formula>
    </cfRule>
  </conditionalFormatting>
  <conditionalFormatting sqref="S23">
    <cfRule type="cellIs" dxfId="81" priority="48" operator="lessThan">
      <formula>$O23</formula>
    </cfRule>
  </conditionalFormatting>
  <conditionalFormatting sqref="M23">
    <cfRule type="cellIs" dxfId="80" priority="47" operator="greaterThan">
      <formula>$F23</formula>
    </cfRule>
  </conditionalFormatting>
  <conditionalFormatting sqref="L23">
    <cfRule type="cellIs" dxfId="79" priority="46" operator="lessThan">
      <formula>$E23</formula>
    </cfRule>
  </conditionalFormatting>
  <conditionalFormatting sqref="M30:M31">
    <cfRule type="cellIs" dxfId="78" priority="36" operator="greaterThan">
      <formula>$F30</formula>
    </cfRule>
  </conditionalFormatting>
  <conditionalFormatting sqref="S30:S31">
    <cfRule type="cellIs" dxfId="77" priority="35" operator="lessThan">
      <formula>$O30</formula>
    </cfRule>
  </conditionalFormatting>
  <conditionalFormatting sqref="L30:L31">
    <cfRule type="cellIs" dxfId="76" priority="34" operator="lessThan">
      <formula>$E30</formula>
    </cfRule>
  </conditionalFormatting>
  <conditionalFormatting sqref="S25">
    <cfRule type="cellIs" dxfId="75" priority="33" operator="lessThan">
      <formula>$O25</formula>
    </cfRule>
  </conditionalFormatting>
  <conditionalFormatting sqref="M25">
    <cfRule type="cellIs" dxfId="74" priority="32" operator="greaterThan">
      <formula>$F25</formula>
    </cfRule>
  </conditionalFormatting>
  <conditionalFormatting sqref="L25">
    <cfRule type="cellIs" dxfId="73" priority="31" operator="lessThan">
      <formula>$E25</formula>
    </cfRule>
  </conditionalFormatting>
  <conditionalFormatting sqref="M27">
    <cfRule type="cellIs" dxfId="72" priority="24" operator="greaterThan">
      <formula>$F27</formula>
    </cfRule>
  </conditionalFormatting>
  <conditionalFormatting sqref="S27">
    <cfRule type="cellIs" dxfId="71" priority="23" operator="lessThan">
      <formula>$O27</formula>
    </cfRule>
  </conditionalFormatting>
  <conditionalFormatting sqref="L27">
    <cfRule type="cellIs" dxfId="70" priority="22" operator="lessThan">
      <formula>$E27</formula>
    </cfRule>
  </conditionalFormatting>
  <conditionalFormatting sqref="M29">
    <cfRule type="cellIs" dxfId="69" priority="21" operator="greaterThan">
      <formula>$F29</formula>
    </cfRule>
  </conditionalFormatting>
  <conditionalFormatting sqref="S29">
    <cfRule type="cellIs" dxfId="68" priority="20" operator="lessThan">
      <formula>$O29</formula>
    </cfRule>
  </conditionalFormatting>
  <conditionalFormatting sqref="L29">
    <cfRule type="cellIs" dxfId="67" priority="19" operator="lessThan">
      <formula>$E29</formula>
    </cfRule>
  </conditionalFormatting>
  <conditionalFormatting sqref="M32">
    <cfRule type="cellIs" dxfId="66" priority="18" operator="greaterThan">
      <formula>$F32</formula>
    </cfRule>
  </conditionalFormatting>
  <conditionalFormatting sqref="S32">
    <cfRule type="cellIs" dxfId="65" priority="17" operator="lessThan">
      <formula>$O32</formula>
    </cfRule>
  </conditionalFormatting>
  <conditionalFormatting sqref="L32">
    <cfRule type="cellIs" dxfId="64" priority="16" operator="lessThan">
      <formula>$E32</formula>
    </cfRule>
  </conditionalFormatting>
  <conditionalFormatting sqref="M33">
    <cfRule type="cellIs" dxfId="63" priority="15" operator="greaterThan">
      <formula>$F33</formula>
    </cfRule>
  </conditionalFormatting>
  <conditionalFormatting sqref="S33">
    <cfRule type="cellIs" dxfId="62" priority="14" operator="lessThan">
      <formula>$O33</formula>
    </cfRule>
  </conditionalFormatting>
  <conditionalFormatting sqref="L33">
    <cfRule type="cellIs" dxfId="61" priority="13" operator="lessThan">
      <formula>$E33</formula>
    </cfRule>
  </conditionalFormatting>
  <conditionalFormatting sqref="M28">
    <cfRule type="cellIs" dxfId="60" priority="12" operator="greaterThan">
      <formula>$F28</formula>
    </cfRule>
  </conditionalFormatting>
  <conditionalFormatting sqref="S28">
    <cfRule type="cellIs" dxfId="59" priority="11" operator="lessThan">
      <formula>$O28</formula>
    </cfRule>
  </conditionalFormatting>
  <conditionalFormatting sqref="L28">
    <cfRule type="cellIs" dxfId="58" priority="10" operator="lessThan">
      <formula>$E28</formula>
    </cfRule>
  </conditionalFormatting>
  <conditionalFormatting sqref="S26">
    <cfRule type="cellIs" dxfId="57" priority="9" operator="lessThan">
      <formula>$O26</formula>
    </cfRule>
  </conditionalFormatting>
  <conditionalFormatting sqref="M26">
    <cfRule type="cellIs" dxfId="56" priority="8" operator="greaterThan">
      <formula>$F26</formula>
    </cfRule>
  </conditionalFormatting>
  <conditionalFormatting sqref="L26">
    <cfRule type="cellIs" dxfId="55" priority="7" operator="lessThan">
      <formula>$E26</formula>
    </cfRule>
  </conditionalFormatting>
  <conditionalFormatting sqref="L10">
    <cfRule type="cellIs" dxfId="54" priority="4" operator="lessThan">
      <formula>$E10</formula>
    </cfRule>
  </conditionalFormatting>
  <conditionalFormatting sqref="S10">
    <cfRule type="cellIs" dxfId="53" priority="6" operator="lessThan">
      <formula>$O10</formula>
    </cfRule>
  </conditionalFormatting>
  <conditionalFormatting sqref="M10">
    <cfRule type="cellIs" dxfId="52" priority="5" operator="greaterThan">
      <formula>$F10</formula>
    </cfRule>
  </conditionalFormatting>
  <conditionalFormatting sqref="L11">
    <cfRule type="cellIs" dxfId="51" priority="1" operator="lessThan">
      <formula>$E11</formula>
    </cfRule>
  </conditionalFormatting>
  <conditionalFormatting sqref="S11">
    <cfRule type="cellIs" dxfId="50" priority="3" operator="lessThan">
      <formula>$O11</formula>
    </cfRule>
  </conditionalFormatting>
  <conditionalFormatting sqref="M11">
    <cfRule type="cellIs" dxfId="49" priority="2" operator="greaterThan">
      <formula>$F11</formula>
    </cfRule>
  </conditionalFormatting>
  <pageMargins left="0.23622047244094491" right="0.23622047244094491" top="0.55118110236220474" bottom="0.74803149606299213" header="0.31496062992125984" footer="0.31496062992125984"/>
  <pageSetup paperSize="9" scale="61" fitToHeight="0" orientation="landscape" r:id="rId1"/>
  <headerFooter>
    <oddHeader>&amp;L&amp;"Arial,Bold"AMR134&amp;CFjordnorwegen zum Verlieben mit MS Amera&amp;R&amp;"Arial,Bold"27.05.2025 - 04.06.2025</oddHeader>
    <oddFooter xml:space="preserve">&amp;L&amp;F - &amp;A&amp;C&amp;P / &amp;N&amp;R&amp;D 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6"/>
  <sheetViews>
    <sheetView zoomScaleNormal="100" workbookViewId="0">
      <selection activeCell="A28" sqref="A28"/>
    </sheetView>
  </sheetViews>
  <sheetFormatPr defaultColWidth="10.85546875" defaultRowHeight="12.75" x14ac:dyDescent="0.2"/>
  <cols>
    <col min="1" max="1" width="56" style="15" bestFit="1" customWidth="1"/>
    <col min="2" max="16384" width="10.85546875" style="15"/>
  </cols>
  <sheetData>
    <row r="1" spans="1:2" ht="15.75" x14ac:dyDescent="0.25">
      <c r="A1" s="32" t="s">
        <v>36</v>
      </c>
      <c r="B1" s="14"/>
    </row>
    <row r="2" spans="1:2" ht="15.75" x14ac:dyDescent="0.25">
      <c r="A2" s="14" t="s">
        <v>40</v>
      </c>
      <c r="B2" s="14" t="s">
        <v>38</v>
      </c>
    </row>
    <row r="3" spans="1:2" ht="15.75" x14ac:dyDescent="0.25">
      <c r="A3" s="14" t="s">
        <v>51</v>
      </c>
      <c r="B3" s="14" t="s">
        <v>41</v>
      </c>
    </row>
    <row r="4" spans="1:2" ht="15.75" x14ac:dyDescent="0.25">
      <c r="A4" s="14" t="s">
        <v>52</v>
      </c>
      <c r="B4" s="14" t="s">
        <v>42</v>
      </c>
    </row>
    <row r="5" spans="1:2" ht="15.75" x14ac:dyDescent="0.25">
      <c r="A5" s="14"/>
      <c r="B5" s="14"/>
    </row>
    <row r="6" spans="1:2" ht="15.75" x14ac:dyDescent="0.25">
      <c r="A6" s="32" t="s">
        <v>45</v>
      </c>
      <c r="B6" s="14"/>
    </row>
    <row r="7" spans="1:2" ht="15.75" x14ac:dyDescent="0.25">
      <c r="A7" s="14" t="s">
        <v>76</v>
      </c>
      <c r="B7" s="125">
        <v>3.5</v>
      </c>
    </row>
    <row r="8" spans="1:2" ht="15.75" x14ac:dyDescent="0.25">
      <c r="A8" s="14"/>
      <c r="B8" s="14"/>
    </row>
    <row r="9" spans="1:2" ht="15.75" x14ac:dyDescent="0.25">
      <c r="A9" s="32" t="s">
        <v>37</v>
      </c>
      <c r="B9" s="14"/>
    </row>
    <row r="10" spans="1:2" s="14" customFormat="1" ht="15.75" x14ac:dyDescent="0.25">
      <c r="A10" s="33" t="s">
        <v>43</v>
      </c>
    </row>
    <row r="11" spans="1:2" ht="15.75" x14ac:dyDescent="0.25">
      <c r="A11" s="14" t="s">
        <v>46</v>
      </c>
      <c r="B11" s="14" t="s">
        <v>48</v>
      </c>
    </row>
    <row r="12" spans="1:2" ht="15.75" x14ac:dyDescent="0.25">
      <c r="A12" s="14" t="s">
        <v>47</v>
      </c>
      <c r="B12" s="34">
        <v>7.5</v>
      </c>
    </row>
    <row r="13" spans="1:2" ht="15.75" x14ac:dyDescent="0.25">
      <c r="A13" s="14" t="s">
        <v>44</v>
      </c>
      <c r="B13" s="14" t="s">
        <v>39</v>
      </c>
    </row>
    <row r="14" spans="1:2" ht="15.75" x14ac:dyDescent="0.25">
      <c r="A14" s="14" t="s">
        <v>49</v>
      </c>
      <c r="B14" s="14" t="s">
        <v>50</v>
      </c>
    </row>
    <row r="15" spans="1:2" ht="15.75" x14ac:dyDescent="0.25">
      <c r="B15" s="14"/>
    </row>
    <row r="16" spans="1:2" ht="15.75" x14ac:dyDescent="0.25">
      <c r="A1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MS Amera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AMERA - Excursion Manager</dc:creator>
  <cp:lastModifiedBy>AMERA - Excursion Manager</cp:lastModifiedBy>
  <cp:lastPrinted>2025-05-10T21:43:56Z</cp:lastPrinted>
  <dcterms:created xsi:type="dcterms:W3CDTF">2024-02-28T09:36:18Z</dcterms:created>
  <dcterms:modified xsi:type="dcterms:W3CDTF">2025-07-15T11:36:05Z</dcterms:modified>
</cp:coreProperties>
</file>