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e\Dropbox\BDAF16\TP\TP2\"/>
    </mc:Choice>
  </mc:AlternateContent>
  <bookViews>
    <workbookView xWindow="0" yWindow="0" windowWidth="25200" windowHeight="119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D29" i="1"/>
  <c r="D33" i="1"/>
  <c r="D28" i="1"/>
  <c r="F3" i="1" l="1"/>
  <c r="F6" i="1"/>
  <c r="F5" i="1"/>
  <c r="F4" i="1"/>
  <c r="E20" i="1" l="1"/>
  <c r="E21" i="1"/>
  <c r="E22" i="1"/>
  <c r="F7" i="1"/>
  <c r="E10" i="1" s="1"/>
  <c r="H10" i="1" s="1"/>
  <c r="F22" i="1" l="1"/>
  <c r="F21" i="1"/>
  <c r="E23" i="1"/>
  <c r="E28" i="1" s="1"/>
  <c r="F20" i="1"/>
  <c r="E9" i="1"/>
  <c r="H9" i="1" s="1"/>
  <c r="E12" i="1"/>
  <c r="H12" i="1" s="1"/>
  <c r="E11" i="1"/>
  <c r="H11" i="1" s="1"/>
  <c r="F31" i="1" l="1"/>
  <c r="E36" i="1"/>
  <c r="H36" i="1" s="1"/>
  <c r="F30" i="1"/>
  <c r="E35" i="1"/>
  <c r="H35" i="1" s="1"/>
  <c r="F32" i="1"/>
  <c r="E37" i="1"/>
  <c r="H37" i="1" s="1"/>
  <c r="D22" i="1"/>
  <c r="F27" i="1"/>
  <c r="D20" i="1"/>
  <c r="F25" i="1"/>
  <c r="D21" i="1"/>
  <c r="F26" i="1"/>
  <c r="F15" i="1"/>
  <c r="E15" i="1" s="1"/>
  <c r="D26" i="1" l="1"/>
  <c r="D31" i="1"/>
  <c r="D25" i="1"/>
  <c r="D30" i="1"/>
  <c r="D24" i="1"/>
  <c r="G15" i="1"/>
  <c r="D19" i="1"/>
  <c r="D27" i="1"/>
  <c r="D32" i="1"/>
  <c r="E14" i="1"/>
  <c r="A20" i="1" l="1"/>
  <c r="B20" i="1" s="1"/>
  <c r="A31" i="1"/>
  <c r="B31" i="1" s="1"/>
  <c r="A30" i="1"/>
  <c r="B30" i="1" s="1"/>
  <c r="A28" i="1"/>
  <c r="B28" i="1" s="1"/>
  <c r="A23" i="1"/>
  <c r="B23" i="1" s="1"/>
  <c r="A27" i="1"/>
  <c r="B27" i="1" s="1"/>
  <c r="A22" i="1"/>
  <c r="B22" i="1" s="1"/>
  <c r="A29" i="1"/>
  <c r="B29" i="1" s="1"/>
  <c r="A32" i="1"/>
  <c r="B32" i="1" s="1"/>
  <c r="A24" i="1"/>
  <c r="B24" i="1" s="1"/>
  <c r="A33" i="1"/>
  <c r="B33" i="1" s="1"/>
  <c r="A21" i="1"/>
  <c r="B21" i="1" s="1"/>
  <c r="A26" i="1"/>
  <c r="B26" i="1" s="1"/>
  <c r="A25" i="1"/>
  <c r="B25" i="1" s="1"/>
  <c r="E27" i="1" l="1"/>
  <c r="E32" i="1" s="1"/>
  <c r="E26" i="1"/>
  <c r="E31" i="1" s="1"/>
  <c r="E25" i="1"/>
  <c r="E30" i="1" s="1"/>
  <c r="G45" i="1" l="1"/>
  <c r="G44" i="1"/>
  <c r="E33" i="1"/>
  <c r="D35" i="1" s="1"/>
  <c r="G35" i="1" s="1"/>
  <c r="H45" i="1" l="1"/>
  <c r="H49" i="1" s="1"/>
  <c r="H53" i="1" s="1"/>
  <c r="G57" i="1" s="1"/>
  <c r="J57" i="1" s="1"/>
  <c r="G46" i="1"/>
  <c r="H44" i="1"/>
  <c r="D36" i="1"/>
  <c r="G36" i="1" s="1"/>
  <c r="D37" i="1"/>
  <c r="G37" i="1" s="1"/>
  <c r="F45" i="1" l="1"/>
  <c r="F49" i="1" s="1"/>
  <c r="F53" i="1" s="1"/>
  <c r="H48" i="1"/>
  <c r="H52" i="1" s="1"/>
  <c r="G56" i="1" s="1"/>
  <c r="J56" i="1" s="1"/>
  <c r="F44" i="1"/>
  <c r="F48" i="1" s="1"/>
  <c r="F52" i="1" s="1"/>
  <c r="E40" i="1"/>
  <c r="D40" i="1" s="1"/>
  <c r="F43" i="1" l="1"/>
  <c r="F47" i="1"/>
  <c r="D39" i="1"/>
  <c r="F40" i="1"/>
  <c r="A57" i="1" l="1"/>
  <c r="B57" i="1" s="1"/>
  <c r="C57" i="1" s="1"/>
  <c r="D57" i="1" s="1"/>
  <c r="A52" i="1"/>
  <c r="B52" i="1" s="1"/>
  <c r="C52" i="1" s="1"/>
  <c r="D52" i="1" s="1"/>
  <c r="A44" i="1"/>
  <c r="B44" i="1" s="1"/>
  <c r="C44" i="1" s="1"/>
  <c r="D44" i="1" s="1"/>
  <c r="A50" i="1"/>
  <c r="B50" i="1" s="1"/>
  <c r="C50" i="1" s="1"/>
  <c r="D50" i="1" s="1"/>
  <c r="A45" i="1"/>
  <c r="B45" i="1" s="1"/>
  <c r="C45" i="1" s="1"/>
  <c r="D45" i="1" s="1"/>
  <c r="A53" i="1"/>
  <c r="B53" i="1" s="1"/>
  <c r="C53" i="1" s="1"/>
  <c r="D53" i="1" s="1"/>
  <c r="A46" i="1"/>
  <c r="B46" i="1" s="1"/>
  <c r="C46" i="1" s="1"/>
  <c r="D46" i="1" s="1"/>
  <c r="A54" i="1"/>
  <c r="B54" i="1" s="1"/>
  <c r="C54" i="1" s="1"/>
  <c r="D54" i="1" s="1"/>
  <c r="A47" i="1"/>
  <c r="B47" i="1" s="1"/>
  <c r="C47" i="1" s="1"/>
  <c r="D47" i="1" s="1"/>
  <c r="A55" i="1"/>
  <c r="B55" i="1" s="1"/>
  <c r="C55" i="1" s="1"/>
  <c r="D55" i="1" s="1"/>
  <c r="A48" i="1"/>
  <c r="B48" i="1" s="1"/>
  <c r="C48" i="1" s="1"/>
  <c r="D48" i="1" s="1"/>
  <c r="A56" i="1"/>
  <c r="B56" i="1" s="1"/>
  <c r="C56" i="1" s="1"/>
  <c r="D56" i="1" s="1"/>
  <c r="A49" i="1"/>
  <c r="B49" i="1" s="1"/>
  <c r="C49" i="1" s="1"/>
  <c r="D49" i="1" s="1"/>
  <c r="A51" i="1"/>
  <c r="B51" i="1" s="1"/>
  <c r="C51" i="1" s="1"/>
  <c r="D51" i="1" s="1"/>
  <c r="G48" i="1" l="1"/>
  <c r="G52" i="1" s="1"/>
  <c r="G49" i="1"/>
  <c r="G53" i="1" s="1"/>
  <c r="G54" i="1" l="1"/>
  <c r="F57" i="1" s="1"/>
  <c r="I57" i="1" s="1"/>
  <c r="G50" i="1"/>
  <c r="F56" i="1" l="1"/>
  <c r="I56" i="1" s="1"/>
</calcChain>
</file>

<file path=xl/comments1.xml><?xml version="1.0" encoding="utf-8"?>
<comments xmlns="http://schemas.openxmlformats.org/spreadsheetml/2006/main">
  <authors>
    <author>Maxime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Vérification si candidat n'existe plus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<sst xmlns="http://schemas.openxmlformats.org/spreadsheetml/2006/main" count="45" uniqueCount="17">
  <si>
    <t>VOTE1</t>
  </si>
  <si>
    <t>VOTE2</t>
  </si>
  <si>
    <t>VOTE3</t>
  </si>
  <si>
    <t>X</t>
  </si>
  <si>
    <t>Y</t>
  </si>
  <si>
    <t>W</t>
  </si>
  <si>
    <t>Z</t>
  </si>
  <si>
    <t>Total</t>
  </si>
  <si>
    <t>Premier tour</t>
  </si>
  <si>
    <t>Deuxième tour</t>
  </si>
  <si>
    <t>Légende</t>
  </si>
  <si>
    <t>Vainqueur</t>
  </si>
  <si>
    <t>Troisième tour</t>
  </si>
  <si>
    <t>IF EXIST</t>
  </si>
  <si>
    <t>FOR</t>
  </si>
  <si>
    <t>MATRICE</t>
  </si>
  <si>
    <t>VOTE2-3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</si>
</sst>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0" fontId="0" fillId="0" borderId="1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sqref="A1:H1"/>
    </sheetView>
  </sheetViews>
  <sheetFormatPr baseColWidth="10" defaultRowHeight="15" x14ac:dyDescent="0.25"/>
  <cols>
    <col min="6" max="6" width="11" customWidth="1"/>
  </cols>
  <sheetData>
    <row r="1" spans="1:11" ht="15.75" thickBot="1" x14ac:dyDescent="0.3">
      <c r="A1" s="20" t="s">
        <v>8</v>
      </c>
      <c r="B1" s="21"/>
      <c r="C1" s="21"/>
      <c r="D1" s="21"/>
      <c r="E1" s="21"/>
      <c r="F1" s="21"/>
      <c r="G1" s="21"/>
      <c r="H1" s="22"/>
    </row>
    <row r="2" spans="1:11" x14ac:dyDescent="0.25">
      <c r="A2" s="13" t="s">
        <v>15</v>
      </c>
      <c r="B2" s="16"/>
      <c r="C2" s="16"/>
      <c r="G2" s="4"/>
      <c r="H2" s="4"/>
      <c r="I2" s="6" t="s">
        <v>10</v>
      </c>
    </row>
    <row r="3" spans="1:11" x14ac:dyDescent="0.25">
      <c r="A3" s="2" t="s">
        <v>0</v>
      </c>
      <c r="B3" s="2" t="s">
        <v>1</v>
      </c>
      <c r="C3" s="2" t="s">
        <v>2</v>
      </c>
      <c r="E3" s="2" t="s">
        <v>5</v>
      </c>
      <c r="F3" s="1">
        <f>COUNTIF(A$4:A$17,1)</f>
        <v>4</v>
      </c>
      <c r="G3" s="2" t="s">
        <v>5</v>
      </c>
      <c r="H3" s="5"/>
      <c r="I3" s="2" t="s">
        <v>5</v>
      </c>
      <c r="J3" s="1">
        <v>1</v>
      </c>
      <c r="K3" s="2" t="s">
        <v>5</v>
      </c>
    </row>
    <row r="4" spans="1:11" x14ac:dyDescent="0.25">
      <c r="A4" s="1">
        <v>1</v>
      </c>
      <c r="B4" s="1">
        <v>2</v>
      </c>
      <c r="C4" s="1">
        <v>3</v>
      </c>
      <c r="E4" s="2" t="s">
        <v>3</v>
      </c>
      <c r="F4" s="1">
        <f>COUNTIF($A$4:$A$17,2)</f>
        <v>5</v>
      </c>
      <c r="G4" s="2" t="s">
        <v>3</v>
      </c>
      <c r="H4" s="5"/>
      <c r="I4" s="2" t="s">
        <v>3</v>
      </c>
      <c r="J4" s="1">
        <v>2</v>
      </c>
      <c r="K4" s="2" t="s">
        <v>3</v>
      </c>
    </row>
    <row r="5" spans="1:11" x14ac:dyDescent="0.25">
      <c r="A5" s="1">
        <v>2</v>
      </c>
      <c r="B5" s="1">
        <v>3</v>
      </c>
      <c r="C5" s="1">
        <v>1</v>
      </c>
      <c r="E5" s="2" t="s">
        <v>4</v>
      </c>
      <c r="F5" s="1">
        <f>COUNTIF($A$4:$A$17,3)</f>
        <v>3</v>
      </c>
      <c r="G5" s="2" t="s">
        <v>4</v>
      </c>
      <c r="H5" s="5"/>
      <c r="I5" s="2" t="s">
        <v>4</v>
      </c>
      <c r="J5" s="1">
        <v>3</v>
      </c>
      <c r="K5" s="2" t="s">
        <v>4</v>
      </c>
    </row>
    <row r="6" spans="1:11" x14ac:dyDescent="0.25">
      <c r="A6" s="1">
        <v>1</v>
      </c>
      <c r="B6" s="1">
        <v>3</v>
      </c>
      <c r="C6" s="1">
        <v>1</v>
      </c>
      <c r="E6" s="2" t="s">
        <v>6</v>
      </c>
      <c r="F6" s="1">
        <f>COUNTIF($A$4:$A$17,4)</f>
        <v>2</v>
      </c>
      <c r="G6" s="2" t="s">
        <v>6</v>
      </c>
      <c r="H6" s="5"/>
      <c r="I6" s="2" t="s">
        <v>6</v>
      </c>
      <c r="J6" s="1">
        <v>4</v>
      </c>
      <c r="K6" s="2" t="s">
        <v>6</v>
      </c>
    </row>
    <row r="7" spans="1:11" x14ac:dyDescent="0.25">
      <c r="A7" s="1">
        <v>1</v>
      </c>
      <c r="B7" s="1">
        <v>2</v>
      </c>
      <c r="C7" s="1">
        <v>3</v>
      </c>
      <c r="E7" s="2" t="s">
        <v>7</v>
      </c>
      <c r="F7" s="2">
        <f>SUM(F3:F6)</f>
        <v>14</v>
      </c>
      <c r="G7" s="5"/>
      <c r="H7" s="5"/>
      <c r="I7" s="4"/>
    </row>
    <row r="8" spans="1:11" x14ac:dyDescent="0.25">
      <c r="A8" s="1">
        <v>1</v>
      </c>
      <c r="B8" s="1">
        <v>3</v>
      </c>
      <c r="C8" s="1">
        <v>2</v>
      </c>
      <c r="G8" s="4"/>
      <c r="H8" s="18" t="s">
        <v>11</v>
      </c>
      <c r="I8" s="19"/>
      <c r="J8" s="5"/>
    </row>
    <row r="9" spans="1:11" x14ac:dyDescent="0.25">
      <c r="A9" s="1">
        <v>4</v>
      </c>
      <c r="B9" s="1">
        <v>1</v>
      </c>
      <c r="C9" s="1">
        <v>3</v>
      </c>
      <c r="E9" s="10">
        <f>F3/F$7</f>
        <v>0.2857142857142857</v>
      </c>
      <c r="F9" s="2" t="s">
        <v>5</v>
      </c>
      <c r="H9" s="1">
        <f>IF(E9&gt;=50%,1,0)</f>
        <v>0</v>
      </c>
      <c r="I9" s="1" t="s">
        <v>5</v>
      </c>
    </row>
    <row r="10" spans="1:11" x14ac:dyDescent="0.25">
      <c r="A10" s="1">
        <v>2</v>
      </c>
      <c r="B10" s="1">
        <v>1</v>
      </c>
      <c r="C10" s="1">
        <v>3</v>
      </c>
      <c r="E10" s="10">
        <f>F4/F$7</f>
        <v>0.35714285714285715</v>
      </c>
      <c r="F10" s="2" t="s">
        <v>3</v>
      </c>
      <c r="H10" s="1">
        <f>IF(E10&gt;=50%,1,0)</f>
        <v>0</v>
      </c>
      <c r="I10" s="1" t="s">
        <v>3</v>
      </c>
    </row>
    <row r="11" spans="1:11" x14ac:dyDescent="0.25">
      <c r="A11" s="1">
        <v>3</v>
      </c>
      <c r="B11" s="1">
        <v>1</v>
      </c>
      <c r="C11" s="1">
        <v>2</v>
      </c>
      <c r="E11" s="10">
        <f>F5/F$7</f>
        <v>0.21428571428571427</v>
      </c>
      <c r="F11" s="2" t="s">
        <v>4</v>
      </c>
      <c r="H11" s="1">
        <f>IF(E11&gt;=50%,1,0)</f>
        <v>0</v>
      </c>
      <c r="I11" s="1" t="s">
        <v>4</v>
      </c>
    </row>
    <row r="12" spans="1:11" x14ac:dyDescent="0.25">
      <c r="A12" s="1">
        <v>2</v>
      </c>
      <c r="B12" s="1">
        <v>3</v>
      </c>
      <c r="C12" s="1">
        <v>1</v>
      </c>
      <c r="E12" s="10">
        <f>F6/F$7</f>
        <v>0.14285714285714285</v>
      </c>
      <c r="F12" s="2" t="s">
        <v>6</v>
      </c>
      <c r="H12" s="1">
        <f>IF(E12&gt;=50%,1,0)</f>
        <v>0</v>
      </c>
      <c r="I12" s="1" t="s">
        <v>6</v>
      </c>
    </row>
    <row r="13" spans="1:11" x14ac:dyDescent="0.25">
      <c r="A13" s="1">
        <v>3</v>
      </c>
      <c r="B13" s="1">
        <v>2</v>
      </c>
      <c r="C13" s="1">
        <v>1</v>
      </c>
    </row>
    <row r="14" spans="1:11" x14ac:dyDescent="0.25">
      <c r="A14" s="1">
        <v>3</v>
      </c>
      <c r="B14" s="1">
        <v>4</v>
      </c>
      <c r="C14" s="1">
        <v>2</v>
      </c>
      <c r="E14" s="15" t="str">
        <f>"Élimination de " &amp;E15</f>
        <v>Élimination de Z</v>
      </c>
      <c r="F14" s="15"/>
    </row>
    <row r="15" spans="1:11" x14ac:dyDescent="0.25">
      <c r="A15" s="1">
        <v>2</v>
      </c>
      <c r="B15" s="1">
        <v>3</v>
      </c>
      <c r="C15" s="1">
        <v>1</v>
      </c>
      <c r="E15" s="1" t="str">
        <f>VLOOKUP(F15,E9:F12,2,FALSE)</f>
        <v>Z</v>
      </c>
      <c r="F15" s="9">
        <f>SMALL(E9:E12,1)</f>
        <v>0.14285714285714285</v>
      </c>
      <c r="G15" s="1">
        <f>VLOOKUP(E15,$I$3:$J$6,2,FALSE)</f>
        <v>4</v>
      </c>
    </row>
    <row r="16" spans="1:11" x14ac:dyDescent="0.25">
      <c r="A16" s="1">
        <v>4</v>
      </c>
      <c r="B16" s="1">
        <v>2</v>
      </c>
      <c r="C16" s="1">
        <v>3</v>
      </c>
    </row>
    <row r="17" spans="1:8" ht="15.75" thickBot="1" x14ac:dyDescent="0.3">
      <c r="A17" s="23">
        <v>2</v>
      </c>
      <c r="B17" s="23">
        <v>2</v>
      </c>
      <c r="C17" s="23">
        <v>3</v>
      </c>
    </row>
    <row r="18" spans="1:8" ht="15.75" thickBot="1" x14ac:dyDescent="0.3">
      <c r="A18" s="20" t="s">
        <v>9</v>
      </c>
      <c r="B18" s="21"/>
      <c r="C18" s="21"/>
      <c r="D18" s="21"/>
      <c r="E18" s="21"/>
      <c r="F18" s="21"/>
      <c r="G18" s="21"/>
      <c r="H18" s="22"/>
    </row>
    <row r="19" spans="1:8" x14ac:dyDescent="0.25">
      <c r="A19" s="3" t="s">
        <v>1</v>
      </c>
      <c r="B19" s="3" t="s">
        <v>14</v>
      </c>
      <c r="C19" s="7"/>
      <c r="D19" s="13" t="str">
        <f xml:space="preserve"> "Après élimination de " &amp;E15</f>
        <v>Après élimination de Z</v>
      </c>
      <c r="E19" s="13"/>
      <c r="F19" s="13"/>
      <c r="G19" s="7"/>
    </row>
    <row r="20" spans="1:8" x14ac:dyDescent="0.25">
      <c r="A20" s="8" t="e">
        <f t="shared" ref="A20:A33" si="0">VLOOKUP($G$15,A4:B4,2,FALSE)</f>
        <v>#N/A</v>
      </c>
      <c r="B20" s="3" t="e">
        <f t="shared" ref="B20:B33" si="1">VLOOKUP(A20,$J$3:$K$6,2,FALSE)</f>
        <v>#N/A</v>
      </c>
      <c r="D20" s="2" t="str">
        <f>F20</f>
        <v>X</v>
      </c>
      <c r="E20" s="1">
        <f>LARGE($F$3:$F$6,1)</f>
        <v>5</v>
      </c>
      <c r="F20" s="2" t="str">
        <f>VLOOKUP(E20,$F$3:$G$6,2,FALSE)</f>
        <v>X</v>
      </c>
    </row>
    <row r="21" spans="1:8" x14ac:dyDescent="0.25">
      <c r="A21" s="8" t="e">
        <f t="shared" si="0"/>
        <v>#N/A</v>
      </c>
      <c r="B21" s="3" t="e">
        <f t="shared" si="1"/>
        <v>#N/A</v>
      </c>
      <c r="D21" s="2" t="str">
        <f t="shared" ref="D21:D22" si="2">F21</f>
        <v>W</v>
      </c>
      <c r="E21" s="1">
        <f>LARGE($F$3:$F$6,2)</f>
        <v>4</v>
      </c>
      <c r="F21" s="2" t="str">
        <f>VLOOKUP(E21,$F$3:$G$6,2,FALSE)</f>
        <v>W</v>
      </c>
    </row>
    <row r="22" spans="1:8" x14ac:dyDescent="0.25">
      <c r="A22" s="8" t="e">
        <f t="shared" si="0"/>
        <v>#N/A</v>
      </c>
      <c r="B22" s="3" t="e">
        <f t="shared" si="1"/>
        <v>#N/A</v>
      </c>
      <c r="D22" s="2" t="str">
        <f t="shared" si="2"/>
        <v>Y</v>
      </c>
      <c r="E22" s="1">
        <f>LARGE($F$3:$F$6,3)</f>
        <v>3</v>
      </c>
      <c r="F22" s="2" t="str">
        <f>VLOOKUP(E22,$F$3:$G$6,2,FALSE)</f>
        <v>Y</v>
      </c>
    </row>
    <row r="23" spans="1:8" x14ac:dyDescent="0.25">
      <c r="A23" s="8" t="e">
        <f t="shared" si="0"/>
        <v>#N/A</v>
      </c>
      <c r="B23" s="3" t="e">
        <f t="shared" si="1"/>
        <v>#N/A</v>
      </c>
      <c r="D23" s="2" t="s">
        <v>7</v>
      </c>
      <c r="E23" s="2">
        <f>SUM(E20:E22)</f>
        <v>12</v>
      </c>
      <c r="F23" s="5"/>
    </row>
    <row r="24" spans="1:8" x14ac:dyDescent="0.25">
      <c r="A24" s="8" t="e">
        <f t="shared" si="0"/>
        <v>#N/A</v>
      </c>
      <c r="B24" s="3" t="e">
        <f t="shared" si="1"/>
        <v>#N/A</v>
      </c>
      <c r="D24" s="13" t="str">
        <f>"Récolte du vote de " &amp;E15</f>
        <v>Récolte du vote de Z</v>
      </c>
      <c r="E24" s="13"/>
      <c r="F24" s="13"/>
    </row>
    <row r="25" spans="1:8" x14ac:dyDescent="0.25">
      <c r="A25" s="8">
        <f t="shared" si="0"/>
        <v>1</v>
      </c>
      <c r="B25" s="3" t="str">
        <f t="shared" si="1"/>
        <v>W</v>
      </c>
      <c r="D25" s="2" t="str">
        <f t="shared" ref="D25:F28" si="3">D20</f>
        <v>X</v>
      </c>
      <c r="E25" s="1">
        <f>COUNTIF($B$20:$B$33,D25)</f>
        <v>1</v>
      </c>
      <c r="F25" s="2" t="str">
        <f t="shared" si="3"/>
        <v>X</v>
      </c>
    </row>
    <row r="26" spans="1:8" x14ac:dyDescent="0.25">
      <c r="A26" s="8" t="e">
        <f t="shared" si="0"/>
        <v>#N/A</v>
      </c>
      <c r="B26" s="3" t="e">
        <f t="shared" si="1"/>
        <v>#N/A</v>
      </c>
      <c r="D26" s="2" t="str">
        <f t="shared" si="3"/>
        <v>W</v>
      </c>
      <c r="E26" s="1">
        <f>COUNTIF($B$20:$B$33,D26)</f>
        <v>1</v>
      </c>
      <c r="F26" s="2" t="str">
        <f t="shared" si="3"/>
        <v>W</v>
      </c>
    </row>
    <row r="27" spans="1:8" x14ac:dyDescent="0.25">
      <c r="A27" s="8" t="e">
        <f t="shared" si="0"/>
        <v>#N/A</v>
      </c>
      <c r="B27" s="3" t="e">
        <f t="shared" si="1"/>
        <v>#N/A</v>
      </c>
      <c r="D27" s="2" t="str">
        <f t="shared" si="3"/>
        <v>Y</v>
      </c>
      <c r="E27" s="1">
        <f>COUNTIF($B$20:$B$33,D27)</f>
        <v>0</v>
      </c>
      <c r="F27" s="2" t="str">
        <f t="shared" si="3"/>
        <v>Y</v>
      </c>
    </row>
    <row r="28" spans="1:8" x14ac:dyDescent="0.25">
      <c r="A28" s="8" t="e">
        <f t="shared" si="0"/>
        <v>#N/A</v>
      </c>
      <c r="B28" s="3" t="e">
        <f t="shared" si="1"/>
        <v>#N/A</v>
      </c>
      <c r="D28" s="2" t="str">
        <f t="shared" si="3"/>
        <v>Total</v>
      </c>
      <c r="E28" s="2">
        <f t="shared" si="3"/>
        <v>12</v>
      </c>
      <c r="F28" s="3"/>
    </row>
    <row r="29" spans="1:8" x14ac:dyDescent="0.25">
      <c r="A29" s="8" t="e">
        <f t="shared" si="0"/>
        <v>#N/A</v>
      </c>
      <c r="B29" s="3" t="e">
        <f t="shared" si="1"/>
        <v>#N/A</v>
      </c>
      <c r="D29" s="17" t="str">
        <f xml:space="preserve"> "Résultat après le deuxième tour"</f>
        <v>Résultat après le deuxième tour</v>
      </c>
      <c r="E29" s="17"/>
      <c r="F29" s="17"/>
    </row>
    <row r="30" spans="1:8" x14ac:dyDescent="0.25">
      <c r="A30" s="8" t="e">
        <f t="shared" si="0"/>
        <v>#N/A</v>
      </c>
      <c r="B30" s="3" t="e">
        <f t="shared" si="1"/>
        <v>#N/A</v>
      </c>
      <c r="D30" s="2" t="str">
        <f t="shared" ref="D30:F33" si="4">D20</f>
        <v>X</v>
      </c>
      <c r="E30" s="1">
        <f>E20+E25</f>
        <v>6</v>
      </c>
      <c r="F30" s="2" t="str">
        <f t="shared" si="4"/>
        <v>X</v>
      </c>
    </row>
    <row r="31" spans="1:8" x14ac:dyDescent="0.25">
      <c r="A31" s="8" t="e">
        <f t="shared" si="0"/>
        <v>#N/A</v>
      </c>
      <c r="B31" s="3" t="e">
        <f t="shared" si="1"/>
        <v>#N/A</v>
      </c>
      <c r="D31" s="2" t="str">
        <f t="shared" si="4"/>
        <v>W</v>
      </c>
      <c r="E31" s="1">
        <f>E21+E26</f>
        <v>5</v>
      </c>
      <c r="F31" s="2" t="str">
        <f t="shared" si="4"/>
        <v>W</v>
      </c>
    </row>
    <row r="32" spans="1:8" x14ac:dyDescent="0.25">
      <c r="A32" s="8">
        <f t="shared" si="0"/>
        <v>2</v>
      </c>
      <c r="B32" s="3" t="str">
        <f t="shared" si="1"/>
        <v>X</v>
      </c>
      <c r="D32" s="2" t="str">
        <f t="shared" si="4"/>
        <v>Y</v>
      </c>
      <c r="E32" s="1">
        <f>E22+E27</f>
        <v>3</v>
      </c>
      <c r="F32" s="2" t="str">
        <f t="shared" si="4"/>
        <v>Y</v>
      </c>
    </row>
    <row r="33" spans="1:10" x14ac:dyDescent="0.25">
      <c r="A33" s="8" t="e">
        <f t="shared" si="0"/>
        <v>#N/A</v>
      </c>
      <c r="B33" s="3" t="e">
        <f t="shared" si="1"/>
        <v>#N/A</v>
      </c>
      <c r="D33" s="2" t="str">
        <f t="shared" si="4"/>
        <v>Total</v>
      </c>
      <c r="E33" s="2">
        <f>SUM(E30:E32)</f>
        <v>14</v>
      </c>
      <c r="F33" s="3"/>
    </row>
    <row r="34" spans="1:10" x14ac:dyDescent="0.25">
      <c r="A34" s="7"/>
      <c r="G34" s="18" t="s">
        <v>11</v>
      </c>
      <c r="H34" s="19"/>
    </row>
    <row r="35" spans="1:10" x14ac:dyDescent="0.25">
      <c r="A35" s="7"/>
      <c r="D35" s="11">
        <f>E30/$E$33</f>
        <v>0.42857142857142855</v>
      </c>
      <c r="E35" s="2" t="str">
        <f>F20</f>
        <v>X</v>
      </c>
      <c r="G35" s="1">
        <f>IF(D35&gt;=50%,1,0)</f>
        <v>0</v>
      </c>
      <c r="H35" s="1" t="str">
        <f>E35</f>
        <v>X</v>
      </c>
    </row>
    <row r="36" spans="1:10" x14ac:dyDescent="0.25">
      <c r="A36" s="7"/>
      <c r="D36" s="11">
        <f>E31/$E$33</f>
        <v>0.35714285714285715</v>
      </c>
      <c r="E36" s="2" t="str">
        <f t="shared" ref="E36:E37" si="5">F21</f>
        <v>W</v>
      </c>
      <c r="G36" s="1">
        <f>IF(D36&gt;=50%,1,0)</f>
        <v>0</v>
      </c>
      <c r="H36" s="1" t="str">
        <f>E36</f>
        <v>W</v>
      </c>
    </row>
    <row r="37" spans="1:10" x14ac:dyDescent="0.25">
      <c r="A37" s="7"/>
      <c r="D37" s="11">
        <f>E32/$E$33</f>
        <v>0.21428571428571427</v>
      </c>
      <c r="E37" s="2" t="str">
        <f t="shared" si="5"/>
        <v>Y</v>
      </c>
      <c r="G37" s="1">
        <f>IF(D37&gt;=50%,1,0)</f>
        <v>0</v>
      </c>
      <c r="H37" s="1" t="str">
        <f>E37</f>
        <v>Y</v>
      </c>
    </row>
    <row r="38" spans="1:10" x14ac:dyDescent="0.25">
      <c r="A38" s="7"/>
    </row>
    <row r="39" spans="1:10" x14ac:dyDescent="0.25">
      <c r="A39" s="7"/>
      <c r="D39" s="15" t="str">
        <f>"Élimination de " &amp;D40</f>
        <v>Élimination de Y</v>
      </c>
      <c r="E39" s="15"/>
    </row>
    <row r="40" spans="1:10" x14ac:dyDescent="0.25">
      <c r="A40" s="7"/>
      <c r="D40" s="1" t="str">
        <f>VLOOKUP(E40,D34:E37,2,FALSE)</f>
        <v>Y</v>
      </c>
      <c r="E40" s="9">
        <f>SMALL(D35:D37,1)</f>
        <v>0.21428571428571427</v>
      </c>
      <c r="F40" s="1">
        <f>VLOOKUP(D40,$I$3:$J$6,2,FALSE)</f>
        <v>3</v>
      </c>
    </row>
    <row r="41" spans="1:10" ht="15.75" thickBot="1" x14ac:dyDescent="0.3">
      <c r="A41" s="7"/>
    </row>
    <row r="42" spans="1:10" ht="15.75" thickBot="1" x14ac:dyDescent="0.3">
      <c r="A42" s="20" t="s">
        <v>12</v>
      </c>
      <c r="B42" s="21"/>
      <c r="C42" s="21"/>
      <c r="D42" s="21"/>
      <c r="E42" s="21"/>
      <c r="F42" s="21"/>
      <c r="G42" s="21"/>
      <c r="H42" s="22"/>
    </row>
    <row r="43" spans="1:10" x14ac:dyDescent="0.25">
      <c r="B43" s="3" t="s">
        <v>13</v>
      </c>
      <c r="C43" s="3" t="s">
        <v>16</v>
      </c>
      <c r="D43" s="3" t="s">
        <v>14</v>
      </c>
      <c r="F43" s="13" t="str">
        <f xml:space="preserve"> "Après élimination de " &amp;D40</f>
        <v>Après élimination de Y</v>
      </c>
      <c r="G43" s="13"/>
      <c r="H43" s="13"/>
    </row>
    <row r="44" spans="1:10" x14ac:dyDescent="0.25">
      <c r="A44" s="8" t="e">
        <f t="shared" ref="A44:A57" si="6">VLOOKUP($F$40,A4:B4,2,FALSE)</f>
        <v>#N/A</v>
      </c>
      <c r="B44" s="8" t="e">
        <f t="shared" ref="B44:B57" si="7">IF(OR($A44=$G$15,$A44=$F$40),1,0)</f>
        <v>#N/A</v>
      </c>
      <c r="C44" s="8" t="e">
        <f t="shared" ref="C44:C57" si="8">IF($B44=1,$C4,$A44)</f>
        <v>#N/A</v>
      </c>
      <c r="D44" s="8" t="e">
        <f t="shared" ref="D44:D57" si="9">VLOOKUP(C44,$J$3:$K$6,2,FALSE)</f>
        <v>#N/A</v>
      </c>
      <c r="F44" s="2" t="str">
        <f>H44</f>
        <v>X</v>
      </c>
      <c r="G44" s="1">
        <f>LARGE($E$30:$E$32,1)</f>
        <v>6</v>
      </c>
      <c r="H44" s="12" t="str">
        <f>VLOOKUP(G44,$E$30:$F$32,2,FALSE)</f>
        <v>X</v>
      </c>
    </row>
    <row r="45" spans="1:10" x14ac:dyDescent="0.25">
      <c r="A45" s="8" t="e">
        <f t="shared" si="6"/>
        <v>#N/A</v>
      </c>
      <c r="B45" s="8" t="e">
        <f t="shared" si="7"/>
        <v>#N/A</v>
      </c>
      <c r="C45" s="8" t="e">
        <f t="shared" si="8"/>
        <v>#N/A</v>
      </c>
      <c r="D45" s="8" t="e">
        <f t="shared" si="9"/>
        <v>#N/A</v>
      </c>
      <c r="F45" s="2" t="str">
        <f t="shared" ref="F45" si="10">H45</f>
        <v>W</v>
      </c>
      <c r="G45" s="1">
        <f>LARGE($E$30:$E$32,2)</f>
        <v>5</v>
      </c>
      <c r="H45" s="2" t="str">
        <f>VLOOKUP(G45,$E$30:$F$32,2,FALSE)</f>
        <v>W</v>
      </c>
      <c r="I45" s="7"/>
      <c r="J45" s="7"/>
    </row>
    <row r="46" spans="1:10" x14ac:dyDescent="0.25">
      <c r="A46" s="8" t="e">
        <f t="shared" si="6"/>
        <v>#N/A</v>
      </c>
      <c r="B46" s="8" t="e">
        <f t="shared" si="7"/>
        <v>#N/A</v>
      </c>
      <c r="C46" s="8" t="e">
        <f t="shared" si="8"/>
        <v>#N/A</v>
      </c>
      <c r="D46" s="8" t="e">
        <f t="shared" si="9"/>
        <v>#N/A</v>
      </c>
      <c r="F46" s="2" t="s">
        <v>7</v>
      </c>
      <c r="G46" s="2">
        <f>SUM(G44:G45)</f>
        <v>11</v>
      </c>
      <c r="H46" s="5"/>
    </row>
    <row r="47" spans="1:10" x14ac:dyDescent="0.25">
      <c r="A47" s="8" t="e">
        <f t="shared" si="6"/>
        <v>#N/A</v>
      </c>
      <c r="B47" s="8" t="e">
        <f t="shared" si="7"/>
        <v>#N/A</v>
      </c>
      <c r="C47" s="8" t="e">
        <f t="shared" si="8"/>
        <v>#N/A</v>
      </c>
      <c r="D47" s="8" t="e">
        <f t="shared" si="9"/>
        <v>#N/A</v>
      </c>
      <c r="F47" s="13" t="str">
        <f>"Récolte du vote de " &amp;D40</f>
        <v>Récolte du vote de Y</v>
      </c>
      <c r="G47" s="13"/>
      <c r="H47" s="13"/>
    </row>
    <row r="48" spans="1:10" x14ac:dyDescent="0.25">
      <c r="A48" s="8" t="e">
        <f t="shared" si="6"/>
        <v>#N/A</v>
      </c>
      <c r="B48" s="8" t="e">
        <f t="shared" si="7"/>
        <v>#N/A</v>
      </c>
      <c r="C48" s="8" t="e">
        <f t="shared" si="8"/>
        <v>#N/A</v>
      </c>
      <c r="D48" s="8" t="e">
        <f t="shared" si="9"/>
        <v>#N/A</v>
      </c>
      <c r="F48" s="2" t="str">
        <f>F44</f>
        <v>X</v>
      </c>
      <c r="G48" s="1">
        <f>COUNTIF($D$44:$D$57,F48)</f>
        <v>2</v>
      </c>
      <c r="H48" s="2" t="str">
        <f>H44</f>
        <v>X</v>
      </c>
    </row>
    <row r="49" spans="1:10" x14ac:dyDescent="0.25">
      <c r="A49" s="8" t="e">
        <f t="shared" si="6"/>
        <v>#N/A</v>
      </c>
      <c r="B49" s="8" t="e">
        <f t="shared" si="7"/>
        <v>#N/A</v>
      </c>
      <c r="C49" s="8" t="e">
        <f t="shared" si="8"/>
        <v>#N/A</v>
      </c>
      <c r="D49" s="8" t="e">
        <f t="shared" si="9"/>
        <v>#N/A</v>
      </c>
      <c r="F49" s="2" t="str">
        <f>F45</f>
        <v>W</v>
      </c>
      <c r="G49" s="1">
        <f>COUNTIF($D$44:$D$57,F49)</f>
        <v>1</v>
      </c>
      <c r="H49" s="2" t="str">
        <f>H45</f>
        <v>W</v>
      </c>
    </row>
    <row r="50" spans="1:10" x14ac:dyDescent="0.25">
      <c r="A50" s="8" t="e">
        <f t="shared" si="6"/>
        <v>#N/A</v>
      </c>
      <c r="B50" s="8" t="e">
        <f t="shared" si="7"/>
        <v>#N/A</v>
      </c>
      <c r="C50" s="8" t="e">
        <f t="shared" si="8"/>
        <v>#N/A</v>
      </c>
      <c r="D50" s="8" t="e">
        <f t="shared" si="9"/>
        <v>#N/A</v>
      </c>
      <c r="F50" s="2" t="s">
        <v>7</v>
      </c>
      <c r="G50" s="2">
        <f>SUM(G48:G49)</f>
        <v>3</v>
      </c>
      <c r="H50" s="3"/>
    </row>
    <row r="51" spans="1:10" x14ac:dyDescent="0.25">
      <c r="A51" s="8">
        <f t="shared" si="6"/>
        <v>1</v>
      </c>
      <c r="B51" s="8">
        <f t="shared" si="7"/>
        <v>0</v>
      </c>
      <c r="C51" s="8">
        <f t="shared" si="8"/>
        <v>1</v>
      </c>
      <c r="D51" s="8" t="str">
        <f t="shared" si="9"/>
        <v>W</v>
      </c>
      <c r="F51" s="14" t="str">
        <f xml:space="preserve"> "Résultat après le troisième tour"</f>
        <v>Résultat après le troisième tour</v>
      </c>
      <c r="G51" s="14"/>
      <c r="H51" s="14"/>
    </row>
    <row r="52" spans="1:10" x14ac:dyDescent="0.25">
      <c r="A52" s="8" t="e">
        <f t="shared" si="6"/>
        <v>#N/A</v>
      </c>
      <c r="B52" s="8" t="e">
        <f t="shared" si="7"/>
        <v>#N/A</v>
      </c>
      <c r="C52" s="8" t="e">
        <f t="shared" si="8"/>
        <v>#N/A</v>
      </c>
      <c r="D52" s="8" t="e">
        <f t="shared" si="9"/>
        <v>#N/A</v>
      </c>
      <c r="F52" s="2" t="str">
        <f>F48</f>
        <v>X</v>
      </c>
      <c r="G52" s="1">
        <f>SUM(G44+G48)</f>
        <v>8</v>
      </c>
      <c r="H52" s="2" t="str">
        <f>H48</f>
        <v>X</v>
      </c>
    </row>
    <row r="53" spans="1:10" x14ac:dyDescent="0.25">
      <c r="A53" s="8">
        <f t="shared" si="6"/>
        <v>2</v>
      </c>
      <c r="B53" s="8">
        <f t="shared" si="7"/>
        <v>0</v>
      </c>
      <c r="C53" s="8">
        <f t="shared" si="8"/>
        <v>2</v>
      </c>
      <c r="D53" s="8" t="str">
        <f t="shared" si="9"/>
        <v>X</v>
      </c>
      <c r="F53" s="2" t="str">
        <f>F49</f>
        <v>W</v>
      </c>
      <c r="G53" s="1">
        <f>SUM(G45+G49)</f>
        <v>6</v>
      </c>
      <c r="H53" s="2" t="str">
        <f>H49</f>
        <v>W</v>
      </c>
    </row>
    <row r="54" spans="1:10" x14ac:dyDescent="0.25">
      <c r="A54" s="8">
        <f t="shared" si="6"/>
        <v>4</v>
      </c>
      <c r="B54" s="8">
        <f t="shared" si="7"/>
        <v>1</v>
      </c>
      <c r="C54" s="8">
        <f t="shared" si="8"/>
        <v>2</v>
      </c>
      <c r="D54" s="8" t="str">
        <f t="shared" si="9"/>
        <v>X</v>
      </c>
      <c r="F54" s="2" t="s">
        <v>7</v>
      </c>
      <c r="G54" s="2">
        <f>SUM(G52:G53)</f>
        <v>14</v>
      </c>
      <c r="H54" s="3"/>
    </row>
    <row r="55" spans="1:10" x14ac:dyDescent="0.25">
      <c r="A55" s="8" t="e">
        <f t="shared" si="6"/>
        <v>#N/A</v>
      </c>
      <c r="B55" s="8" t="e">
        <f t="shared" si="7"/>
        <v>#N/A</v>
      </c>
      <c r="C55" s="8" t="e">
        <f t="shared" si="8"/>
        <v>#N/A</v>
      </c>
      <c r="D55" s="8" t="e">
        <f t="shared" si="9"/>
        <v>#N/A</v>
      </c>
      <c r="I55" s="15" t="s">
        <v>11</v>
      </c>
      <c r="J55" s="15"/>
    </row>
    <row r="56" spans="1:10" x14ac:dyDescent="0.25">
      <c r="A56" s="8" t="e">
        <f t="shared" si="6"/>
        <v>#N/A</v>
      </c>
      <c r="B56" s="8" t="e">
        <f t="shared" si="7"/>
        <v>#N/A</v>
      </c>
      <c r="C56" s="8" t="e">
        <f t="shared" si="8"/>
        <v>#N/A</v>
      </c>
      <c r="D56" s="8" t="e">
        <f t="shared" si="9"/>
        <v>#N/A</v>
      </c>
      <c r="F56" s="10">
        <f>G52/$G$54</f>
        <v>0.5714285714285714</v>
      </c>
      <c r="G56" s="2" t="str">
        <f>H52</f>
        <v>X</v>
      </c>
      <c r="I56" s="1">
        <f>IF(F56&gt;=50%,1,0)</f>
        <v>1</v>
      </c>
      <c r="J56" s="1" t="str">
        <f>G56</f>
        <v>X</v>
      </c>
    </row>
    <row r="57" spans="1:10" x14ac:dyDescent="0.25">
      <c r="A57" s="8" t="e">
        <f t="shared" si="6"/>
        <v>#N/A</v>
      </c>
      <c r="B57" s="8" t="e">
        <f t="shared" si="7"/>
        <v>#N/A</v>
      </c>
      <c r="C57" s="8" t="e">
        <f t="shared" si="8"/>
        <v>#N/A</v>
      </c>
      <c r="D57" s="8" t="e">
        <f t="shared" si="9"/>
        <v>#N/A</v>
      </c>
      <c r="F57" s="10">
        <f>G53/$G$54</f>
        <v>0.42857142857142855</v>
      </c>
      <c r="G57" s="2" t="str">
        <f>H53</f>
        <v>W</v>
      </c>
      <c r="I57" s="1">
        <f>IF(F57&gt;=50%,1,0)</f>
        <v>0</v>
      </c>
      <c r="J57" s="1" t="str">
        <f>G57</f>
        <v>W</v>
      </c>
    </row>
    <row r="59" spans="1:10" x14ac:dyDescent="0.25">
      <c r="A59" s="8"/>
    </row>
    <row r="60" spans="1:10" x14ac:dyDescent="0.25">
      <c r="A60" s="8"/>
    </row>
    <row r="61" spans="1:10" x14ac:dyDescent="0.25">
      <c r="A61" s="8"/>
    </row>
  </sheetData>
  <mergeCells count="15">
    <mergeCell ref="A1:H1"/>
    <mergeCell ref="E14:F14"/>
    <mergeCell ref="A18:H18"/>
    <mergeCell ref="H8:I8"/>
    <mergeCell ref="D19:F19"/>
    <mergeCell ref="F43:H43"/>
    <mergeCell ref="F47:H47"/>
    <mergeCell ref="F51:H51"/>
    <mergeCell ref="I55:J55"/>
    <mergeCell ref="A2:C2"/>
    <mergeCell ref="D24:F24"/>
    <mergeCell ref="D29:F29"/>
    <mergeCell ref="G34:H34"/>
    <mergeCell ref="D39:E39"/>
    <mergeCell ref="A42:H42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Collège de Valleyfield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testwin7</dc:creator>
  <cp:lastModifiedBy>Maxime</cp:lastModifiedBy>
  <dcterms:created xsi:type="dcterms:W3CDTF">2016-10-20T17:41:22Z</dcterms:created>
  <dcterms:modified xsi:type="dcterms:W3CDTF">2016-10-21T03:06:14Z</dcterms:modified>
</cp:coreProperties>
</file>