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895" windowHeight="13740" activeTab="3"/>
  </bookViews>
  <sheets>
    <sheet name="Sheet1" sheetId="2" r:id="rId1"/>
    <sheet name="Sheet2" sheetId="3" r:id="rId2"/>
    <sheet name="lookup" sheetId="4" r:id="rId3"/>
    <sheet name="excluded" sheetId="5" r:id="rId4"/>
    <sheet name="Sheet3" sheetId="6" r:id="rId5"/>
    <sheet name="Sheet4" sheetId="7" r:id="rId6"/>
  </sheets>
  <definedNames>
    <definedName name="newman1208" localSheetId="3">#REF!</definedName>
    <definedName name="newman1208" localSheetId="2">#REF!</definedName>
    <definedName name="newman1208">#REF!</definedName>
  </definedNames>
  <calcPr calcId="145621"/>
</workbook>
</file>

<file path=xl/calcChain.xml><?xml version="1.0" encoding="utf-8"?>
<calcChain xmlns="http://schemas.openxmlformats.org/spreadsheetml/2006/main">
  <c r="D5" i="7" l="1"/>
  <c r="D4" i="7"/>
  <c r="D3" i="7"/>
  <c r="D2" i="7"/>
  <c r="D9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C127" i="5" l="1"/>
  <c r="B127" i="5"/>
  <c r="AX126" i="5"/>
  <c r="AV126" i="5"/>
  <c r="AT126" i="5"/>
  <c r="AR126" i="5"/>
  <c r="AP126" i="5"/>
  <c r="AN126" i="5"/>
  <c r="AL126" i="5"/>
  <c r="AJ126" i="5"/>
  <c r="AH126" i="5"/>
  <c r="AF126" i="5"/>
  <c r="AD126" i="5"/>
  <c r="AB126" i="5"/>
  <c r="Z126" i="5"/>
  <c r="X126" i="5"/>
  <c r="V126" i="5"/>
  <c r="T126" i="5"/>
  <c r="R126" i="5"/>
  <c r="P126" i="5"/>
  <c r="N126" i="5"/>
  <c r="L126" i="5"/>
  <c r="J126" i="5"/>
  <c r="H126" i="5"/>
  <c r="F126" i="5"/>
  <c r="D126" i="5"/>
  <c r="AX125" i="5"/>
  <c r="AV125" i="5"/>
  <c r="AT125" i="5"/>
  <c r="AR125" i="5"/>
  <c r="AP125" i="5"/>
  <c r="AN125" i="5"/>
  <c r="AL125" i="5"/>
  <c r="AJ125" i="5"/>
  <c r="AH125" i="5"/>
  <c r="AF125" i="5"/>
  <c r="AD125" i="5"/>
  <c r="AB125" i="5"/>
  <c r="Z125" i="5"/>
  <c r="X125" i="5"/>
  <c r="V125" i="5"/>
  <c r="T125" i="5"/>
  <c r="R125" i="5"/>
  <c r="P125" i="5"/>
  <c r="N125" i="5"/>
  <c r="L125" i="5"/>
  <c r="J125" i="5"/>
  <c r="H125" i="5"/>
  <c r="F125" i="5"/>
  <c r="D125" i="5"/>
  <c r="AX124" i="5"/>
  <c r="AV124" i="5"/>
  <c r="AT124" i="5"/>
  <c r="AR124" i="5"/>
  <c r="AP124" i="5"/>
  <c r="AN124" i="5"/>
  <c r="AL124" i="5"/>
  <c r="AJ124" i="5"/>
  <c r="AH124" i="5"/>
  <c r="AF124" i="5"/>
  <c r="AD124" i="5"/>
  <c r="AB124" i="5"/>
  <c r="Z124" i="5"/>
  <c r="X124" i="5"/>
  <c r="V124" i="5"/>
  <c r="T124" i="5"/>
  <c r="R124" i="5"/>
  <c r="P124" i="5"/>
  <c r="N124" i="5"/>
  <c r="L124" i="5"/>
  <c r="J124" i="5"/>
  <c r="H124" i="5"/>
  <c r="F124" i="5"/>
  <c r="D124" i="5"/>
  <c r="AX123" i="5"/>
  <c r="AV123" i="5"/>
  <c r="AT123" i="5"/>
  <c r="AR123" i="5"/>
  <c r="AP123" i="5"/>
  <c r="AN123" i="5"/>
  <c r="AL123" i="5"/>
  <c r="AJ123" i="5"/>
  <c r="AH123" i="5"/>
  <c r="AF123" i="5"/>
  <c r="AD123" i="5"/>
  <c r="AB123" i="5"/>
  <c r="Z123" i="5"/>
  <c r="X123" i="5"/>
  <c r="V123" i="5"/>
  <c r="T123" i="5"/>
  <c r="R123" i="5"/>
  <c r="P123" i="5"/>
  <c r="N123" i="5"/>
  <c r="L123" i="5"/>
  <c r="J123" i="5"/>
  <c r="H123" i="5"/>
  <c r="F123" i="5"/>
  <c r="D123" i="5"/>
  <c r="AX122" i="5"/>
  <c r="AV122" i="5"/>
  <c r="AT122" i="5"/>
  <c r="AR122" i="5"/>
  <c r="AP122" i="5"/>
  <c r="AN122" i="5"/>
  <c r="AL122" i="5"/>
  <c r="AJ122" i="5"/>
  <c r="AH122" i="5"/>
  <c r="AF122" i="5"/>
  <c r="AD122" i="5"/>
  <c r="AB122" i="5"/>
  <c r="Z122" i="5"/>
  <c r="X122" i="5"/>
  <c r="V122" i="5"/>
  <c r="T122" i="5"/>
  <c r="R122" i="5"/>
  <c r="P122" i="5"/>
  <c r="N122" i="5"/>
  <c r="L122" i="5"/>
  <c r="J122" i="5"/>
  <c r="H122" i="5"/>
  <c r="F122" i="5"/>
  <c r="D122" i="5"/>
  <c r="AX121" i="5"/>
  <c r="AV121" i="5"/>
  <c r="AT121" i="5"/>
  <c r="AR121" i="5"/>
  <c r="AP121" i="5"/>
  <c r="AN121" i="5"/>
  <c r="AL121" i="5"/>
  <c r="AJ121" i="5"/>
  <c r="AH121" i="5"/>
  <c r="AF121" i="5"/>
  <c r="AD121" i="5"/>
  <c r="AB121" i="5"/>
  <c r="Z121" i="5"/>
  <c r="X121" i="5"/>
  <c r="V121" i="5"/>
  <c r="T121" i="5"/>
  <c r="R121" i="5"/>
  <c r="P121" i="5"/>
  <c r="N121" i="5"/>
  <c r="L121" i="5"/>
  <c r="J121" i="5"/>
  <c r="H121" i="5"/>
  <c r="F121" i="5"/>
  <c r="D121" i="5"/>
  <c r="AX120" i="5"/>
  <c r="AV120" i="5"/>
  <c r="AT120" i="5"/>
  <c r="AR120" i="5"/>
  <c r="AP120" i="5"/>
  <c r="AN120" i="5"/>
  <c r="AL120" i="5"/>
  <c r="AJ120" i="5"/>
  <c r="AH120" i="5"/>
  <c r="AF120" i="5"/>
  <c r="AD120" i="5"/>
  <c r="AB120" i="5"/>
  <c r="Z120" i="5"/>
  <c r="X120" i="5"/>
  <c r="V120" i="5"/>
  <c r="T120" i="5"/>
  <c r="R120" i="5"/>
  <c r="P120" i="5"/>
  <c r="N120" i="5"/>
  <c r="L120" i="5"/>
  <c r="J120" i="5"/>
  <c r="H120" i="5"/>
  <c r="F120" i="5"/>
  <c r="D120" i="5"/>
  <c r="AX119" i="5"/>
  <c r="AV119" i="5"/>
  <c r="AT119" i="5"/>
  <c r="AR119" i="5"/>
  <c r="AP119" i="5"/>
  <c r="AN119" i="5"/>
  <c r="AL119" i="5"/>
  <c r="AJ119" i="5"/>
  <c r="AH119" i="5"/>
  <c r="AF119" i="5"/>
  <c r="AD119" i="5"/>
  <c r="AB119" i="5"/>
  <c r="Z119" i="5"/>
  <c r="X119" i="5"/>
  <c r="V119" i="5"/>
  <c r="T119" i="5"/>
  <c r="R119" i="5"/>
  <c r="P119" i="5"/>
  <c r="N119" i="5"/>
  <c r="L119" i="5"/>
  <c r="J119" i="5"/>
  <c r="H119" i="5"/>
  <c r="F119" i="5"/>
  <c r="D119" i="5"/>
  <c r="AX118" i="5"/>
  <c r="AV118" i="5"/>
  <c r="AT118" i="5"/>
  <c r="AR118" i="5"/>
  <c r="AP118" i="5"/>
  <c r="AN118" i="5"/>
  <c r="AL118" i="5"/>
  <c r="AJ118" i="5"/>
  <c r="AH118" i="5"/>
  <c r="AF118" i="5"/>
  <c r="AD118" i="5"/>
  <c r="AB118" i="5"/>
  <c r="Z118" i="5"/>
  <c r="X118" i="5"/>
  <c r="V118" i="5"/>
  <c r="T118" i="5"/>
  <c r="R118" i="5"/>
  <c r="P118" i="5"/>
  <c r="N118" i="5"/>
  <c r="L118" i="5"/>
  <c r="J118" i="5"/>
  <c r="H118" i="5"/>
  <c r="F118" i="5"/>
  <c r="D118" i="5"/>
  <c r="AX117" i="5"/>
  <c r="AV117" i="5"/>
  <c r="AT117" i="5"/>
  <c r="AR117" i="5"/>
  <c r="AP117" i="5"/>
  <c r="AN117" i="5"/>
  <c r="AL117" i="5"/>
  <c r="AJ117" i="5"/>
  <c r="AH117" i="5"/>
  <c r="AF117" i="5"/>
  <c r="AD117" i="5"/>
  <c r="AB117" i="5"/>
  <c r="Z117" i="5"/>
  <c r="X117" i="5"/>
  <c r="V117" i="5"/>
  <c r="T117" i="5"/>
  <c r="R117" i="5"/>
  <c r="P117" i="5"/>
  <c r="N117" i="5"/>
  <c r="L117" i="5"/>
  <c r="J117" i="5"/>
  <c r="H117" i="5"/>
  <c r="F117" i="5"/>
  <c r="D117" i="5"/>
  <c r="AX116" i="5"/>
  <c r="AV116" i="5"/>
  <c r="AT116" i="5"/>
  <c r="AR116" i="5"/>
  <c r="AP116" i="5"/>
  <c r="AN116" i="5"/>
  <c r="AL116" i="5"/>
  <c r="AJ116" i="5"/>
  <c r="AH116" i="5"/>
  <c r="AF116" i="5"/>
  <c r="AD116" i="5"/>
  <c r="AB116" i="5"/>
  <c r="Z116" i="5"/>
  <c r="X116" i="5"/>
  <c r="V116" i="5"/>
  <c r="T116" i="5"/>
  <c r="R116" i="5"/>
  <c r="P116" i="5"/>
  <c r="N116" i="5"/>
  <c r="L116" i="5"/>
  <c r="J116" i="5"/>
  <c r="H116" i="5"/>
  <c r="F116" i="5"/>
  <c r="D116" i="5"/>
  <c r="AX115" i="5"/>
  <c r="AV115" i="5"/>
  <c r="AT115" i="5"/>
  <c r="AR115" i="5"/>
  <c r="AP115" i="5"/>
  <c r="AN115" i="5"/>
  <c r="AL115" i="5"/>
  <c r="AJ115" i="5"/>
  <c r="AH115" i="5"/>
  <c r="AF115" i="5"/>
  <c r="AD115" i="5"/>
  <c r="AB115" i="5"/>
  <c r="Z115" i="5"/>
  <c r="X115" i="5"/>
  <c r="V115" i="5"/>
  <c r="T115" i="5"/>
  <c r="R115" i="5"/>
  <c r="P115" i="5"/>
  <c r="N115" i="5"/>
  <c r="L115" i="5"/>
  <c r="J115" i="5"/>
  <c r="H115" i="5"/>
  <c r="F115" i="5"/>
  <c r="D115" i="5"/>
  <c r="AX114" i="5"/>
  <c r="AV114" i="5"/>
  <c r="AT114" i="5"/>
  <c r="AR114" i="5"/>
  <c r="AP114" i="5"/>
  <c r="AN114" i="5"/>
  <c r="AL114" i="5"/>
  <c r="AJ114" i="5"/>
  <c r="AH114" i="5"/>
  <c r="AF114" i="5"/>
  <c r="AD114" i="5"/>
  <c r="AB114" i="5"/>
  <c r="Z114" i="5"/>
  <c r="X114" i="5"/>
  <c r="V114" i="5"/>
  <c r="T114" i="5"/>
  <c r="R114" i="5"/>
  <c r="P114" i="5"/>
  <c r="N114" i="5"/>
  <c r="L114" i="5"/>
  <c r="J114" i="5"/>
  <c r="H114" i="5"/>
  <c r="F114" i="5"/>
  <c r="D114" i="5"/>
  <c r="AX113" i="5"/>
  <c r="AV113" i="5"/>
  <c r="AT113" i="5"/>
  <c r="AR113" i="5"/>
  <c r="AP113" i="5"/>
  <c r="AN113" i="5"/>
  <c r="AL113" i="5"/>
  <c r="AJ113" i="5"/>
  <c r="AH113" i="5"/>
  <c r="AF113" i="5"/>
  <c r="AD113" i="5"/>
  <c r="AB113" i="5"/>
  <c r="Z113" i="5"/>
  <c r="X113" i="5"/>
  <c r="V113" i="5"/>
  <c r="T113" i="5"/>
  <c r="R113" i="5"/>
  <c r="P113" i="5"/>
  <c r="N113" i="5"/>
  <c r="L113" i="5"/>
  <c r="J113" i="5"/>
  <c r="H113" i="5"/>
  <c r="F113" i="5"/>
  <c r="D113" i="5"/>
  <c r="AX112" i="5"/>
  <c r="AV112" i="5"/>
  <c r="AT112" i="5"/>
  <c r="AR112" i="5"/>
  <c r="AP112" i="5"/>
  <c r="AN112" i="5"/>
  <c r="AL112" i="5"/>
  <c r="AJ112" i="5"/>
  <c r="AH112" i="5"/>
  <c r="AF112" i="5"/>
  <c r="AD112" i="5"/>
  <c r="AB112" i="5"/>
  <c r="Z112" i="5"/>
  <c r="X112" i="5"/>
  <c r="V112" i="5"/>
  <c r="T112" i="5"/>
  <c r="R112" i="5"/>
  <c r="P112" i="5"/>
  <c r="N112" i="5"/>
  <c r="L112" i="5"/>
  <c r="J112" i="5"/>
  <c r="H112" i="5"/>
  <c r="F112" i="5"/>
  <c r="D112" i="5"/>
  <c r="AX111" i="5"/>
  <c r="AV111" i="5"/>
  <c r="AT111" i="5"/>
  <c r="AR111" i="5"/>
  <c r="AP111" i="5"/>
  <c r="AN111" i="5"/>
  <c r="AL111" i="5"/>
  <c r="AJ111" i="5"/>
  <c r="AH111" i="5"/>
  <c r="AF111" i="5"/>
  <c r="AD111" i="5"/>
  <c r="AB111" i="5"/>
  <c r="Z111" i="5"/>
  <c r="X111" i="5"/>
  <c r="V111" i="5"/>
  <c r="T111" i="5"/>
  <c r="R111" i="5"/>
  <c r="P111" i="5"/>
  <c r="N111" i="5"/>
  <c r="L111" i="5"/>
  <c r="J111" i="5"/>
  <c r="H111" i="5"/>
  <c r="F111" i="5"/>
  <c r="D111" i="5"/>
  <c r="AX110" i="5"/>
  <c r="AV110" i="5"/>
  <c r="AT110" i="5"/>
  <c r="AR110" i="5"/>
  <c r="AP110" i="5"/>
  <c r="AN110" i="5"/>
  <c r="AL110" i="5"/>
  <c r="AJ110" i="5"/>
  <c r="AH110" i="5"/>
  <c r="AF110" i="5"/>
  <c r="AD110" i="5"/>
  <c r="AB110" i="5"/>
  <c r="Z110" i="5"/>
  <c r="X110" i="5"/>
  <c r="V110" i="5"/>
  <c r="T110" i="5"/>
  <c r="R110" i="5"/>
  <c r="P110" i="5"/>
  <c r="N110" i="5"/>
  <c r="L110" i="5"/>
  <c r="J110" i="5"/>
  <c r="H110" i="5"/>
  <c r="F110" i="5"/>
  <c r="D110" i="5"/>
  <c r="AX109" i="5"/>
  <c r="AV109" i="5"/>
  <c r="AT109" i="5"/>
  <c r="AR109" i="5"/>
  <c r="AP109" i="5"/>
  <c r="AN109" i="5"/>
  <c r="AL109" i="5"/>
  <c r="AJ109" i="5"/>
  <c r="AH109" i="5"/>
  <c r="AF109" i="5"/>
  <c r="AD109" i="5"/>
  <c r="AB109" i="5"/>
  <c r="Z109" i="5"/>
  <c r="X109" i="5"/>
  <c r="V109" i="5"/>
  <c r="T109" i="5"/>
  <c r="R109" i="5"/>
  <c r="P109" i="5"/>
  <c r="N109" i="5"/>
  <c r="L109" i="5"/>
  <c r="J109" i="5"/>
  <c r="H109" i="5"/>
  <c r="F109" i="5"/>
  <c r="D109" i="5"/>
  <c r="AX108" i="5"/>
  <c r="AV108" i="5"/>
  <c r="AT108" i="5"/>
  <c r="AR108" i="5"/>
  <c r="AP108" i="5"/>
  <c r="AN108" i="5"/>
  <c r="AL108" i="5"/>
  <c r="AJ108" i="5"/>
  <c r="AH108" i="5"/>
  <c r="AF108" i="5"/>
  <c r="AD108" i="5"/>
  <c r="AB108" i="5"/>
  <c r="Z108" i="5"/>
  <c r="X108" i="5"/>
  <c r="V108" i="5"/>
  <c r="T108" i="5"/>
  <c r="R108" i="5"/>
  <c r="P108" i="5"/>
  <c r="N108" i="5"/>
  <c r="L108" i="5"/>
  <c r="J108" i="5"/>
  <c r="H108" i="5"/>
  <c r="F108" i="5"/>
  <c r="D108" i="5"/>
  <c r="AX107" i="5"/>
  <c r="AV107" i="5"/>
  <c r="AT107" i="5"/>
  <c r="AR107" i="5"/>
  <c r="AP107" i="5"/>
  <c r="AN107" i="5"/>
  <c r="AL107" i="5"/>
  <c r="AJ107" i="5"/>
  <c r="AH107" i="5"/>
  <c r="AF107" i="5"/>
  <c r="AD107" i="5"/>
  <c r="AB107" i="5"/>
  <c r="Z107" i="5"/>
  <c r="X107" i="5"/>
  <c r="V107" i="5"/>
  <c r="T107" i="5"/>
  <c r="R107" i="5"/>
  <c r="P107" i="5"/>
  <c r="N107" i="5"/>
  <c r="L107" i="5"/>
  <c r="J107" i="5"/>
  <c r="H107" i="5"/>
  <c r="F107" i="5"/>
  <c r="D107" i="5"/>
  <c r="AX106" i="5"/>
  <c r="AV106" i="5"/>
  <c r="AT106" i="5"/>
  <c r="AR106" i="5"/>
  <c r="AP106" i="5"/>
  <c r="AN106" i="5"/>
  <c r="AL106" i="5"/>
  <c r="AJ106" i="5"/>
  <c r="AH106" i="5"/>
  <c r="AF106" i="5"/>
  <c r="AD106" i="5"/>
  <c r="AB106" i="5"/>
  <c r="Z106" i="5"/>
  <c r="X106" i="5"/>
  <c r="V106" i="5"/>
  <c r="T106" i="5"/>
  <c r="R106" i="5"/>
  <c r="P106" i="5"/>
  <c r="N106" i="5"/>
  <c r="L106" i="5"/>
  <c r="J106" i="5"/>
  <c r="H106" i="5"/>
  <c r="F106" i="5"/>
  <c r="D106" i="5"/>
  <c r="AX105" i="5"/>
  <c r="AV105" i="5"/>
  <c r="AT105" i="5"/>
  <c r="AR105" i="5"/>
  <c r="AP105" i="5"/>
  <c r="AN105" i="5"/>
  <c r="AL105" i="5"/>
  <c r="AJ105" i="5"/>
  <c r="AH105" i="5"/>
  <c r="AF105" i="5"/>
  <c r="AD105" i="5"/>
  <c r="AB105" i="5"/>
  <c r="Z105" i="5"/>
  <c r="X105" i="5"/>
  <c r="V105" i="5"/>
  <c r="T105" i="5"/>
  <c r="R105" i="5"/>
  <c r="P105" i="5"/>
  <c r="N105" i="5"/>
  <c r="L105" i="5"/>
  <c r="J105" i="5"/>
  <c r="H105" i="5"/>
  <c r="F105" i="5"/>
  <c r="D105" i="5"/>
  <c r="AX104" i="5"/>
  <c r="AV104" i="5"/>
  <c r="AT104" i="5"/>
  <c r="AR104" i="5"/>
  <c r="AP104" i="5"/>
  <c r="AN104" i="5"/>
  <c r="AL104" i="5"/>
  <c r="AJ104" i="5"/>
  <c r="AH104" i="5"/>
  <c r="AF104" i="5"/>
  <c r="AD104" i="5"/>
  <c r="AB104" i="5"/>
  <c r="Z104" i="5"/>
  <c r="X104" i="5"/>
  <c r="V104" i="5"/>
  <c r="T104" i="5"/>
  <c r="R104" i="5"/>
  <c r="P104" i="5"/>
  <c r="N104" i="5"/>
  <c r="L104" i="5"/>
  <c r="J104" i="5"/>
  <c r="H104" i="5"/>
  <c r="F104" i="5"/>
  <c r="D104" i="5"/>
  <c r="AX103" i="5"/>
  <c r="AV103" i="5"/>
  <c r="AT103" i="5"/>
  <c r="AR103" i="5"/>
  <c r="AP103" i="5"/>
  <c r="AN103" i="5"/>
  <c r="AL103" i="5"/>
  <c r="AJ103" i="5"/>
  <c r="AH103" i="5"/>
  <c r="AF103" i="5"/>
  <c r="AD103" i="5"/>
  <c r="AB103" i="5"/>
  <c r="Z103" i="5"/>
  <c r="X103" i="5"/>
  <c r="V103" i="5"/>
  <c r="T103" i="5"/>
  <c r="R103" i="5"/>
  <c r="P103" i="5"/>
  <c r="N103" i="5"/>
  <c r="L103" i="5"/>
  <c r="J103" i="5"/>
  <c r="H103" i="5"/>
  <c r="F103" i="5"/>
  <c r="D103" i="5"/>
  <c r="AX102" i="5"/>
  <c r="AV102" i="5"/>
  <c r="AT102" i="5"/>
  <c r="AR102" i="5"/>
  <c r="AP102" i="5"/>
  <c r="AN102" i="5"/>
  <c r="AL102" i="5"/>
  <c r="AJ102" i="5"/>
  <c r="AH102" i="5"/>
  <c r="AF102" i="5"/>
  <c r="AD102" i="5"/>
  <c r="AB102" i="5"/>
  <c r="Z102" i="5"/>
  <c r="X102" i="5"/>
  <c r="V102" i="5"/>
  <c r="T102" i="5"/>
  <c r="R102" i="5"/>
  <c r="P102" i="5"/>
  <c r="N102" i="5"/>
  <c r="L102" i="5"/>
  <c r="J102" i="5"/>
  <c r="H102" i="5"/>
  <c r="F102" i="5"/>
  <c r="D102" i="5"/>
  <c r="AX101" i="5"/>
  <c r="AV101" i="5"/>
  <c r="AT101" i="5"/>
  <c r="AR101" i="5"/>
  <c r="AP101" i="5"/>
  <c r="AN101" i="5"/>
  <c r="AL101" i="5"/>
  <c r="AJ101" i="5"/>
  <c r="AH101" i="5"/>
  <c r="AF101" i="5"/>
  <c r="AD101" i="5"/>
  <c r="AB101" i="5"/>
  <c r="Z101" i="5"/>
  <c r="X101" i="5"/>
  <c r="V101" i="5"/>
  <c r="T101" i="5"/>
  <c r="R101" i="5"/>
  <c r="P101" i="5"/>
  <c r="N101" i="5"/>
  <c r="L101" i="5"/>
  <c r="J101" i="5"/>
  <c r="H101" i="5"/>
  <c r="F101" i="5"/>
  <c r="D101" i="5"/>
  <c r="BA100" i="5"/>
  <c r="BA106" i="5" s="1"/>
  <c r="AX100" i="5"/>
  <c r="AV100" i="5"/>
  <c r="AT100" i="5"/>
  <c r="AR100" i="5"/>
  <c r="AP100" i="5"/>
  <c r="AN100" i="5"/>
  <c r="AL100" i="5"/>
  <c r="AJ100" i="5"/>
  <c r="AH100" i="5"/>
  <c r="AF100" i="5"/>
  <c r="AD100" i="5"/>
  <c r="AB100" i="5"/>
  <c r="Z100" i="5"/>
  <c r="X100" i="5"/>
  <c r="V100" i="5"/>
  <c r="T100" i="5"/>
  <c r="R100" i="5"/>
  <c r="P100" i="5"/>
  <c r="N100" i="5"/>
  <c r="L100" i="5"/>
  <c r="J100" i="5"/>
  <c r="H100" i="5"/>
  <c r="F100" i="5"/>
  <c r="D100" i="5"/>
  <c r="BA99" i="5"/>
  <c r="BA105" i="5" s="1"/>
  <c r="AX99" i="5"/>
  <c r="AV99" i="5"/>
  <c r="AT99" i="5"/>
  <c r="AR99" i="5"/>
  <c r="AP99" i="5"/>
  <c r="AN99" i="5"/>
  <c r="AL99" i="5"/>
  <c r="AJ99" i="5"/>
  <c r="AH99" i="5"/>
  <c r="AF99" i="5"/>
  <c r="AD99" i="5"/>
  <c r="AB99" i="5"/>
  <c r="Z99" i="5"/>
  <c r="X99" i="5"/>
  <c r="V99" i="5"/>
  <c r="T99" i="5"/>
  <c r="R99" i="5"/>
  <c r="P99" i="5"/>
  <c r="N99" i="5"/>
  <c r="L99" i="5"/>
  <c r="J99" i="5"/>
  <c r="H99" i="5"/>
  <c r="F99" i="5"/>
  <c r="D99" i="5"/>
  <c r="BA98" i="5"/>
  <c r="BA104" i="5" s="1"/>
  <c r="AX98" i="5"/>
  <c r="AV98" i="5"/>
  <c r="AT98" i="5"/>
  <c r="AR98" i="5"/>
  <c r="AP98" i="5"/>
  <c r="AN98" i="5"/>
  <c r="AL98" i="5"/>
  <c r="AJ98" i="5"/>
  <c r="AH98" i="5"/>
  <c r="AF98" i="5"/>
  <c r="AD98" i="5"/>
  <c r="AB98" i="5"/>
  <c r="Z98" i="5"/>
  <c r="X98" i="5"/>
  <c r="V98" i="5"/>
  <c r="T98" i="5"/>
  <c r="R98" i="5"/>
  <c r="P98" i="5"/>
  <c r="N98" i="5"/>
  <c r="L98" i="5"/>
  <c r="J98" i="5"/>
  <c r="H98" i="5"/>
  <c r="F98" i="5"/>
  <c r="D98" i="5"/>
  <c r="BA97" i="5"/>
  <c r="BA103" i="5" s="1"/>
  <c r="AX97" i="5"/>
  <c r="AV97" i="5"/>
  <c r="AT97" i="5"/>
  <c r="AR97" i="5"/>
  <c r="AP97" i="5"/>
  <c r="AN97" i="5"/>
  <c r="AL97" i="5"/>
  <c r="AJ97" i="5"/>
  <c r="AH97" i="5"/>
  <c r="AF97" i="5"/>
  <c r="AD97" i="5"/>
  <c r="AB97" i="5"/>
  <c r="Z97" i="5"/>
  <c r="X97" i="5"/>
  <c r="V97" i="5"/>
  <c r="T97" i="5"/>
  <c r="R97" i="5"/>
  <c r="P97" i="5"/>
  <c r="N97" i="5"/>
  <c r="L97" i="5"/>
  <c r="J97" i="5"/>
  <c r="H97" i="5"/>
  <c r="F97" i="5"/>
  <c r="D97" i="5"/>
  <c r="BA96" i="5"/>
  <c r="BA102" i="5" s="1"/>
  <c r="AX96" i="5"/>
  <c r="AV96" i="5"/>
  <c r="AT96" i="5"/>
  <c r="AR96" i="5"/>
  <c r="AP96" i="5"/>
  <c r="AN96" i="5"/>
  <c r="AL96" i="5"/>
  <c r="AJ96" i="5"/>
  <c r="AH96" i="5"/>
  <c r="AF96" i="5"/>
  <c r="AD96" i="5"/>
  <c r="AB96" i="5"/>
  <c r="Z96" i="5"/>
  <c r="X96" i="5"/>
  <c r="V96" i="5"/>
  <c r="T96" i="5"/>
  <c r="R96" i="5"/>
  <c r="P96" i="5"/>
  <c r="N96" i="5"/>
  <c r="L96" i="5"/>
  <c r="J96" i="5"/>
  <c r="H96" i="5"/>
  <c r="F96" i="5"/>
  <c r="D96" i="5"/>
  <c r="AY83" i="5"/>
  <c r="AW83" i="5"/>
  <c r="AU83" i="5"/>
  <c r="AS83" i="5"/>
  <c r="AQ83" i="5"/>
  <c r="AO83" i="5"/>
  <c r="AM83" i="5"/>
  <c r="AK83" i="5"/>
  <c r="AI83" i="5"/>
  <c r="AG83" i="5"/>
  <c r="AE83" i="5"/>
  <c r="AC83" i="5"/>
  <c r="AA83" i="5"/>
  <c r="Y83" i="5"/>
  <c r="W83" i="5"/>
  <c r="U83" i="5"/>
  <c r="S83" i="5"/>
  <c r="Q83" i="5"/>
  <c r="O83" i="5"/>
  <c r="M83" i="5"/>
  <c r="K83" i="5"/>
  <c r="I83" i="5"/>
  <c r="G83" i="5"/>
  <c r="E83" i="5"/>
  <c r="AY51" i="5"/>
  <c r="AW51" i="5"/>
  <c r="AU51" i="5"/>
  <c r="AS51" i="5"/>
  <c r="AQ51" i="5"/>
  <c r="AO51" i="5"/>
  <c r="AM51" i="5"/>
  <c r="AK51" i="5"/>
  <c r="AI51" i="5"/>
  <c r="AG51" i="5"/>
  <c r="AE51" i="5"/>
  <c r="AC51" i="5"/>
  <c r="AA51" i="5"/>
  <c r="Y51" i="5"/>
  <c r="W51" i="5"/>
  <c r="U51" i="5"/>
  <c r="S51" i="5"/>
  <c r="Q51" i="5"/>
  <c r="O51" i="5"/>
  <c r="M51" i="5"/>
  <c r="K51" i="5"/>
  <c r="I51" i="5"/>
  <c r="G51" i="5"/>
  <c r="E51" i="5"/>
  <c r="AY25" i="5"/>
  <c r="AW25" i="5"/>
  <c r="AU25" i="5"/>
  <c r="AS25" i="5"/>
  <c r="AQ25" i="5"/>
  <c r="AO25" i="5"/>
  <c r="AM25" i="5"/>
  <c r="AK25" i="5"/>
  <c r="AI25" i="5"/>
  <c r="AG25" i="5"/>
  <c r="AE25" i="5"/>
  <c r="AC25" i="5"/>
  <c r="AA25" i="5"/>
  <c r="Y25" i="5"/>
  <c r="W25" i="5"/>
  <c r="U25" i="5"/>
  <c r="S25" i="5"/>
  <c r="Q25" i="5"/>
  <c r="O25" i="5"/>
  <c r="M25" i="5"/>
  <c r="K25" i="5"/>
  <c r="I25" i="5"/>
  <c r="G25" i="5"/>
  <c r="E25" i="5"/>
  <c r="AY50" i="5"/>
  <c r="AW50" i="5"/>
  <c r="AU50" i="5"/>
  <c r="AS50" i="5"/>
  <c r="AQ50" i="5"/>
  <c r="AO50" i="5"/>
  <c r="AM50" i="5"/>
  <c r="AK50" i="5"/>
  <c r="AI50" i="5"/>
  <c r="AG50" i="5"/>
  <c r="AE50" i="5"/>
  <c r="AC50" i="5"/>
  <c r="AA50" i="5"/>
  <c r="Y50" i="5"/>
  <c r="W50" i="5"/>
  <c r="U50" i="5"/>
  <c r="S50" i="5"/>
  <c r="Q50" i="5"/>
  <c r="O50" i="5"/>
  <c r="M50" i="5"/>
  <c r="K50" i="5"/>
  <c r="I50" i="5"/>
  <c r="G50" i="5"/>
  <c r="E50" i="5"/>
  <c r="AY49" i="5"/>
  <c r="AW49" i="5"/>
  <c r="AU49" i="5"/>
  <c r="AS49" i="5"/>
  <c r="AQ49" i="5"/>
  <c r="AO49" i="5"/>
  <c r="AM49" i="5"/>
  <c r="AK49" i="5"/>
  <c r="AI49" i="5"/>
  <c r="AG49" i="5"/>
  <c r="AE49" i="5"/>
  <c r="AC49" i="5"/>
  <c r="AA49" i="5"/>
  <c r="Y49" i="5"/>
  <c r="W49" i="5"/>
  <c r="U49" i="5"/>
  <c r="S49" i="5"/>
  <c r="Q49" i="5"/>
  <c r="O49" i="5"/>
  <c r="M49" i="5"/>
  <c r="K49" i="5"/>
  <c r="I49" i="5"/>
  <c r="G49" i="5"/>
  <c r="E49" i="5"/>
  <c r="AY91" i="5"/>
  <c r="AW91" i="5"/>
  <c r="AU91" i="5"/>
  <c r="AS91" i="5"/>
  <c r="AQ91" i="5"/>
  <c r="AO91" i="5"/>
  <c r="AM91" i="5"/>
  <c r="AK91" i="5"/>
  <c r="AI91" i="5"/>
  <c r="AG91" i="5"/>
  <c r="AE91" i="5"/>
  <c r="AC91" i="5"/>
  <c r="AA91" i="5"/>
  <c r="Y91" i="5"/>
  <c r="W91" i="5"/>
  <c r="U91" i="5"/>
  <c r="S91" i="5"/>
  <c r="Q91" i="5"/>
  <c r="O91" i="5"/>
  <c r="M91" i="5"/>
  <c r="K91" i="5"/>
  <c r="I91" i="5"/>
  <c r="G91" i="5"/>
  <c r="E91" i="5"/>
  <c r="AY48" i="5"/>
  <c r="AW48" i="5"/>
  <c r="AU48" i="5"/>
  <c r="AS48" i="5"/>
  <c r="AQ48" i="5"/>
  <c r="AO48" i="5"/>
  <c r="AM48" i="5"/>
  <c r="AK48" i="5"/>
  <c r="AI48" i="5"/>
  <c r="AG48" i="5"/>
  <c r="AE48" i="5"/>
  <c r="AC48" i="5"/>
  <c r="AA48" i="5"/>
  <c r="Y48" i="5"/>
  <c r="W48" i="5"/>
  <c r="U48" i="5"/>
  <c r="S48" i="5"/>
  <c r="Q48" i="5"/>
  <c r="O48" i="5"/>
  <c r="M48" i="5"/>
  <c r="K48" i="5"/>
  <c r="I48" i="5"/>
  <c r="G48" i="5"/>
  <c r="E48" i="5"/>
  <c r="AY61" i="5"/>
  <c r="AW61" i="5"/>
  <c r="AU61" i="5"/>
  <c r="AS61" i="5"/>
  <c r="AQ61" i="5"/>
  <c r="AO61" i="5"/>
  <c r="AM61" i="5"/>
  <c r="AK61" i="5"/>
  <c r="AI61" i="5"/>
  <c r="AG61" i="5"/>
  <c r="AE61" i="5"/>
  <c r="AC61" i="5"/>
  <c r="AA61" i="5"/>
  <c r="Y61" i="5"/>
  <c r="W61" i="5"/>
  <c r="U61" i="5"/>
  <c r="S61" i="5"/>
  <c r="Q61" i="5"/>
  <c r="O61" i="5"/>
  <c r="M61" i="5"/>
  <c r="K61" i="5"/>
  <c r="I61" i="5"/>
  <c r="G61" i="5"/>
  <c r="E61" i="5"/>
  <c r="AY17" i="5"/>
  <c r="AW17" i="5"/>
  <c r="AU17" i="5"/>
  <c r="AS17" i="5"/>
  <c r="AQ17" i="5"/>
  <c r="AO17" i="5"/>
  <c r="AM17" i="5"/>
  <c r="AK17" i="5"/>
  <c r="AI17" i="5"/>
  <c r="AG17" i="5"/>
  <c r="AE17" i="5"/>
  <c r="AC17" i="5"/>
  <c r="AA17" i="5"/>
  <c r="Y17" i="5"/>
  <c r="W17" i="5"/>
  <c r="U17" i="5"/>
  <c r="S17" i="5"/>
  <c r="Q17" i="5"/>
  <c r="O17" i="5"/>
  <c r="M17" i="5"/>
  <c r="K17" i="5"/>
  <c r="I17" i="5"/>
  <c r="G17" i="5"/>
  <c r="E17" i="5"/>
  <c r="AY71" i="5"/>
  <c r="AW71" i="5"/>
  <c r="AU71" i="5"/>
  <c r="AS71" i="5"/>
  <c r="AQ71" i="5"/>
  <c r="AO71" i="5"/>
  <c r="AM71" i="5"/>
  <c r="AK71" i="5"/>
  <c r="AI71" i="5"/>
  <c r="AG71" i="5"/>
  <c r="AE71" i="5"/>
  <c r="AC71" i="5"/>
  <c r="AA71" i="5"/>
  <c r="Y71" i="5"/>
  <c r="W71" i="5"/>
  <c r="U71" i="5"/>
  <c r="S71" i="5"/>
  <c r="Q71" i="5"/>
  <c r="O71" i="5"/>
  <c r="M71" i="5"/>
  <c r="K71" i="5"/>
  <c r="I71" i="5"/>
  <c r="G71" i="5"/>
  <c r="E71" i="5"/>
  <c r="AY47" i="5"/>
  <c r="AW47" i="5"/>
  <c r="AU47" i="5"/>
  <c r="AS47" i="5"/>
  <c r="AQ47" i="5"/>
  <c r="AO47" i="5"/>
  <c r="AM47" i="5"/>
  <c r="AK47" i="5"/>
  <c r="AI47" i="5"/>
  <c r="AG47" i="5"/>
  <c r="AE47" i="5"/>
  <c r="AC47" i="5"/>
  <c r="AA47" i="5"/>
  <c r="Y47" i="5"/>
  <c r="W47" i="5"/>
  <c r="U47" i="5"/>
  <c r="S47" i="5"/>
  <c r="Q47" i="5"/>
  <c r="O47" i="5"/>
  <c r="M47" i="5"/>
  <c r="K47" i="5"/>
  <c r="I47" i="5"/>
  <c r="G47" i="5"/>
  <c r="E47" i="5"/>
  <c r="AY82" i="5"/>
  <c r="AW82" i="5"/>
  <c r="AU82" i="5"/>
  <c r="AS82" i="5"/>
  <c r="AQ82" i="5"/>
  <c r="AO82" i="5"/>
  <c r="AM82" i="5"/>
  <c r="AK82" i="5"/>
  <c r="AI82" i="5"/>
  <c r="AG82" i="5"/>
  <c r="AE82" i="5"/>
  <c r="AC82" i="5"/>
  <c r="AA82" i="5"/>
  <c r="Y82" i="5"/>
  <c r="W82" i="5"/>
  <c r="U82" i="5"/>
  <c r="S82" i="5"/>
  <c r="Q82" i="5"/>
  <c r="O82" i="5"/>
  <c r="M82" i="5"/>
  <c r="K82" i="5"/>
  <c r="I82" i="5"/>
  <c r="G82" i="5"/>
  <c r="E82" i="5"/>
  <c r="AY7" i="5"/>
  <c r="AW7" i="5"/>
  <c r="AU7" i="5"/>
  <c r="AS7" i="5"/>
  <c r="AQ7" i="5"/>
  <c r="AO7" i="5"/>
  <c r="AM7" i="5"/>
  <c r="AK7" i="5"/>
  <c r="AI7" i="5"/>
  <c r="AG7" i="5"/>
  <c r="AE7" i="5"/>
  <c r="AC7" i="5"/>
  <c r="AA7" i="5"/>
  <c r="Y7" i="5"/>
  <c r="W7" i="5"/>
  <c r="U7" i="5"/>
  <c r="S7" i="5"/>
  <c r="Q7" i="5"/>
  <c r="O7" i="5"/>
  <c r="M7" i="5"/>
  <c r="K7" i="5"/>
  <c r="I7" i="5"/>
  <c r="G7" i="5"/>
  <c r="E7" i="5"/>
  <c r="AY16" i="5"/>
  <c r="AW16" i="5"/>
  <c r="AU16" i="5"/>
  <c r="AS16" i="5"/>
  <c r="AQ16" i="5"/>
  <c r="AO16" i="5"/>
  <c r="AM16" i="5"/>
  <c r="AK16" i="5"/>
  <c r="AI16" i="5"/>
  <c r="AG16" i="5"/>
  <c r="AE16" i="5"/>
  <c r="AC16" i="5"/>
  <c r="AA16" i="5"/>
  <c r="Y16" i="5"/>
  <c r="W16" i="5"/>
  <c r="U16" i="5"/>
  <c r="S16" i="5"/>
  <c r="Q16" i="5"/>
  <c r="O16" i="5"/>
  <c r="M16" i="5"/>
  <c r="K16" i="5"/>
  <c r="I16" i="5"/>
  <c r="G16" i="5"/>
  <c r="E16" i="5"/>
  <c r="AY24" i="5"/>
  <c r="AW24" i="5"/>
  <c r="AU24" i="5"/>
  <c r="AS24" i="5"/>
  <c r="AQ24" i="5"/>
  <c r="AO24" i="5"/>
  <c r="AM24" i="5"/>
  <c r="AK24" i="5"/>
  <c r="AI24" i="5"/>
  <c r="AG24" i="5"/>
  <c r="AE24" i="5"/>
  <c r="AC24" i="5"/>
  <c r="AA24" i="5"/>
  <c r="Y24" i="5"/>
  <c r="W24" i="5"/>
  <c r="U24" i="5"/>
  <c r="S24" i="5"/>
  <c r="Q24" i="5"/>
  <c r="O24" i="5"/>
  <c r="M24" i="5"/>
  <c r="K24" i="5"/>
  <c r="I24" i="5"/>
  <c r="G24" i="5"/>
  <c r="E24" i="5"/>
  <c r="AY81" i="5"/>
  <c r="AW81" i="5"/>
  <c r="AU81" i="5"/>
  <c r="AS81" i="5"/>
  <c r="AQ81" i="5"/>
  <c r="AO81" i="5"/>
  <c r="AM81" i="5"/>
  <c r="AK81" i="5"/>
  <c r="AI81" i="5"/>
  <c r="AG81" i="5"/>
  <c r="AE81" i="5"/>
  <c r="AC81" i="5"/>
  <c r="AA81" i="5"/>
  <c r="Y81" i="5"/>
  <c r="W81" i="5"/>
  <c r="U81" i="5"/>
  <c r="S81" i="5"/>
  <c r="Q81" i="5"/>
  <c r="O81" i="5"/>
  <c r="M81" i="5"/>
  <c r="K81" i="5"/>
  <c r="I81" i="5"/>
  <c r="G81" i="5"/>
  <c r="E81" i="5"/>
  <c r="AY15" i="5"/>
  <c r="AW15" i="5"/>
  <c r="AU15" i="5"/>
  <c r="AS15" i="5"/>
  <c r="AQ15" i="5"/>
  <c r="AO15" i="5"/>
  <c r="AM15" i="5"/>
  <c r="AK15" i="5"/>
  <c r="AI15" i="5"/>
  <c r="AG15" i="5"/>
  <c r="AE15" i="5"/>
  <c r="AC15" i="5"/>
  <c r="AA15" i="5"/>
  <c r="Y15" i="5"/>
  <c r="W15" i="5"/>
  <c r="U15" i="5"/>
  <c r="S15" i="5"/>
  <c r="Q15" i="5"/>
  <c r="O15" i="5"/>
  <c r="M15" i="5"/>
  <c r="K15" i="5"/>
  <c r="I15" i="5"/>
  <c r="G15" i="5"/>
  <c r="E15" i="5"/>
  <c r="AY80" i="5"/>
  <c r="AW80" i="5"/>
  <c r="AU80" i="5"/>
  <c r="AS80" i="5"/>
  <c r="AQ80" i="5"/>
  <c r="AO80" i="5"/>
  <c r="AM80" i="5"/>
  <c r="AK80" i="5"/>
  <c r="AI80" i="5"/>
  <c r="AG80" i="5"/>
  <c r="AE80" i="5"/>
  <c r="AC80" i="5"/>
  <c r="AA80" i="5"/>
  <c r="Y80" i="5"/>
  <c r="W80" i="5"/>
  <c r="U80" i="5"/>
  <c r="S80" i="5"/>
  <c r="Q80" i="5"/>
  <c r="O80" i="5"/>
  <c r="M80" i="5"/>
  <c r="K80" i="5"/>
  <c r="I80" i="5"/>
  <c r="G80" i="5"/>
  <c r="E80" i="5"/>
  <c r="AY46" i="5"/>
  <c r="AW46" i="5"/>
  <c r="AU46" i="5"/>
  <c r="AS46" i="5"/>
  <c r="AQ46" i="5"/>
  <c r="AO46" i="5"/>
  <c r="AM46" i="5"/>
  <c r="AK46" i="5"/>
  <c r="AI46" i="5"/>
  <c r="AG46" i="5"/>
  <c r="AE46" i="5"/>
  <c r="AC46" i="5"/>
  <c r="AA46" i="5"/>
  <c r="Y46" i="5"/>
  <c r="W46" i="5"/>
  <c r="U46" i="5"/>
  <c r="S46" i="5"/>
  <c r="Q46" i="5"/>
  <c r="O46" i="5"/>
  <c r="M46" i="5"/>
  <c r="K46" i="5"/>
  <c r="I46" i="5"/>
  <c r="G46" i="5"/>
  <c r="E46" i="5"/>
  <c r="AY70" i="5"/>
  <c r="AW70" i="5"/>
  <c r="AU70" i="5"/>
  <c r="AS70" i="5"/>
  <c r="AQ70" i="5"/>
  <c r="AO70" i="5"/>
  <c r="AM70" i="5"/>
  <c r="AK70" i="5"/>
  <c r="AI70" i="5"/>
  <c r="AG70" i="5"/>
  <c r="AE70" i="5"/>
  <c r="AC70" i="5"/>
  <c r="AA70" i="5"/>
  <c r="Y70" i="5"/>
  <c r="W70" i="5"/>
  <c r="U70" i="5"/>
  <c r="S70" i="5"/>
  <c r="Q70" i="5"/>
  <c r="O70" i="5"/>
  <c r="M70" i="5"/>
  <c r="K70" i="5"/>
  <c r="I70" i="5"/>
  <c r="G70" i="5"/>
  <c r="E70" i="5"/>
  <c r="AY23" i="5"/>
  <c r="AW23" i="5"/>
  <c r="AU23" i="5"/>
  <c r="AS23" i="5"/>
  <c r="AQ23" i="5"/>
  <c r="AO23" i="5"/>
  <c r="AM23" i="5"/>
  <c r="AK23" i="5"/>
  <c r="AI23" i="5"/>
  <c r="AG23" i="5"/>
  <c r="AE23" i="5"/>
  <c r="AC23" i="5"/>
  <c r="AA23" i="5"/>
  <c r="Y23" i="5"/>
  <c r="W23" i="5"/>
  <c r="U23" i="5"/>
  <c r="S23" i="5"/>
  <c r="Q23" i="5"/>
  <c r="O23" i="5"/>
  <c r="M23" i="5"/>
  <c r="K23" i="5"/>
  <c r="I23" i="5"/>
  <c r="G23" i="5"/>
  <c r="E23" i="5"/>
  <c r="AY45" i="5"/>
  <c r="AW45" i="5"/>
  <c r="AU45" i="5"/>
  <c r="AS45" i="5"/>
  <c r="AQ45" i="5"/>
  <c r="AO45" i="5"/>
  <c r="AM45" i="5"/>
  <c r="AK45" i="5"/>
  <c r="AI45" i="5"/>
  <c r="AG45" i="5"/>
  <c r="AE45" i="5"/>
  <c r="AC45" i="5"/>
  <c r="AA45" i="5"/>
  <c r="Y45" i="5"/>
  <c r="W45" i="5"/>
  <c r="U45" i="5"/>
  <c r="S45" i="5"/>
  <c r="Q45" i="5"/>
  <c r="O45" i="5"/>
  <c r="M45" i="5"/>
  <c r="K45" i="5"/>
  <c r="I45" i="5"/>
  <c r="G45" i="5"/>
  <c r="E45" i="5"/>
  <c r="AY60" i="5"/>
  <c r="AW60" i="5"/>
  <c r="AU60" i="5"/>
  <c r="AS60" i="5"/>
  <c r="AQ60" i="5"/>
  <c r="AO60" i="5"/>
  <c r="AM60" i="5"/>
  <c r="AK60" i="5"/>
  <c r="AI60" i="5"/>
  <c r="AG60" i="5"/>
  <c r="AE60" i="5"/>
  <c r="AC60" i="5"/>
  <c r="AA60" i="5"/>
  <c r="Y60" i="5"/>
  <c r="W60" i="5"/>
  <c r="U60" i="5"/>
  <c r="S60" i="5"/>
  <c r="Q60" i="5"/>
  <c r="O60" i="5"/>
  <c r="M60" i="5"/>
  <c r="K60" i="5"/>
  <c r="I60" i="5"/>
  <c r="G60" i="5"/>
  <c r="E60" i="5"/>
  <c r="AY86" i="5"/>
  <c r="AW86" i="5"/>
  <c r="AU86" i="5"/>
  <c r="AS86" i="5"/>
  <c r="AQ86" i="5"/>
  <c r="AO86" i="5"/>
  <c r="AM86" i="5"/>
  <c r="AK86" i="5"/>
  <c r="AI86" i="5"/>
  <c r="AG86" i="5"/>
  <c r="AE86" i="5"/>
  <c r="AC86" i="5"/>
  <c r="AA86" i="5"/>
  <c r="Y86" i="5"/>
  <c r="W86" i="5"/>
  <c r="U86" i="5"/>
  <c r="S86" i="5"/>
  <c r="Q86" i="5"/>
  <c r="O86" i="5"/>
  <c r="M86" i="5"/>
  <c r="K86" i="5"/>
  <c r="I86" i="5"/>
  <c r="G86" i="5"/>
  <c r="E86" i="5"/>
  <c r="AY59" i="5"/>
  <c r="AW59" i="5"/>
  <c r="AU59" i="5"/>
  <c r="AS59" i="5"/>
  <c r="AQ59" i="5"/>
  <c r="AO59" i="5"/>
  <c r="AM59" i="5"/>
  <c r="AK59" i="5"/>
  <c r="AI59" i="5"/>
  <c r="AG59" i="5"/>
  <c r="AE59" i="5"/>
  <c r="AC59" i="5"/>
  <c r="AA59" i="5"/>
  <c r="Y59" i="5"/>
  <c r="W59" i="5"/>
  <c r="U59" i="5"/>
  <c r="S59" i="5"/>
  <c r="Q59" i="5"/>
  <c r="O59" i="5"/>
  <c r="M59" i="5"/>
  <c r="K59" i="5"/>
  <c r="I59" i="5"/>
  <c r="G59" i="5"/>
  <c r="E59" i="5"/>
  <c r="AY79" i="5"/>
  <c r="AW79" i="5"/>
  <c r="AU79" i="5"/>
  <c r="AS79" i="5"/>
  <c r="AQ79" i="5"/>
  <c r="AO79" i="5"/>
  <c r="AM79" i="5"/>
  <c r="AK79" i="5"/>
  <c r="AI79" i="5"/>
  <c r="AG79" i="5"/>
  <c r="AE79" i="5"/>
  <c r="AC79" i="5"/>
  <c r="AA79" i="5"/>
  <c r="Y79" i="5"/>
  <c r="W79" i="5"/>
  <c r="U79" i="5"/>
  <c r="S79" i="5"/>
  <c r="Q79" i="5"/>
  <c r="O79" i="5"/>
  <c r="M79" i="5"/>
  <c r="K79" i="5"/>
  <c r="I79" i="5"/>
  <c r="G79" i="5"/>
  <c r="E79" i="5"/>
  <c r="AY58" i="5"/>
  <c r="AW58" i="5"/>
  <c r="AU58" i="5"/>
  <c r="AS58" i="5"/>
  <c r="AQ58" i="5"/>
  <c r="AO58" i="5"/>
  <c r="AM58" i="5"/>
  <c r="AK58" i="5"/>
  <c r="AI58" i="5"/>
  <c r="AG58" i="5"/>
  <c r="AE58" i="5"/>
  <c r="AC58" i="5"/>
  <c r="AA58" i="5"/>
  <c r="Y58" i="5"/>
  <c r="W58" i="5"/>
  <c r="U58" i="5"/>
  <c r="S58" i="5"/>
  <c r="Q58" i="5"/>
  <c r="O58" i="5"/>
  <c r="M58" i="5"/>
  <c r="K58" i="5"/>
  <c r="I58" i="5"/>
  <c r="G58" i="5"/>
  <c r="E58" i="5"/>
  <c r="AY14" i="5"/>
  <c r="AW14" i="5"/>
  <c r="AU14" i="5"/>
  <c r="AS14" i="5"/>
  <c r="AQ14" i="5"/>
  <c r="AO14" i="5"/>
  <c r="AM14" i="5"/>
  <c r="AK14" i="5"/>
  <c r="AI14" i="5"/>
  <c r="AG14" i="5"/>
  <c r="AE14" i="5"/>
  <c r="AC14" i="5"/>
  <c r="AA14" i="5"/>
  <c r="Y14" i="5"/>
  <c r="W14" i="5"/>
  <c r="U14" i="5"/>
  <c r="S14" i="5"/>
  <c r="Q14" i="5"/>
  <c r="O14" i="5"/>
  <c r="M14" i="5"/>
  <c r="K14" i="5"/>
  <c r="I14" i="5"/>
  <c r="G14" i="5"/>
  <c r="E14" i="5"/>
  <c r="AY44" i="5"/>
  <c r="AW44" i="5"/>
  <c r="AU44" i="5"/>
  <c r="AS44" i="5"/>
  <c r="AQ44" i="5"/>
  <c r="AO44" i="5"/>
  <c r="AM44" i="5"/>
  <c r="AK44" i="5"/>
  <c r="AI44" i="5"/>
  <c r="AG44" i="5"/>
  <c r="AE44" i="5"/>
  <c r="AC44" i="5"/>
  <c r="AA44" i="5"/>
  <c r="Y44" i="5"/>
  <c r="W44" i="5"/>
  <c r="U44" i="5"/>
  <c r="S44" i="5"/>
  <c r="Q44" i="5"/>
  <c r="O44" i="5"/>
  <c r="M44" i="5"/>
  <c r="K44" i="5"/>
  <c r="I44" i="5"/>
  <c r="G44" i="5"/>
  <c r="E44" i="5"/>
  <c r="AY43" i="5"/>
  <c r="AW43" i="5"/>
  <c r="AU43" i="5"/>
  <c r="AS43" i="5"/>
  <c r="AQ43" i="5"/>
  <c r="AO43" i="5"/>
  <c r="AM43" i="5"/>
  <c r="AK43" i="5"/>
  <c r="AI43" i="5"/>
  <c r="AG43" i="5"/>
  <c r="AE43" i="5"/>
  <c r="AC43" i="5"/>
  <c r="AA43" i="5"/>
  <c r="Y43" i="5"/>
  <c r="W43" i="5"/>
  <c r="U43" i="5"/>
  <c r="S43" i="5"/>
  <c r="Q43" i="5"/>
  <c r="O43" i="5"/>
  <c r="M43" i="5"/>
  <c r="K43" i="5"/>
  <c r="I43" i="5"/>
  <c r="G43" i="5"/>
  <c r="E43" i="5"/>
  <c r="AY42" i="5"/>
  <c r="AW42" i="5"/>
  <c r="AU42" i="5"/>
  <c r="AS42" i="5"/>
  <c r="AQ42" i="5"/>
  <c r="AO42" i="5"/>
  <c r="AM42" i="5"/>
  <c r="AK42" i="5"/>
  <c r="AI42" i="5"/>
  <c r="AG42" i="5"/>
  <c r="AE42" i="5"/>
  <c r="AC42" i="5"/>
  <c r="AA42" i="5"/>
  <c r="Y42" i="5"/>
  <c r="W42" i="5"/>
  <c r="U42" i="5"/>
  <c r="S42" i="5"/>
  <c r="Q42" i="5"/>
  <c r="O42" i="5"/>
  <c r="M42" i="5"/>
  <c r="K42" i="5"/>
  <c r="I42" i="5"/>
  <c r="G42" i="5"/>
  <c r="E42" i="5"/>
  <c r="AY78" i="5"/>
  <c r="AW78" i="5"/>
  <c r="AU78" i="5"/>
  <c r="AS78" i="5"/>
  <c r="AQ78" i="5"/>
  <c r="AO78" i="5"/>
  <c r="AM78" i="5"/>
  <c r="AK78" i="5"/>
  <c r="AI78" i="5"/>
  <c r="AG78" i="5"/>
  <c r="AE78" i="5"/>
  <c r="AC78" i="5"/>
  <c r="AA78" i="5"/>
  <c r="Y78" i="5"/>
  <c r="W78" i="5"/>
  <c r="U78" i="5"/>
  <c r="S78" i="5"/>
  <c r="Q78" i="5"/>
  <c r="O78" i="5"/>
  <c r="M78" i="5"/>
  <c r="K78" i="5"/>
  <c r="I78" i="5"/>
  <c r="G78" i="5"/>
  <c r="E78" i="5"/>
  <c r="AY22" i="5"/>
  <c r="AW22" i="5"/>
  <c r="AU22" i="5"/>
  <c r="AS22" i="5"/>
  <c r="AQ22" i="5"/>
  <c r="AO22" i="5"/>
  <c r="AM22" i="5"/>
  <c r="AK22" i="5"/>
  <c r="AI22" i="5"/>
  <c r="AG22" i="5"/>
  <c r="AE22" i="5"/>
  <c r="AC22" i="5"/>
  <c r="AA22" i="5"/>
  <c r="Y22" i="5"/>
  <c r="W22" i="5"/>
  <c r="U22" i="5"/>
  <c r="S22" i="5"/>
  <c r="Q22" i="5"/>
  <c r="O22" i="5"/>
  <c r="M22" i="5"/>
  <c r="K22" i="5"/>
  <c r="I22" i="5"/>
  <c r="G22" i="5"/>
  <c r="E22" i="5"/>
  <c r="AY85" i="5"/>
  <c r="AW85" i="5"/>
  <c r="AU85" i="5"/>
  <c r="AS85" i="5"/>
  <c r="AQ85" i="5"/>
  <c r="AO85" i="5"/>
  <c r="AM85" i="5"/>
  <c r="AK85" i="5"/>
  <c r="AI85" i="5"/>
  <c r="AG85" i="5"/>
  <c r="AE85" i="5"/>
  <c r="AC85" i="5"/>
  <c r="AA85" i="5"/>
  <c r="Y85" i="5"/>
  <c r="W85" i="5"/>
  <c r="U85" i="5"/>
  <c r="S85" i="5"/>
  <c r="Q85" i="5"/>
  <c r="O85" i="5"/>
  <c r="M85" i="5"/>
  <c r="K85" i="5"/>
  <c r="I85" i="5"/>
  <c r="G85" i="5"/>
  <c r="E85" i="5"/>
  <c r="AY57" i="5"/>
  <c r="AW57" i="5"/>
  <c r="AU57" i="5"/>
  <c r="AS57" i="5"/>
  <c r="AQ57" i="5"/>
  <c r="AO57" i="5"/>
  <c r="AM57" i="5"/>
  <c r="AK57" i="5"/>
  <c r="AI57" i="5"/>
  <c r="AG57" i="5"/>
  <c r="AE57" i="5"/>
  <c r="AC57" i="5"/>
  <c r="AA57" i="5"/>
  <c r="Y57" i="5"/>
  <c r="W57" i="5"/>
  <c r="U57" i="5"/>
  <c r="S57" i="5"/>
  <c r="Q57" i="5"/>
  <c r="O57" i="5"/>
  <c r="M57" i="5"/>
  <c r="K57" i="5"/>
  <c r="I57" i="5"/>
  <c r="G57" i="5"/>
  <c r="E57" i="5"/>
  <c r="AY69" i="5"/>
  <c r="AW69" i="5"/>
  <c r="AU69" i="5"/>
  <c r="AS69" i="5"/>
  <c r="AQ69" i="5"/>
  <c r="AO69" i="5"/>
  <c r="AM69" i="5"/>
  <c r="AK69" i="5"/>
  <c r="AI69" i="5"/>
  <c r="AG69" i="5"/>
  <c r="AE69" i="5"/>
  <c r="AC69" i="5"/>
  <c r="AA69" i="5"/>
  <c r="Y69" i="5"/>
  <c r="W69" i="5"/>
  <c r="U69" i="5"/>
  <c r="S69" i="5"/>
  <c r="Q69" i="5"/>
  <c r="O69" i="5"/>
  <c r="M69" i="5"/>
  <c r="K69" i="5"/>
  <c r="I69" i="5"/>
  <c r="G69" i="5"/>
  <c r="E69" i="5"/>
  <c r="AY68" i="5"/>
  <c r="AW68" i="5"/>
  <c r="AU68" i="5"/>
  <c r="AS68" i="5"/>
  <c r="AQ68" i="5"/>
  <c r="AO68" i="5"/>
  <c r="AM68" i="5"/>
  <c r="AK68" i="5"/>
  <c r="AI68" i="5"/>
  <c r="AG68" i="5"/>
  <c r="AE68" i="5"/>
  <c r="AC68" i="5"/>
  <c r="AA68" i="5"/>
  <c r="Y68" i="5"/>
  <c r="W68" i="5"/>
  <c r="U68" i="5"/>
  <c r="S68" i="5"/>
  <c r="Q68" i="5"/>
  <c r="O68" i="5"/>
  <c r="M68" i="5"/>
  <c r="K68" i="5"/>
  <c r="I68" i="5"/>
  <c r="G68" i="5"/>
  <c r="E68" i="5"/>
  <c r="AY41" i="5"/>
  <c r="AW41" i="5"/>
  <c r="AU41" i="5"/>
  <c r="AS41" i="5"/>
  <c r="AQ41" i="5"/>
  <c r="AO41" i="5"/>
  <c r="AM41" i="5"/>
  <c r="AK41" i="5"/>
  <c r="AI41" i="5"/>
  <c r="AG41" i="5"/>
  <c r="AE41" i="5"/>
  <c r="AC41" i="5"/>
  <c r="AA41" i="5"/>
  <c r="Y41" i="5"/>
  <c r="W41" i="5"/>
  <c r="U41" i="5"/>
  <c r="S41" i="5"/>
  <c r="Q41" i="5"/>
  <c r="O41" i="5"/>
  <c r="M41" i="5"/>
  <c r="K41" i="5"/>
  <c r="I41" i="5"/>
  <c r="G41" i="5"/>
  <c r="E41" i="5"/>
  <c r="AY93" i="5"/>
  <c r="AW93" i="5"/>
  <c r="AU93" i="5"/>
  <c r="AS93" i="5"/>
  <c r="AQ93" i="5"/>
  <c r="AO93" i="5"/>
  <c r="AM93" i="5"/>
  <c r="AK93" i="5"/>
  <c r="AI93" i="5"/>
  <c r="AG93" i="5"/>
  <c r="AE93" i="5"/>
  <c r="AC93" i="5"/>
  <c r="AA93" i="5"/>
  <c r="Y93" i="5"/>
  <c r="W93" i="5"/>
  <c r="U93" i="5"/>
  <c r="S93" i="5"/>
  <c r="Q93" i="5"/>
  <c r="O93" i="5"/>
  <c r="M93" i="5"/>
  <c r="K93" i="5"/>
  <c r="I93" i="5"/>
  <c r="G93" i="5"/>
  <c r="E93" i="5"/>
  <c r="AY6" i="5"/>
  <c r="AW6" i="5"/>
  <c r="AU6" i="5"/>
  <c r="AS6" i="5"/>
  <c r="AQ6" i="5"/>
  <c r="AO6" i="5"/>
  <c r="AM6" i="5"/>
  <c r="AK6" i="5"/>
  <c r="AI6" i="5"/>
  <c r="AG6" i="5"/>
  <c r="AE6" i="5"/>
  <c r="AC6" i="5"/>
  <c r="AA6" i="5"/>
  <c r="Y6" i="5"/>
  <c r="W6" i="5"/>
  <c r="U6" i="5"/>
  <c r="S6" i="5"/>
  <c r="Q6" i="5"/>
  <c r="O6" i="5"/>
  <c r="M6" i="5"/>
  <c r="K6" i="5"/>
  <c r="I6" i="5"/>
  <c r="G6" i="5"/>
  <c r="E6" i="5"/>
  <c r="AY13" i="5"/>
  <c r="AW13" i="5"/>
  <c r="AU13" i="5"/>
  <c r="AS13" i="5"/>
  <c r="AQ13" i="5"/>
  <c r="AO13" i="5"/>
  <c r="AM13" i="5"/>
  <c r="AK13" i="5"/>
  <c r="AI13" i="5"/>
  <c r="AG13" i="5"/>
  <c r="AE13" i="5"/>
  <c r="AC13" i="5"/>
  <c r="AA13" i="5"/>
  <c r="Y13" i="5"/>
  <c r="W13" i="5"/>
  <c r="U13" i="5"/>
  <c r="S13" i="5"/>
  <c r="Q13" i="5"/>
  <c r="O13" i="5"/>
  <c r="M13" i="5"/>
  <c r="K13" i="5"/>
  <c r="I13" i="5"/>
  <c r="G13" i="5"/>
  <c r="E13" i="5"/>
  <c r="AY40" i="5"/>
  <c r="AW40" i="5"/>
  <c r="AU40" i="5"/>
  <c r="AS40" i="5"/>
  <c r="AQ40" i="5"/>
  <c r="AO40" i="5"/>
  <c r="AM40" i="5"/>
  <c r="AK40" i="5"/>
  <c r="AI40" i="5"/>
  <c r="AG40" i="5"/>
  <c r="AE40" i="5"/>
  <c r="AC40" i="5"/>
  <c r="AA40" i="5"/>
  <c r="Y40" i="5"/>
  <c r="W40" i="5"/>
  <c r="U40" i="5"/>
  <c r="S40" i="5"/>
  <c r="Q40" i="5"/>
  <c r="O40" i="5"/>
  <c r="M40" i="5"/>
  <c r="K40" i="5"/>
  <c r="I40" i="5"/>
  <c r="G40" i="5"/>
  <c r="E40" i="5"/>
  <c r="AY77" i="5"/>
  <c r="AW77" i="5"/>
  <c r="AU77" i="5"/>
  <c r="AS77" i="5"/>
  <c r="AQ77" i="5"/>
  <c r="AO77" i="5"/>
  <c r="AM77" i="5"/>
  <c r="AK77" i="5"/>
  <c r="AI77" i="5"/>
  <c r="AG77" i="5"/>
  <c r="AE77" i="5"/>
  <c r="AC77" i="5"/>
  <c r="AA77" i="5"/>
  <c r="Y77" i="5"/>
  <c r="W77" i="5"/>
  <c r="U77" i="5"/>
  <c r="S77" i="5"/>
  <c r="Q77" i="5"/>
  <c r="O77" i="5"/>
  <c r="M77" i="5"/>
  <c r="K77" i="5"/>
  <c r="I77" i="5"/>
  <c r="G77" i="5"/>
  <c r="E77" i="5"/>
  <c r="AY12" i="5"/>
  <c r="AW12" i="5"/>
  <c r="AU12" i="5"/>
  <c r="AS12" i="5"/>
  <c r="AQ12" i="5"/>
  <c r="AO12" i="5"/>
  <c r="AM12" i="5"/>
  <c r="AK12" i="5"/>
  <c r="AI12" i="5"/>
  <c r="AG12" i="5"/>
  <c r="AE12" i="5"/>
  <c r="AC12" i="5"/>
  <c r="AA12" i="5"/>
  <c r="Y12" i="5"/>
  <c r="W12" i="5"/>
  <c r="U12" i="5"/>
  <c r="S12" i="5"/>
  <c r="Q12" i="5"/>
  <c r="O12" i="5"/>
  <c r="M12" i="5"/>
  <c r="K12" i="5"/>
  <c r="I12" i="5"/>
  <c r="G12" i="5"/>
  <c r="E12" i="5"/>
  <c r="AY90" i="5"/>
  <c r="AW90" i="5"/>
  <c r="AU90" i="5"/>
  <c r="AS90" i="5"/>
  <c r="AQ90" i="5"/>
  <c r="AO90" i="5"/>
  <c r="AM90" i="5"/>
  <c r="AK90" i="5"/>
  <c r="AI90" i="5"/>
  <c r="AG90" i="5"/>
  <c r="AE90" i="5"/>
  <c r="AC90" i="5"/>
  <c r="AA90" i="5"/>
  <c r="Y90" i="5"/>
  <c r="W90" i="5"/>
  <c r="U90" i="5"/>
  <c r="S90" i="5"/>
  <c r="Q90" i="5"/>
  <c r="O90" i="5"/>
  <c r="M90" i="5"/>
  <c r="K90" i="5"/>
  <c r="I90" i="5"/>
  <c r="G90" i="5"/>
  <c r="E90" i="5"/>
  <c r="AY76" i="5"/>
  <c r="AW76" i="5"/>
  <c r="AU76" i="5"/>
  <c r="AS76" i="5"/>
  <c r="AQ76" i="5"/>
  <c r="AO76" i="5"/>
  <c r="AM76" i="5"/>
  <c r="AK76" i="5"/>
  <c r="AI76" i="5"/>
  <c r="AG76" i="5"/>
  <c r="AE76" i="5"/>
  <c r="AC76" i="5"/>
  <c r="AA76" i="5"/>
  <c r="Y76" i="5"/>
  <c r="W76" i="5"/>
  <c r="U76" i="5"/>
  <c r="S76" i="5"/>
  <c r="Q76" i="5"/>
  <c r="O76" i="5"/>
  <c r="M76" i="5"/>
  <c r="K76" i="5"/>
  <c r="I76" i="5"/>
  <c r="G76" i="5"/>
  <c r="E76" i="5"/>
  <c r="AY11" i="5"/>
  <c r="AW11" i="5"/>
  <c r="AU11" i="5"/>
  <c r="AS11" i="5"/>
  <c r="AQ11" i="5"/>
  <c r="AO11" i="5"/>
  <c r="AM11" i="5"/>
  <c r="AK11" i="5"/>
  <c r="AI11" i="5"/>
  <c r="AG11" i="5"/>
  <c r="AE11" i="5"/>
  <c r="AC11" i="5"/>
  <c r="AA11" i="5"/>
  <c r="Y11" i="5"/>
  <c r="W11" i="5"/>
  <c r="U11" i="5"/>
  <c r="S11" i="5"/>
  <c r="Q11" i="5"/>
  <c r="O11" i="5"/>
  <c r="M11" i="5"/>
  <c r="K11" i="5"/>
  <c r="I11" i="5"/>
  <c r="G11" i="5"/>
  <c r="E11" i="5"/>
  <c r="AY39" i="5"/>
  <c r="AW39" i="5"/>
  <c r="AU39" i="5"/>
  <c r="AS39" i="5"/>
  <c r="AQ39" i="5"/>
  <c r="AO39" i="5"/>
  <c r="AM39" i="5"/>
  <c r="AK39" i="5"/>
  <c r="AI39" i="5"/>
  <c r="AG39" i="5"/>
  <c r="AE39" i="5"/>
  <c r="AC39" i="5"/>
  <c r="AA39" i="5"/>
  <c r="Y39" i="5"/>
  <c r="W39" i="5"/>
  <c r="U39" i="5"/>
  <c r="S39" i="5"/>
  <c r="Q39" i="5"/>
  <c r="O39" i="5"/>
  <c r="M39" i="5"/>
  <c r="K39" i="5"/>
  <c r="I39" i="5"/>
  <c r="G39" i="5"/>
  <c r="E39" i="5"/>
  <c r="AY75" i="5"/>
  <c r="AW75" i="5"/>
  <c r="AU75" i="5"/>
  <c r="AS75" i="5"/>
  <c r="AQ75" i="5"/>
  <c r="AO75" i="5"/>
  <c r="AM75" i="5"/>
  <c r="AK75" i="5"/>
  <c r="AI75" i="5"/>
  <c r="AG75" i="5"/>
  <c r="AE75" i="5"/>
  <c r="AC75" i="5"/>
  <c r="AA75" i="5"/>
  <c r="Y75" i="5"/>
  <c r="W75" i="5"/>
  <c r="U75" i="5"/>
  <c r="S75" i="5"/>
  <c r="Q75" i="5"/>
  <c r="O75" i="5"/>
  <c r="M75" i="5"/>
  <c r="K75" i="5"/>
  <c r="I75" i="5"/>
  <c r="G75" i="5"/>
  <c r="E75" i="5"/>
  <c r="AY10" i="5"/>
  <c r="AW10" i="5"/>
  <c r="AU10" i="5"/>
  <c r="AS10" i="5"/>
  <c r="AQ10" i="5"/>
  <c r="AO10" i="5"/>
  <c r="AM10" i="5"/>
  <c r="AK10" i="5"/>
  <c r="AI10" i="5"/>
  <c r="AG10" i="5"/>
  <c r="AE10" i="5"/>
  <c r="AC10" i="5"/>
  <c r="AA10" i="5"/>
  <c r="Y10" i="5"/>
  <c r="W10" i="5"/>
  <c r="U10" i="5"/>
  <c r="S10" i="5"/>
  <c r="Q10" i="5"/>
  <c r="O10" i="5"/>
  <c r="M10" i="5"/>
  <c r="K10" i="5"/>
  <c r="I10" i="5"/>
  <c r="G10" i="5"/>
  <c r="E10" i="5"/>
  <c r="AY38" i="5"/>
  <c r="AW38" i="5"/>
  <c r="AU38" i="5"/>
  <c r="AS38" i="5"/>
  <c r="AQ38" i="5"/>
  <c r="AO38" i="5"/>
  <c r="AM38" i="5"/>
  <c r="AK38" i="5"/>
  <c r="AI38" i="5"/>
  <c r="AG38" i="5"/>
  <c r="AE38" i="5"/>
  <c r="AC38" i="5"/>
  <c r="AA38" i="5"/>
  <c r="Y38" i="5"/>
  <c r="W38" i="5"/>
  <c r="U38" i="5"/>
  <c r="S38" i="5"/>
  <c r="Q38" i="5"/>
  <c r="O38" i="5"/>
  <c r="M38" i="5"/>
  <c r="K38" i="5"/>
  <c r="I38" i="5"/>
  <c r="G38" i="5"/>
  <c r="E38" i="5"/>
  <c r="AY56" i="5"/>
  <c r="AW56" i="5"/>
  <c r="AU56" i="5"/>
  <c r="AS56" i="5"/>
  <c r="AQ56" i="5"/>
  <c r="AO56" i="5"/>
  <c r="AM56" i="5"/>
  <c r="AK56" i="5"/>
  <c r="AI56" i="5"/>
  <c r="AG56" i="5"/>
  <c r="AE56" i="5"/>
  <c r="AC56" i="5"/>
  <c r="AA56" i="5"/>
  <c r="Y56" i="5"/>
  <c r="W56" i="5"/>
  <c r="U56" i="5"/>
  <c r="S56" i="5"/>
  <c r="Q56" i="5"/>
  <c r="O56" i="5"/>
  <c r="M56" i="5"/>
  <c r="K56" i="5"/>
  <c r="I56" i="5"/>
  <c r="G56" i="5"/>
  <c r="E56" i="5"/>
  <c r="AY37" i="5"/>
  <c r="AW37" i="5"/>
  <c r="AU37" i="5"/>
  <c r="AS37" i="5"/>
  <c r="AQ37" i="5"/>
  <c r="AO37" i="5"/>
  <c r="AM37" i="5"/>
  <c r="AK37" i="5"/>
  <c r="AI37" i="5"/>
  <c r="AG37" i="5"/>
  <c r="AE37" i="5"/>
  <c r="AC37" i="5"/>
  <c r="AA37" i="5"/>
  <c r="Y37" i="5"/>
  <c r="W37" i="5"/>
  <c r="U37" i="5"/>
  <c r="S37" i="5"/>
  <c r="Q37" i="5"/>
  <c r="O37" i="5"/>
  <c r="M37" i="5"/>
  <c r="K37" i="5"/>
  <c r="I37" i="5"/>
  <c r="G37" i="5"/>
  <c r="E37" i="5"/>
  <c r="AY88" i="5"/>
  <c r="AW88" i="5"/>
  <c r="AU88" i="5"/>
  <c r="AS88" i="5"/>
  <c r="AQ88" i="5"/>
  <c r="AO88" i="5"/>
  <c r="AM88" i="5"/>
  <c r="AK88" i="5"/>
  <c r="AI88" i="5"/>
  <c r="AG88" i="5"/>
  <c r="AE88" i="5"/>
  <c r="AC88" i="5"/>
  <c r="AA88" i="5"/>
  <c r="Y88" i="5"/>
  <c r="W88" i="5"/>
  <c r="U88" i="5"/>
  <c r="S88" i="5"/>
  <c r="Q88" i="5"/>
  <c r="O88" i="5"/>
  <c r="M88" i="5"/>
  <c r="K88" i="5"/>
  <c r="I88" i="5"/>
  <c r="G88" i="5"/>
  <c r="E88" i="5"/>
  <c r="AY55" i="5"/>
  <c r="AW55" i="5"/>
  <c r="AU55" i="5"/>
  <c r="AS55" i="5"/>
  <c r="AQ55" i="5"/>
  <c r="AO55" i="5"/>
  <c r="AM55" i="5"/>
  <c r="AK55" i="5"/>
  <c r="AI55" i="5"/>
  <c r="AG55" i="5"/>
  <c r="AE55" i="5"/>
  <c r="AC55" i="5"/>
  <c r="AA55" i="5"/>
  <c r="Y55" i="5"/>
  <c r="W55" i="5"/>
  <c r="U55" i="5"/>
  <c r="S55" i="5"/>
  <c r="Q55" i="5"/>
  <c r="O55" i="5"/>
  <c r="M55" i="5"/>
  <c r="K55" i="5"/>
  <c r="I55" i="5"/>
  <c r="G55" i="5"/>
  <c r="E55" i="5"/>
  <c r="AY54" i="5"/>
  <c r="AW54" i="5"/>
  <c r="AU54" i="5"/>
  <c r="AS54" i="5"/>
  <c r="AQ54" i="5"/>
  <c r="AO54" i="5"/>
  <c r="AM54" i="5"/>
  <c r="AK54" i="5"/>
  <c r="AI54" i="5"/>
  <c r="AG54" i="5"/>
  <c r="AE54" i="5"/>
  <c r="AC54" i="5"/>
  <c r="AA54" i="5"/>
  <c r="Y54" i="5"/>
  <c r="W54" i="5"/>
  <c r="U54" i="5"/>
  <c r="S54" i="5"/>
  <c r="Q54" i="5"/>
  <c r="O54" i="5"/>
  <c r="M54" i="5"/>
  <c r="K54" i="5"/>
  <c r="I54" i="5"/>
  <c r="G54" i="5"/>
  <c r="E54" i="5"/>
  <c r="AY36" i="5"/>
  <c r="AW36" i="5"/>
  <c r="AU36" i="5"/>
  <c r="AS36" i="5"/>
  <c r="AQ36" i="5"/>
  <c r="AO36" i="5"/>
  <c r="AM36" i="5"/>
  <c r="AK36" i="5"/>
  <c r="AI36" i="5"/>
  <c r="AG36" i="5"/>
  <c r="AE36" i="5"/>
  <c r="AC36" i="5"/>
  <c r="AA36" i="5"/>
  <c r="Y36" i="5"/>
  <c r="W36" i="5"/>
  <c r="U36" i="5"/>
  <c r="S36" i="5"/>
  <c r="Q36" i="5"/>
  <c r="O36" i="5"/>
  <c r="M36" i="5"/>
  <c r="K36" i="5"/>
  <c r="I36" i="5"/>
  <c r="G36" i="5"/>
  <c r="E36" i="5"/>
  <c r="AY53" i="5"/>
  <c r="AW53" i="5"/>
  <c r="AU53" i="5"/>
  <c r="AS53" i="5"/>
  <c r="AQ53" i="5"/>
  <c r="AO53" i="5"/>
  <c r="AM53" i="5"/>
  <c r="AK53" i="5"/>
  <c r="AI53" i="5"/>
  <c r="AG53" i="5"/>
  <c r="AE53" i="5"/>
  <c r="AC53" i="5"/>
  <c r="AA53" i="5"/>
  <c r="Y53" i="5"/>
  <c r="W53" i="5"/>
  <c r="U53" i="5"/>
  <c r="S53" i="5"/>
  <c r="Q53" i="5"/>
  <c r="O53" i="5"/>
  <c r="M53" i="5"/>
  <c r="K53" i="5"/>
  <c r="I53" i="5"/>
  <c r="G53" i="5"/>
  <c r="E53" i="5"/>
  <c r="AY35" i="5"/>
  <c r="AW35" i="5"/>
  <c r="AU35" i="5"/>
  <c r="AS35" i="5"/>
  <c r="AQ35" i="5"/>
  <c r="AO35" i="5"/>
  <c r="AM35" i="5"/>
  <c r="AK35" i="5"/>
  <c r="AI35" i="5"/>
  <c r="AG35" i="5"/>
  <c r="AE35" i="5"/>
  <c r="AC35" i="5"/>
  <c r="AA35" i="5"/>
  <c r="Y35" i="5"/>
  <c r="W35" i="5"/>
  <c r="U35" i="5"/>
  <c r="S35" i="5"/>
  <c r="Q35" i="5"/>
  <c r="O35" i="5"/>
  <c r="M35" i="5"/>
  <c r="K35" i="5"/>
  <c r="I35" i="5"/>
  <c r="G35" i="5"/>
  <c r="E35" i="5"/>
  <c r="AY21" i="5"/>
  <c r="AW21" i="5"/>
  <c r="AU21" i="5"/>
  <c r="AS21" i="5"/>
  <c r="AQ21" i="5"/>
  <c r="AO21" i="5"/>
  <c r="AM21" i="5"/>
  <c r="AK21" i="5"/>
  <c r="AI21" i="5"/>
  <c r="AG21" i="5"/>
  <c r="AE21" i="5"/>
  <c r="AC21" i="5"/>
  <c r="AA21" i="5"/>
  <c r="Y21" i="5"/>
  <c r="W21" i="5"/>
  <c r="U21" i="5"/>
  <c r="S21" i="5"/>
  <c r="Q21" i="5"/>
  <c r="O21" i="5"/>
  <c r="M21" i="5"/>
  <c r="K21" i="5"/>
  <c r="I21" i="5"/>
  <c r="G21" i="5"/>
  <c r="E21" i="5"/>
  <c r="AY74" i="5"/>
  <c r="AW74" i="5"/>
  <c r="AU74" i="5"/>
  <c r="AS74" i="5"/>
  <c r="AQ74" i="5"/>
  <c r="AO74" i="5"/>
  <c r="AM74" i="5"/>
  <c r="AK74" i="5"/>
  <c r="AI74" i="5"/>
  <c r="AG74" i="5"/>
  <c r="AE74" i="5"/>
  <c r="AC74" i="5"/>
  <c r="AA74" i="5"/>
  <c r="Y74" i="5"/>
  <c r="W74" i="5"/>
  <c r="U74" i="5"/>
  <c r="S74" i="5"/>
  <c r="Q74" i="5"/>
  <c r="O74" i="5"/>
  <c r="M74" i="5"/>
  <c r="K74" i="5"/>
  <c r="I74" i="5"/>
  <c r="G74" i="5"/>
  <c r="E74" i="5"/>
  <c r="AY34" i="5"/>
  <c r="AW34" i="5"/>
  <c r="AU34" i="5"/>
  <c r="AS34" i="5"/>
  <c r="AQ34" i="5"/>
  <c r="AO34" i="5"/>
  <c r="AM34" i="5"/>
  <c r="AK34" i="5"/>
  <c r="AI34" i="5"/>
  <c r="AG34" i="5"/>
  <c r="AE34" i="5"/>
  <c r="AC34" i="5"/>
  <c r="AA34" i="5"/>
  <c r="Y34" i="5"/>
  <c r="W34" i="5"/>
  <c r="U34" i="5"/>
  <c r="S34" i="5"/>
  <c r="Q34" i="5"/>
  <c r="O34" i="5"/>
  <c r="M34" i="5"/>
  <c r="K34" i="5"/>
  <c r="I34" i="5"/>
  <c r="G34" i="5"/>
  <c r="E34" i="5"/>
  <c r="AY87" i="5"/>
  <c r="AW87" i="5"/>
  <c r="AU87" i="5"/>
  <c r="AS87" i="5"/>
  <c r="AQ87" i="5"/>
  <c r="AO87" i="5"/>
  <c r="AM87" i="5"/>
  <c r="AK87" i="5"/>
  <c r="AI87" i="5"/>
  <c r="AG87" i="5"/>
  <c r="AE87" i="5"/>
  <c r="AC87" i="5"/>
  <c r="AA87" i="5"/>
  <c r="Y87" i="5"/>
  <c r="W87" i="5"/>
  <c r="U87" i="5"/>
  <c r="S87" i="5"/>
  <c r="Q87" i="5"/>
  <c r="O87" i="5"/>
  <c r="M87" i="5"/>
  <c r="K87" i="5"/>
  <c r="I87" i="5"/>
  <c r="G87" i="5"/>
  <c r="E87" i="5"/>
  <c r="AY33" i="5"/>
  <c r="AW33" i="5"/>
  <c r="AU33" i="5"/>
  <c r="AS33" i="5"/>
  <c r="AQ33" i="5"/>
  <c r="AO33" i="5"/>
  <c r="AM33" i="5"/>
  <c r="AK33" i="5"/>
  <c r="AI33" i="5"/>
  <c r="AG33" i="5"/>
  <c r="AE33" i="5"/>
  <c r="AC33" i="5"/>
  <c r="AA33" i="5"/>
  <c r="Y33" i="5"/>
  <c r="W33" i="5"/>
  <c r="U33" i="5"/>
  <c r="S33" i="5"/>
  <c r="Q33" i="5"/>
  <c r="O33" i="5"/>
  <c r="M33" i="5"/>
  <c r="K33" i="5"/>
  <c r="I33" i="5"/>
  <c r="G33" i="5"/>
  <c r="E33" i="5"/>
  <c r="AY9" i="5"/>
  <c r="AW9" i="5"/>
  <c r="AU9" i="5"/>
  <c r="AS9" i="5"/>
  <c r="AQ9" i="5"/>
  <c r="AO9" i="5"/>
  <c r="AM9" i="5"/>
  <c r="AK9" i="5"/>
  <c r="AI9" i="5"/>
  <c r="AG9" i="5"/>
  <c r="AE9" i="5"/>
  <c r="AC9" i="5"/>
  <c r="AA9" i="5"/>
  <c r="Y9" i="5"/>
  <c r="W9" i="5"/>
  <c r="U9" i="5"/>
  <c r="S9" i="5"/>
  <c r="Q9" i="5"/>
  <c r="O9" i="5"/>
  <c r="M9" i="5"/>
  <c r="K9" i="5"/>
  <c r="I9" i="5"/>
  <c r="G9" i="5"/>
  <c r="E9" i="5"/>
  <c r="AY32" i="5"/>
  <c r="AW32" i="5"/>
  <c r="AU32" i="5"/>
  <c r="AS32" i="5"/>
  <c r="AQ32" i="5"/>
  <c r="AO32" i="5"/>
  <c r="AM32" i="5"/>
  <c r="AK32" i="5"/>
  <c r="AI32" i="5"/>
  <c r="AG32" i="5"/>
  <c r="AE32" i="5"/>
  <c r="AC32" i="5"/>
  <c r="AA32" i="5"/>
  <c r="Y32" i="5"/>
  <c r="W32" i="5"/>
  <c r="U32" i="5"/>
  <c r="S32" i="5"/>
  <c r="Q32" i="5"/>
  <c r="O32" i="5"/>
  <c r="M32" i="5"/>
  <c r="K32" i="5"/>
  <c r="I32" i="5"/>
  <c r="G32" i="5"/>
  <c r="E32" i="5"/>
  <c r="AY31" i="5"/>
  <c r="AW31" i="5"/>
  <c r="AU31" i="5"/>
  <c r="AS31" i="5"/>
  <c r="AQ31" i="5"/>
  <c r="AO31" i="5"/>
  <c r="AM31" i="5"/>
  <c r="AK31" i="5"/>
  <c r="AI31" i="5"/>
  <c r="AG31" i="5"/>
  <c r="AE31" i="5"/>
  <c r="AC31" i="5"/>
  <c r="AA31" i="5"/>
  <c r="Y31" i="5"/>
  <c r="W31" i="5"/>
  <c r="U31" i="5"/>
  <c r="S31" i="5"/>
  <c r="Q31" i="5"/>
  <c r="O31" i="5"/>
  <c r="M31" i="5"/>
  <c r="K31" i="5"/>
  <c r="I31" i="5"/>
  <c r="G31" i="5"/>
  <c r="E31" i="5"/>
  <c r="AY20" i="5"/>
  <c r="AW20" i="5"/>
  <c r="AU20" i="5"/>
  <c r="AS20" i="5"/>
  <c r="AQ20" i="5"/>
  <c r="AO20" i="5"/>
  <c r="AM20" i="5"/>
  <c r="AK20" i="5"/>
  <c r="AI20" i="5"/>
  <c r="AG20" i="5"/>
  <c r="AE20" i="5"/>
  <c r="AC20" i="5"/>
  <c r="AA20" i="5"/>
  <c r="Y20" i="5"/>
  <c r="W20" i="5"/>
  <c r="U20" i="5"/>
  <c r="S20" i="5"/>
  <c r="Q20" i="5"/>
  <c r="O20" i="5"/>
  <c r="M20" i="5"/>
  <c r="K20" i="5"/>
  <c r="I20" i="5"/>
  <c r="G20" i="5"/>
  <c r="E20" i="5"/>
  <c r="AY30" i="5"/>
  <c r="AW30" i="5"/>
  <c r="AU30" i="5"/>
  <c r="AS30" i="5"/>
  <c r="AQ30" i="5"/>
  <c r="AO30" i="5"/>
  <c r="AM30" i="5"/>
  <c r="AK30" i="5"/>
  <c r="AI30" i="5"/>
  <c r="AG30" i="5"/>
  <c r="AE30" i="5"/>
  <c r="AC30" i="5"/>
  <c r="AA30" i="5"/>
  <c r="Y30" i="5"/>
  <c r="W30" i="5"/>
  <c r="U30" i="5"/>
  <c r="S30" i="5"/>
  <c r="Q30" i="5"/>
  <c r="O30" i="5"/>
  <c r="M30" i="5"/>
  <c r="K30" i="5"/>
  <c r="I30" i="5"/>
  <c r="G30" i="5"/>
  <c r="E30" i="5"/>
  <c r="AY94" i="5"/>
  <c r="AW94" i="5"/>
  <c r="AU94" i="5"/>
  <c r="AS94" i="5"/>
  <c r="AQ94" i="5"/>
  <c r="AO94" i="5"/>
  <c r="AM94" i="5"/>
  <c r="AK94" i="5"/>
  <c r="AI94" i="5"/>
  <c r="AG94" i="5"/>
  <c r="AE94" i="5"/>
  <c r="AC94" i="5"/>
  <c r="AA94" i="5"/>
  <c r="Y94" i="5"/>
  <c r="W94" i="5"/>
  <c r="U94" i="5"/>
  <c r="S94" i="5"/>
  <c r="Q94" i="5"/>
  <c r="O94" i="5"/>
  <c r="M94" i="5"/>
  <c r="K94" i="5"/>
  <c r="I94" i="5"/>
  <c r="G94" i="5"/>
  <c r="E94" i="5"/>
  <c r="AY89" i="5"/>
  <c r="AW89" i="5"/>
  <c r="AU89" i="5"/>
  <c r="AS89" i="5"/>
  <c r="AQ89" i="5"/>
  <c r="AO89" i="5"/>
  <c r="AM89" i="5"/>
  <c r="AK89" i="5"/>
  <c r="AI89" i="5"/>
  <c r="AG89" i="5"/>
  <c r="AE89" i="5"/>
  <c r="AC89" i="5"/>
  <c r="AA89" i="5"/>
  <c r="Y89" i="5"/>
  <c r="W89" i="5"/>
  <c r="U89" i="5"/>
  <c r="S89" i="5"/>
  <c r="Q89" i="5"/>
  <c r="O89" i="5"/>
  <c r="M89" i="5"/>
  <c r="K89" i="5"/>
  <c r="I89" i="5"/>
  <c r="G89" i="5"/>
  <c r="E89" i="5"/>
  <c r="AY29" i="5"/>
  <c r="AW29" i="5"/>
  <c r="AU29" i="5"/>
  <c r="AS29" i="5"/>
  <c r="AQ29" i="5"/>
  <c r="AO29" i="5"/>
  <c r="AM29" i="5"/>
  <c r="AK29" i="5"/>
  <c r="AI29" i="5"/>
  <c r="AG29" i="5"/>
  <c r="AE29" i="5"/>
  <c r="AC29" i="5"/>
  <c r="AA29" i="5"/>
  <c r="Y29" i="5"/>
  <c r="W29" i="5"/>
  <c r="U29" i="5"/>
  <c r="S29" i="5"/>
  <c r="Q29" i="5"/>
  <c r="O29" i="5"/>
  <c r="M29" i="5"/>
  <c r="K29" i="5"/>
  <c r="I29" i="5"/>
  <c r="G29" i="5"/>
  <c r="E29" i="5"/>
  <c r="AY92" i="5"/>
  <c r="AW92" i="5"/>
  <c r="AU92" i="5"/>
  <c r="AS92" i="5"/>
  <c r="AQ92" i="5"/>
  <c r="AO92" i="5"/>
  <c r="AM92" i="5"/>
  <c r="AK92" i="5"/>
  <c r="AI92" i="5"/>
  <c r="AG92" i="5"/>
  <c r="AE92" i="5"/>
  <c r="AC92" i="5"/>
  <c r="AA92" i="5"/>
  <c r="Y92" i="5"/>
  <c r="W92" i="5"/>
  <c r="U92" i="5"/>
  <c r="S92" i="5"/>
  <c r="Q92" i="5"/>
  <c r="O92" i="5"/>
  <c r="M92" i="5"/>
  <c r="K92" i="5"/>
  <c r="I92" i="5"/>
  <c r="G92" i="5"/>
  <c r="E92" i="5"/>
  <c r="AY52" i="5"/>
  <c r="AW52" i="5"/>
  <c r="AU52" i="5"/>
  <c r="AS52" i="5"/>
  <c r="AQ52" i="5"/>
  <c r="AO52" i="5"/>
  <c r="AM52" i="5"/>
  <c r="AK52" i="5"/>
  <c r="AI52" i="5"/>
  <c r="AG52" i="5"/>
  <c r="AE52" i="5"/>
  <c r="AC52" i="5"/>
  <c r="AA52" i="5"/>
  <c r="Y52" i="5"/>
  <c r="W52" i="5"/>
  <c r="U52" i="5"/>
  <c r="S52" i="5"/>
  <c r="Q52" i="5"/>
  <c r="O52" i="5"/>
  <c r="M52" i="5"/>
  <c r="K52" i="5"/>
  <c r="I52" i="5"/>
  <c r="G52" i="5"/>
  <c r="E52" i="5"/>
  <c r="AY28" i="5"/>
  <c r="AW28" i="5"/>
  <c r="AU28" i="5"/>
  <c r="AS28" i="5"/>
  <c r="AQ28" i="5"/>
  <c r="AO28" i="5"/>
  <c r="AM28" i="5"/>
  <c r="AK28" i="5"/>
  <c r="AI28" i="5"/>
  <c r="AG28" i="5"/>
  <c r="AE28" i="5"/>
  <c r="AC28" i="5"/>
  <c r="AA28" i="5"/>
  <c r="Y28" i="5"/>
  <c r="W28" i="5"/>
  <c r="U28" i="5"/>
  <c r="S28" i="5"/>
  <c r="Q28" i="5"/>
  <c r="O28" i="5"/>
  <c r="M28" i="5"/>
  <c r="K28" i="5"/>
  <c r="I28" i="5"/>
  <c r="G28" i="5"/>
  <c r="E28" i="5"/>
  <c r="AY27" i="5"/>
  <c r="AW27" i="5"/>
  <c r="AU27" i="5"/>
  <c r="AS27" i="5"/>
  <c r="AQ27" i="5"/>
  <c r="AO27" i="5"/>
  <c r="AM27" i="5"/>
  <c r="AK27" i="5"/>
  <c r="AI27" i="5"/>
  <c r="AG27" i="5"/>
  <c r="AE27" i="5"/>
  <c r="AC27" i="5"/>
  <c r="AA27" i="5"/>
  <c r="Y27" i="5"/>
  <c r="W27" i="5"/>
  <c r="U27" i="5"/>
  <c r="S27" i="5"/>
  <c r="Q27" i="5"/>
  <c r="O27" i="5"/>
  <c r="M27" i="5"/>
  <c r="K27" i="5"/>
  <c r="I27" i="5"/>
  <c r="G27" i="5"/>
  <c r="E27" i="5"/>
  <c r="AY73" i="5"/>
  <c r="AW73" i="5"/>
  <c r="AU73" i="5"/>
  <c r="AS73" i="5"/>
  <c r="AQ73" i="5"/>
  <c r="AO73" i="5"/>
  <c r="AM73" i="5"/>
  <c r="AK73" i="5"/>
  <c r="AI73" i="5"/>
  <c r="AG73" i="5"/>
  <c r="AE73" i="5"/>
  <c r="AC73" i="5"/>
  <c r="AA73" i="5"/>
  <c r="Y73" i="5"/>
  <c r="W73" i="5"/>
  <c r="U73" i="5"/>
  <c r="S73" i="5"/>
  <c r="Q73" i="5"/>
  <c r="O73" i="5"/>
  <c r="M73" i="5"/>
  <c r="K73" i="5"/>
  <c r="I73" i="5"/>
  <c r="G73" i="5"/>
  <c r="E73" i="5"/>
  <c r="AY67" i="5"/>
  <c r="AW67" i="5"/>
  <c r="AU67" i="5"/>
  <c r="AS67" i="5"/>
  <c r="AQ67" i="5"/>
  <c r="AO67" i="5"/>
  <c r="AM67" i="5"/>
  <c r="AK67" i="5"/>
  <c r="AI67" i="5"/>
  <c r="AG67" i="5"/>
  <c r="AE67" i="5"/>
  <c r="AC67" i="5"/>
  <c r="AA67" i="5"/>
  <c r="Y67" i="5"/>
  <c r="W67" i="5"/>
  <c r="U67" i="5"/>
  <c r="S67" i="5"/>
  <c r="Q67" i="5"/>
  <c r="O67" i="5"/>
  <c r="M67" i="5"/>
  <c r="K67" i="5"/>
  <c r="I67" i="5"/>
  <c r="G67" i="5"/>
  <c r="E67" i="5"/>
  <c r="AY66" i="5"/>
  <c r="AW66" i="5"/>
  <c r="AU66" i="5"/>
  <c r="AS66" i="5"/>
  <c r="AQ66" i="5"/>
  <c r="AO66" i="5"/>
  <c r="AM66" i="5"/>
  <c r="AK66" i="5"/>
  <c r="AI66" i="5"/>
  <c r="AG66" i="5"/>
  <c r="AE66" i="5"/>
  <c r="AC66" i="5"/>
  <c r="AA66" i="5"/>
  <c r="Y66" i="5"/>
  <c r="W66" i="5"/>
  <c r="U66" i="5"/>
  <c r="S66" i="5"/>
  <c r="Q66" i="5"/>
  <c r="O66" i="5"/>
  <c r="M66" i="5"/>
  <c r="K66" i="5"/>
  <c r="I66" i="5"/>
  <c r="G66" i="5"/>
  <c r="E66" i="5"/>
  <c r="AY5" i="5"/>
  <c r="AW5" i="5"/>
  <c r="AU5" i="5"/>
  <c r="AS5" i="5"/>
  <c r="AQ5" i="5"/>
  <c r="AO5" i="5"/>
  <c r="AM5" i="5"/>
  <c r="AK5" i="5"/>
  <c r="AI5" i="5"/>
  <c r="AG5" i="5"/>
  <c r="AE5" i="5"/>
  <c r="AC5" i="5"/>
  <c r="AA5" i="5"/>
  <c r="Y5" i="5"/>
  <c r="W5" i="5"/>
  <c r="U5" i="5"/>
  <c r="S5" i="5"/>
  <c r="Q5" i="5"/>
  <c r="O5" i="5"/>
  <c r="M5" i="5"/>
  <c r="K5" i="5"/>
  <c r="I5" i="5"/>
  <c r="G5" i="5"/>
  <c r="E5" i="5"/>
  <c r="AY84" i="5"/>
  <c r="AW84" i="5"/>
  <c r="AU84" i="5"/>
  <c r="AS84" i="5"/>
  <c r="AQ84" i="5"/>
  <c r="AO84" i="5"/>
  <c r="AM84" i="5"/>
  <c r="AK84" i="5"/>
  <c r="AI84" i="5"/>
  <c r="AG84" i="5"/>
  <c r="AE84" i="5"/>
  <c r="AC84" i="5"/>
  <c r="AA84" i="5"/>
  <c r="Y84" i="5"/>
  <c r="W84" i="5"/>
  <c r="U84" i="5"/>
  <c r="S84" i="5"/>
  <c r="Q84" i="5"/>
  <c r="O84" i="5"/>
  <c r="M84" i="5"/>
  <c r="K84" i="5"/>
  <c r="I84" i="5"/>
  <c r="G84" i="5"/>
  <c r="E84" i="5"/>
  <c r="AY4" i="5"/>
  <c r="AW4" i="5"/>
  <c r="AU4" i="5"/>
  <c r="AS4" i="5"/>
  <c r="AQ4" i="5"/>
  <c r="AO4" i="5"/>
  <c r="AM4" i="5"/>
  <c r="AK4" i="5"/>
  <c r="AI4" i="5"/>
  <c r="AG4" i="5"/>
  <c r="AE4" i="5"/>
  <c r="AC4" i="5"/>
  <c r="AA4" i="5"/>
  <c r="Y4" i="5"/>
  <c r="W4" i="5"/>
  <c r="U4" i="5"/>
  <c r="S4" i="5"/>
  <c r="Q4" i="5"/>
  <c r="O4" i="5"/>
  <c r="M4" i="5"/>
  <c r="K4" i="5"/>
  <c r="I4" i="5"/>
  <c r="G4" i="5"/>
  <c r="E4" i="5"/>
  <c r="AY8" i="5"/>
  <c r="AW8" i="5"/>
  <c r="AU8" i="5"/>
  <c r="AS8" i="5"/>
  <c r="AQ8" i="5"/>
  <c r="AO8" i="5"/>
  <c r="AM8" i="5"/>
  <c r="AK8" i="5"/>
  <c r="AI8" i="5"/>
  <c r="AG8" i="5"/>
  <c r="AE8" i="5"/>
  <c r="AC8" i="5"/>
  <c r="AA8" i="5"/>
  <c r="Y8" i="5"/>
  <c r="W8" i="5"/>
  <c r="U8" i="5"/>
  <c r="S8" i="5"/>
  <c r="Q8" i="5"/>
  <c r="O8" i="5"/>
  <c r="M8" i="5"/>
  <c r="K8" i="5"/>
  <c r="I8" i="5"/>
  <c r="G8" i="5"/>
  <c r="E8" i="5"/>
  <c r="AY19" i="5"/>
  <c r="AW19" i="5"/>
  <c r="AU19" i="5"/>
  <c r="AS19" i="5"/>
  <c r="AQ19" i="5"/>
  <c r="AO19" i="5"/>
  <c r="AM19" i="5"/>
  <c r="AK19" i="5"/>
  <c r="AI19" i="5"/>
  <c r="AG19" i="5"/>
  <c r="AE19" i="5"/>
  <c r="AC19" i="5"/>
  <c r="AA19" i="5"/>
  <c r="Y19" i="5"/>
  <c r="W19" i="5"/>
  <c r="U19" i="5"/>
  <c r="S19" i="5"/>
  <c r="Q19" i="5"/>
  <c r="O19" i="5"/>
  <c r="M19" i="5"/>
  <c r="K19" i="5"/>
  <c r="I19" i="5"/>
  <c r="G19" i="5"/>
  <c r="E19" i="5"/>
  <c r="AY65" i="5"/>
  <c r="AW65" i="5"/>
  <c r="AU65" i="5"/>
  <c r="AS65" i="5"/>
  <c r="AQ65" i="5"/>
  <c r="AO65" i="5"/>
  <c r="AM65" i="5"/>
  <c r="AK65" i="5"/>
  <c r="AI65" i="5"/>
  <c r="AG65" i="5"/>
  <c r="AE65" i="5"/>
  <c r="AC65" i="5"/>
  <c r="AA65" i="5"/>
  <c r="Y65" i="5"/>
  <c r="W65" i="5"/>
  <c r="U65" i="5"/>
  <c r="S65" i="5"/>
  <c r="Q65" i="5"/>
  <c r="O65" i="5"/>
  <c r="M65" i="5"/>
  <c r="K65" i="5"/>
  <c r="I65" i="5"/>
  <c r="G65" i="5"/>
  <c r="E65" i="5"/>
  <c r="AY26" i="5"/>
  <c r="AW26" i="5"/>
  <c r="AU26" i="5"/>
  <c r="AS26" i="5"/>
  <c r="AQ26" i="5"/>
  <c r="AO26" i="5"/>
  <c r="AM26" i="5"/>
  <c r="AK26" i="5"/>
  <c r="AI26" i="5"/>
  <c r="AG26" i="5"/>
  <c r="AE26" i="5"/>
  <c r="AC26" i="5"/>
  <c r="AA26" i="5"/>
  <c r="Y26" i="5"/>
  <c r="W26" i="5"/>
  <c r="U26" i="5"/>
  <c r="S26" i="5"/>
  <c r="Q26" i="5"/>
  <c r="O26" i="5"/>
  <c r="M26" i="5"/>
  <c r="K26" i="5"/>
  <c r="I26" i="5"/>
  <c r="G26" i="5"/>
  <c r="E26" i="5"/>
  <c r="AY72" i="5"/>
  <c r="AW72" i="5"/>
  <c r="AU72" i="5"/>
  <c r="AS72" i="5"/>
  <c r="AQ72" i="5"/>
  <c r="AO72" i="5"/>
  <c r="AM72" i="5"/>
  <c r="AK72" i="5"/>
  <c r="AI72" i="5"/>
  <c r="AG72" i="5"/>
  <c r="AE72" i="5"/>
  <c r="AC72" i="5"/>
  <c r="AA72" i="5"/>
  <c r="Y72" i="5"/>
  <c r="W72" i="5"/>
  <c r="U72" i="5"/>
  <c r="S72" i="5"/>
  <c r="Q72" i="5"/>
  <c r="O72" i="5"/>
  <c r="M72" i="5"/>
  <c r="K72" i="5"/>
  <c r="I72" i="5"/>
  <c r="G72" i="5"/>
  <c r="E72" i="5"/>
  <c r="AY64" i="5"/>
  <c r="AW64" i="5"/>
  <c r="AU64" i="5"/>
  <c r="AS64" i="5"/>
  <c r="AQ64" i="5"/>
  <c r="AO64" i="5"/>
  <c r="AM64" i="5"/>
  <c r="AK64" i="5"/>
  <c r="AI64" i="5"/>
  <c r="AG64" i="5"/>
  <c r="AE64" i="5"/>
  <c r="AC64" i="5"/>
  <c r="AA64" i="5"/>
  <c r="Y64" i="5"/>
  <c r="W64" i="5"/>
  <c r="U64" i="5"/>
  <c r="S64" i="5"/>
  <c r="Q64" i="5"/>
  <c r="O64" i="5"/>
  <c r="M64" i="5"/>
  <c r="K64" i="5"/>
  <c r="I64" i="5"/>
  <c r="G64" i="5"/>
  <c r="E64" i="5"/>
  <c r="AY18" i="5"/>
  <c r="AW18" i="5"/>
  <c r="AU18" i="5"/>
  <c r="AS18" i="5"/>
  <c r="AQ18" i="5"/>
  <c r="AO18" i="5"/>
  <c r="AM18" i="5"/>
  <c r="AK18" i="5"/>
  <c r="AI18" i="5"/>
  <c r="AG18" i="5"/>
  <c r="AE18" i="5"/>
  <c r="AC18" i="5"/>
  <c r="AA18" i="5"/>
  <c r="Y18" i="5"/>
  <c r="W18" i="5"/>
  <c r="U18" i="5"/>
  <c r="S18" i="5"/>
  <c r="Q18" i="5"/>
  <c r="O18" i="5"/>
  <c r="M18" i="5"/>
  <c r="K18" i="5"/>
  <c r="I18" i="5"/>
  <c r="G18" i="5"/>
  <c r="E18" i="5"/>
  <c r="AY63" i="5"/>
  <c r="AW63" i="5"/>
  <c r="AU63" i="5"/>
  <c r="AS63" i="5"/>
  <c r="AQ63" i="5"/>
  <c r="AO63" i="5"/>
  <c r="AM63" i="5"/>
  <c r="AK63" i="5"/>
  <c r="AI63" i="5"/>
  <c r="AG63" i="5"/>
  <c r="AE63" i="5"/>
  <c r="AC63" i="5"/>
  <c r="AA63" i="5"/>
  <c r="Y63" i="5"/>
  <c r="W63" i="5"/>
  <c r="U63" i="5"/>
  <c r="S63" i="5"/>
  <c r="Q63" i="5"/>
  <c r="O63" i="5"/>
  <c r="M63" i="5"/>
  <c r="K63" i="5"/>
  <c r="I63" i="5"/>
  <c r="G63" i="5"/>
  <c r="E63" i="5"/>
  <c r="AY62" i="5"/>
  <c r="AW62" i="5"/>
  <c r="AU62" i="5"/>
  <c r="AS62" i="5"/>
  <c r="AQ62" i="5"/>
  <c r="AO62" i="5"/>
  <c r="AM62" i="5"/>
  <c r="AK62" i="5"/>
  <c r="AI62" i="5"/>
  <c r="AG62" i="5"/>
  <c r="AE62" i="5"/>
  <c r="AC62" i="5"/>
  <c r="AA62" i="5"/>
  <c r="Y62" i="5"/>
  <c r="W62" i="5"/>
  <c r="U62" i="5"/>
  <c r="S62" i="5"/>
  <c r="Q62" i="5"/>
  <c r="O62" i="5"/>
  <c r="M62" i="5"/>
  <c r="K62" i="5"/>
  <c r="I62" i="5"/>
  <c r="G62" i="5"/>
  <c r="E62" i="5"/>
  <c r="AZ2" i="5"/>
  <c r="AM27" i="4"/>
  <c r="AY20" i="4"/>
  <c r="AY113" i="4"/>
  <c r="AU117" i="4"/>
  <c r="AS117" i="4"/>
  <c r="AQ117" i="4"/>
  <c r="AO117" i="4"/>
  <c r="AM117" i="4"/>
  <c r="AK117" i="4"/>
  <c r="AI117" i="4"/>
  <c r="AG117" i="4"/>
  <c r="AE117" i="4"/>
  <c r="AA90" i="4"/>
  <c r="AC117" i="4"/>
  <c r="AA117" i="4"/>
  <c r="Y117" i="4"/>
  <c r="S117" i="4"/>
  <c r="Q117" i="4"/>
  <c r="O117" i="4"/>
  <c r="M117" i="4"/>
  <c r="K117" i="4"/>
  <c r="S90" i="4"/>
  <c r="Q90" i="4"/>
  <c r="AI90" i="4"/>
  <c r="AK90" i="4"/>
  <c r="AM90" i="4"/>
  <c r="AO90" i="4"/>
  <c r="AQ90" i="4"/>
  <c r="AS90" i="4"/>
  <c r="AU90" i="4"/>
  <c r="AY90" i="4"/>
  <c r="AW90" i="4"/>
  <c r="S27" i="4"/>
  <c r="S115" i="4"/>
  <c r="Q115" i="4"/>
  <c r="O115" i="4"/>
  <c r="M115" i="4"/>
  <c r="K115" i="4"/>
  <c r="AY24" i="4"/>
  <c r="AS118" i="4"/>
  <c r="AQ118" i="4"/>
  <c r="AO118" i="4"/>
  <c r="AM118" i="4"/>
  <c r="AI118" i="4"/>
  <c r="AE118" i="4"/>
  <c r="AC118" i="4"/>
  <c r="G102" i="4"/>
  <c r="S114" i="4"/>
  <c r="Q114" i="4"/>
  <c r="O114" i="4"/>
  <c r="G114" i="4"/>
  <c r="AY50" i="4"/>
  <c r="AW50" i="4"/>
  <c r="AU50" i="4"/>
  <c r="AS50" i="4"/>
  <c r="AQ50" i="4"/>
  <c r="AO50" i="4"/>
  <c r="AO33" i="4"/>
  <c r="AU116" i="4"/>
  <c r="AS116" i="4"/>
  <c r="AY63" i="4"/>
  <c r="AW63" i="4"/>
  <c r="AY115" i="4"/>
  <c r="AY35" i="4"/>
  <c r="AW115" i="4"/>
  <c r="AW35" i="4"/>
  <c r="AG35" i="4"/>
  <c r="AI35" i="4"/>
  <c r="AK35" i="4"/>
  <c r="AM35" i="4"/>
  <c r="AO35" i="4"/>
  <c r="AQ35" i="4"/>
  <c r="AS35" i="4"/>
  <c r="AU35" i="4"/>
  <c r="AU115" i="4"/>
  <c r="AK115" i="4"/>
  <c r="AI115" i="4"/>
  <c r="AG115" i="4"/>
  <c r="AE115" i="4"/>
  <c r="AC115" i="4"/>
  <c r="AA115" i="4"/>
  <c r="AE116" i="4"/>
  <c r="S116" i="4"/>
  <c r="Q116" i="4"/>
  <c r="O116" i="4"/>
  <c r="M116" i="4"/>
  <c r="AY76" i="4"/>
  <c r="AW76" i="4"/>
  <c r="AU76" i="4"/>
  <c r="AY78" i="4"/>
  <c r="AW78" i="4"/>
  <c r="AY120" i="4"/>
  <c r="AY119" i="4"/>
  <c r="AW120" i="4"/>
  <c r="AW119" i="4"/>
  <c r="AU120" i="4"/>
  <c r="AU119" i="4"/>
  <c r="AU78" i="4"/>
  <c r="AS120" i="4"/>
  <c r="AS119" i="4"/>
  <c r="AS78" i="4"/>
  <c r="AQ78" i="4"/>
  <c r="AO78" i="4"/>
  <c r="AM78" i="4"/>
  <c r="AK78" i="4"/>
  <c r="AI78" i="4"/>
  <c r="AG78" i="4"/>
  <c r="AE78" i="4"/>
  <c r="AC78" i="4"/>
  <c r="AA78" i="4"/>
  <c r="Y78" i="4"/>
  <c r="AQ119" i="4"/>
  <c r="AO120" i="4"/>
  <c r="AO119" i="4"/>
  <c r="AM120" i="4"/>
  <c r="AM119" i="4"/>
  <c r="AK120" i="4"/>
  <c r="AK119" i="4"/>
  <c r="AI120" i="4"/>
  <c r="AI119" i="4"/>
  <c r="AG120" i="4"/>
  <c r="AG119" i="4"/>
  <c r="AE120" i="4"/>
  <c r="AC120" i="4"/>
  <c r="AC119" i="4"/>
  <c r="AA120" i="4"/>
  <c r="AA119" i="4"/>
  <c r="Y120" i="4"/>
  <c r="Y119" i="4"/>
  <c r="W78" i="4"/>
  <c r="W120" i="4"/>
  <c r="W119" i="4"/>
  <c r="U119" i="4"/>
  <c r="S118" i="4"/>
  <c r="S120" i="4"/>
  <c r="S119" i="4"/>
  <c r="O118" i="4"/>
  <c r="Q120" i="4"/>
  <c r="Q119" i="4"/>
  <c r="Q80" i="4"/>
  <c r="Q118" i="4"/>
  <c r="O120" i="4"/>
  <c r="O119" i="4"/>
  <c r="M120" i="4"/>
  <c r="M119" i="4"/>
  <c r="K120" i="4"/>
  <c r="I120" i="4"/>
  <c r="I119" i="4"/>
  <c r="G118" i="4"/>
  <c r="G80" i="4"/>
  <c r="AY129" i="5" l="1"/>
  <c r="E129" i="5"/>
  <c r="M129" i="5"/>
  <c r="O129" i="5"/>
  <c r="AM129" i="5"/>
  <c r="AU129" i="5"/>
  <c r="Y129" i="5"/>
  <c r="AK129" i="5"/>
  <c r="H127" i="5"/>
  <c r="I128" i="5" s="1"/>
  <c r="X127" i="5"/>
  <c r="Y128" i="5" s="1"/>
  <c r="AV127" i="5"/>
  <c r="AW128" i="5" s="1"/>
  <c r="F127" i="5"/>
  <c r="G128" i="5" s="1"/>
  <c r="AD127" i="5"/>
  <c r="AE128" i="5" s="1"/>
  <c r="AZ80" i="5"/>
  <c r="BB80" i="5" s="1"/>
  <c r="AZ71" i="5"/>
  <c r="BB71" i="5" s="1"/>
  <c r="AZ51" i="5"/>
  <c r="BB51" i="5" s="1"/>
  <c r="P127" i="5"/>
  <c r="Q128" i="5" s="1"/>
  <c r="AF127" i="5"/>
  <c r="AG128" i="5" s="1"/>
  <c r="AN127" i="5"/>
  <c r="AO128" i="5" s="1"/>
  <c r="N127" i="5"/>
  <c r="O128" i="5" s="1"/>
  <c r="V127" i="5"/>
  <c r="W128" i="5" s="1"/>
  <c r="AL127" i="5"/>
  <c r="AM128" i="5" s="1"/>
  <c r="AT127" i="5"/>
  <c r="AU128" i="5" s="1"/>
  <c r="AZ6" i="5"/>
  <c r="BB6" i="5" s="1"/>
  <c r="AZ68" i="5"/>
  <c r="BB68" i="5" s="1"/>
  <c r="AZ57" i="5"/>
  <c r="BB57" i="5" s="1"/>
  <c r="AZ78" i="5"/>
  <c r="BB78" i="5" s="1"/>
  <c r="AZ43" i="5"/>
  <c r="BB43" i="5" s="1"/>
  <c r="AZ58" i="5"/>
  <c r="BB58" i="5" s="1"/>
  <c r="AZ59" i="5"/>
  <c r="BB59" i="5" s="1"/>
  <c r="AZ60" i="5"/>
  <c r="BB60" i="5" s="1"/>
  <c r="AZ63" i="5"/>
  <c r="BB63" i="5" s="1"/>
  <c r="AZ64" i="5"/>
  <c r="BB64" i="5" s="1"/>
  <c r="AZ72" i="5"/>
  <c r="BB72" i="5" s="1"/>
  <c r="AZ65" i="5"/>
  <c r="BB65" i="5" s="1"/>
  <c r="AZ33" i="5"/>
  <c r="BB33" i="5" s="1"/>
  <c r="AZ36" i="5"/>
  <c r="BB36" i="5" s="1"/>
  <c r="AZ37" i="5"/>
  <c r="BB37" i="5" s="1"/>
  <c r="AZ10" i="5"/>
  <c r="BB10" i="5" s="1"/>
  <c r="AZ76" i="5"/>
  <c r="BB76" i="5" s="1"/>
  <c r="AZ40" i="5"/>
  <c r="BB40" i="5" s="1"/>
  <c r="AZ13" i="5"/>
  <c r="BB13" i="5" s="1"/>
  <c r="AZ24" i="5"/>
  <c r="BB24" i="5" s="1"/>
  <c r="AZ62" i="5"/>
  <c r="BB62" i="5" s="1"/>
  <c r="AZ18" i="5"/>
  <c r="BB18" i="5" s="1"/>
  <c r="AZ19" i="5"/>
  <c r="BB19" i="5" s="1"/>
  <c r="AZ4" i="5"/>
  <c r="BB4" i="5" s="1"/>
  <c r="AZ67" i="5"/>
  <c r="BB67" i="5" s="1"/>
  <c r="AZ73" i="5"/>
  <c r="BB73" i="5" s="1"/>
  <c r="AZ52" i="5"/>
  <c r="BB52" i="5" s="1"/>
  <c r="AZ92" i="5"/>
  <c r="BB92" i="5" s="1"/>
  <c r="AZ30" i="5"/>
  <c r="BB30" i="5" s="1"/>
  <c r="AZ87" i="5"/>
  <c r="BB87" i="5" s="1"/>
  <c r="AZ34" i="5"/>
  <c r="BB34" i="5" s="1"/>
  <c r="AZ21" i="5"/>
  <c r="BB21" i="5" s="1"/>
  <c r="AZ54" i="5"/>
  <c r="BB54" i="5" s="1"/>
  <c r="AZ88" i="5"/>
  <c r="BB88" i="5" s="1"/>
  <c r="AZ75" i="5"/>
  <c r="BB75" i="5" s="1"/>
  <c r="AZ90" i="5"/>
  <c r="BB90" i="5" s="1"/>
  <c r="AZ12" i="5"/>
  <c r="BB12" i="5" s="1"/>
  <c r="AZ77" i="5"/>
  <c r="BB77" i="5" s="1"/>
  <c r="AZ70" i="5"/>
  <c r="BB70" i="5" s="1"/>
  <c r="AZ15" i="5"/>
  <c r="BB15" i="5" s="1"/>
  <c r="AZ16" i="5"/>
  <c r="BB16" i="5" s="1"/>
  <c r="AZ82" i="5"/>
  <c r="BB82" i="5" s="1"/>
  <c r="AZ17" i="5"/>
  <c r="BB17" i="5" s="1"/>
  <c r="AZ91" i="5"/>
  <c r="BB91" i="5" s="1"/>
  <c r="AZ50" i="5"/>
  <c r="BB50" i="5" s="1"/>
  <c r="AZ25" i="5"/>
  <c r="BB25" i="5" s="1"/>
  <c r="AZ83" i="5"/>
  <c r="BB83" i="5" s="1"/>
  <c r="AZ8" i="5"/>
  <c r="BB8" i="5" s="1"/>
  <c r="AZ27" i="5"/>
  <c r="BB27" i="5" s="1"/>
  <c r="AZ29" i="5"/>
  <c r="BB29" i="5" s="1"/>
  <c r="AZ20" i="5"/>
  <c r="BB20" i="5" s="1"/>
  <c r="AZ31" i="5"/>
  <c r="BB31" i="5" s="1"/>
  <c r="AZ32" i="5"/>
  <c r="BB32" i="5" s="1"/>
  <c r="AZ74" i="5"/>
  <c r="BB74" i="5" s="1"/>
  <c r="AZ55" i="5"/>
  <c r="BB55" i="5" s="1"/>
  <c r="AZ14" i="5"/>
  <c r="BB14" i="5" s="1"/>
  <c r="AZ45" i="5"/>
  <c r="BB45" i="5" s="1"/>
  <c r="AZ23" i="5"/>
  <c r="BB23" i="5" s="1"/>
  <c r="AZ81" i="5"/>
  <c r="BB81" i="5" s="1"/>
  <c r="AZ7" i="5"/>
  <c r="BB7" i="5" s="1"/>
  <c r="AZ61" i="5"/>
  <c r="BB61" i="5" s="1"/>
  <c r="AZ48" i="5"/>
  <c r="BB48" i="5" s="1"/>
  <c r="AZ49" i="5"/>
  <c r="BB49" i="5" s="1"/>
  <c r="AZ26" i="5"/>
  <c r="BB26" i="5" s="1"/>
  <c r="AZ5" i="5"/>
  <c r="BB5" i="5" s="1"/>
  <c r="AZ94" i="5"/>
  <c r="BB94" i="5" s="1"/>
  <c r="AZ9" i="5"/>
  <c r="BB9" i="5" s="1"/>
  <c r="AZ53" i="5"/>
  <c r="BB53" i="5" s="1"/>
  <c r="AZ38" i="5"/>
  <c r="BB38" i="5" s="1"/>
  <c r="AZ11" i="5"/>
  <c r="BB11" i="5" s="1"/>
  <c r="AZ93" i="5"/>
  <c r="BB93" i="5" s="1"/>
  <c r="AZ41" i="5"/>
  <c r="BB41" i="5" s="1"/>
  <c r="AZ85" i="5"/>
  <c r="BB85" i="5" s="1"/>
  <c r="AZ22" i="5"/>
  <c r="BB22" i="5" s="1"/>
  <c r="AZ42" i="5"/>
  <c r="BB42" i="5" s="1"/>
  <c r="AZ79" i="5"/>
  <c r="BB79" i="5" s="1"/>
  <c r="AZ86" i="5"/>
  <c r="BB86" i="5" s="1"/>
  <c r="AZ89" i="5"/>
  <c r="BB89" i="5" s="1"/>
  <c r="AZ39" i="5"/>
  <c r="BB39" i="5" s="1"/>
  <c r="AZ44" i="5"/>
  <c r="BB44" i="5" s="1"/>
  <c r="AZ28" i="5"/>
  <c r="BB28" i="5" s="1"/>
  <c r="AZ84" i="5"/>
  <c r="BB84" i="5" s="1"/>
  <c r="AZ35" i="5"/>
  <c r="BB35" i="5" s="1"/>
  <c r="AZ66" i="5"/>
  <c r="BB66" i="5" s="1"/>
  <c r="AZ47" i="5"/>
  <c r="BB47" i="5" s="1"/>
  <c r="AZ56" i="5"/>
  <c r="BB56" i="5" s="1"/>
  <c r="AZ69" i="5"/>
  <c r="BB69" i="5" s="1"/>
  <c r="AZ46" i="5"/>
  <c r="BB46" i="5" s="1"/>
  <c r="J127" i="5"/>
  <c r="K128" i="5" s="1"/>
  <c r="Z127" i="5"/>
  <c r="AA128" i="5" s="1"/>
  <c r="AP127" i="5"/>
  <c r="AQ128" i="5" s="1"/>
  <c r="D127" i="5"/>
  <c r="E128" i="5" s="1"/>
  <c r="L127" i="5"/>
  <c r="M128" i="5" s="1"/>
  <c r="T127" i="5"/>
  <c r="U128" i="5" s="1"/>
  <c r="AB127" i="5"/>
  <c r="AC128" i="5" s="1"/>
  <c r="AJ127" i="5"/>
  <c r="AK128" i="5" s="1"/>
  <c r="AR127" i="5"/>
  <c r="AS128" i="5" s="1"/>
  <c r="R127" i="5"/>
  <c r="AH127" i="5"/>
  <c r="AI128" i="5" s="1"/>
  <c r="AX127" i="5"/>
  <c r="AY128" i="5" s="1"/>
  <c r="AM111" i="4"/>
  <c r="AM91" i="4"/>
  <c r="AM21" i="4"/>
  <c r="AM96" i="4"/>
  <c r="AM107" i="4"/>
  <c r="AM108" i="4"/>
  <c r="AM77" i="4"/>
  <c r="AM68" i="4"/>
  <c r="AM61" i="4"/>
  <c r="AM40" i="4"/>
  <c r="AM48" i="4"/>
  <c r="AM12" i="4"/>
  <c r="AM37" i="4"/>
  <c r="AM106" i="4"/>
  <c r="AM6" i="4"/>
  <c r="AM116" i="4"/>
  <c r="AM97" i="4"/>
  <c r="AM42" i="4"/>
  <c r="AM17" i="4"/>
  <c r="AM101" i="4"/>
  <c r="AM81" i="4"/>
  <c r="AM20" i="4"/>
  <c r="AM63" i="4"/>
  <c r="AM62" i="4"/>
  <c r="AM44" i="4"/>
  <c r="AM26" i="4"/>
  <c r="AM31" i="4"/>
  <c r="AM50" i="4"/>
  <c r="AM28" i="4"/>
  <c r="AM70" i="4"/>
  <c r="AM73" i="4"/>
  <c r="AM86" i="4"/>
  <c r="AM36" i="4"/>
  <c r="AM65" i="4"/>
  <c r="AM13" i="4"/>
  <c r="AM64" i="4"/>
  <c r="AM98" i="4"/>
  <c r="AM83" i="4"/>
  <c r="AM32" i="4"/>
  <c r="AM8" i="4"/>
  <c r="AM80" i="4"/>
  <c r="AM46" i="4"/>
  <c r="AM93" i="4"/>
  <c r="AM105" i="4"/>
  <c r="AM33" i="4"/>
  <c r="AM19" i="4"/>
  <c r="AM54" i="4"/>
  <c r="AM22" i="4"/>
  <c r="AM41" i="4"/>
  <c r="AM95" i="4"/>
  <c r="AM55" i="4"/>
  <c r="AM89" i="4"/>
  <c r="AM34" i="4"/>
  <c r="AM84" i="4"/>
  <c r="AM104" i="4"/>
  <c r="AM82" i="4"/>
  <c r="AM18" i="4"/>
  <c r="AM75" i="4"/>
  <c r="AM115" i="4"/>
  <c r="AM10" i="4"/>
  <c r="AM74" i="4"/>
  <c r="AM94" i="4"/>
  <c r="AM57" i="4"/>
  <c r="AM113" i="4"/>
  <c r="AM47" i="4"/>
  <c r="AM76" i="4"/>
  <c r="AM11" i="4"/>
  <c r="AM5" i="4"/>
  <c r="AM109" i="4"/>
  <c r="AM114" i="4"/>
  <c r="AM69" i="4"/>
  <c r="AM39" i="4"/>
  <c r="AM51" i="4"/>
  <c r="AM30" i="4"/>
  <c r="AM92" i="4"/>
  <c r="AM67" i="4"/>
  <c r="AM110" i="4"/>
  <c r="AM14" i="4"/>
  <c r="AM71" i="4"/>
  <c r="AM24" i="4"/>
  <c r="AM87" i="4"/>
  <c r="AM100" i="4"/>
  <c r="AM49" i="4"/>
  <c r="AM4" i="4"/>
  <c r="AM102" i="4"/>
  <c r="AM99" i="4"/>
  <c r="AM79" i="4"/>
  <c r="AM60" i="4"/>
  <c r="AM25" i="4"/>
  <c r="AM45" i="4"/>
  <c r="AM29" i="4"/>
  <c r="AM72" i="4"/>
  <c r="AM43" i="4"/>
  <c r="AM7" i="4"/>
  <c r="AM15" i="4"/>
  <c r="AM66" i="4"/>
  <c r="AM58" i="4"/>
  <c r="AM23" i="4"/>
  <c r="AM38" i="4"/>
  <c r="AM112" i="4"/>
  <c r="AM85" i="4"/>
  <c r="AM52" i="4"/>
  <c r="AM103" i="4"/>
  <c r="AM59" i="4"/>
  <c r="AM16" i="4"/>
  <c r="AM88" i="4"/>
  <c r="AM53" i="4"/>
  <c r="AM9" i="4"/>
  <c r="AO111" i="4"/>
  <c r="AO91" i="4"/>
  <c r="AO21" i="4"/>
  <c r="AO96" i="4"/>
  <c r="AO107" i="4"/>
  <c r="AO108" i="4"/>
  <c r="AO77" i="4"/>
  <c r="AO68" i="4"/>
  <c r="AO61" i="4"/>
  <c r="AO40" i="4"/>
  <c r="AO48" i="4"/>
  <c r="AO12" i="4"/>
  <c r="AO37" i="4"/>
  <c r="AO106" i="4"/>
  <c r="AO6" i="4"/>
  <c r="AO116" i="4"/>
  <c r="AO97" i="4"/>
  <c r="AO42" i="4"/>
  <c r="AO17" i="4"/>
  <c r="AO101" i="4"/>
  <c r="AO81" i="4"/>
  <c r="AO20" i="4"/>
  <c r="AO63" i="4"/>
  <c r="AO62" i="4"/>
  <c r="AO44" i="4"/>
  <c r="AO26" i="4"/>
  <c r="AO31" i="4"/>
  <c r="AO28" i="4"/>
  <c r="AO70" i="4"/>
  <c r="AO73" i="4"/>
  <c r="AO86" i="4"/>
  <c r="AO36" i="4"/>
  <c r="AO65" i="4"/>
  <c r="AO13" i="4"/>
  <c r="AO64" i="4"/>
  <c r="AO98" i="4"/>
  <c r="AO83" i="4"/>
  <c r="AO32" i="4"/>
  <c r="AO8" i="4"/>
  <c r="AO80" i="4"/>
  <c r="AO46" i="4"/>
  <c r="AO93" i="4"/>
  <c r="AO105" i="4"/>
  <c r="AO19" i="4"/>
  <c r="AO54" i="4"/>
  <c r="AO22" i="4"/>
  <c r="AO41" i="4"/>
  <c r="AO95" i="4"/>
  <c r="AO55" i="4"/>
  <c r="AO89" i="4"/>
  <c r="AO34" i="4"/>
  <c r="AO27" i="4"/>
  <c r="AO84" i="4"/>
  <c r="AO104" i="4"/>
  <c r="AO82" i="4"/>
  <c r="AO18" i="4"/>
  <c r="AO75" i="4"/>
  <c r="AO115" i="4"/>
  <c r="AO10" i="4"/>
  <c r="AO74" i="4"/>
  <c r="AO94" i="4"/>
  <c r="AO57" i="4"/>
  <c r="AO113" i="4"/>
  <c r="AO47" i="4"/>
  <c r="AO76" i="4"/>
  <c r="AO11" i="4"/>
  <c r="AO5" i="4"/>
  <c r="AO109" i="4"/>
  <c r="AO114" i="4"/>
  <c r="AO69" i="4"/>
  <c r="AO39" i="4"/>
  <c r="AO51" i="4"/>
  <c r="AO30" i="4"/>
  <c r="AO92" i="4"/>
  <c r="AO67" i="4"/>
  <c r="AO110" i="4"/>
  <c r="AO14" i="4"/>
  <c r="AO71" i="4"/>
  <c r="AO24" i="4"/>
  <c r="AO87" i="4"/>
  <c r="AO100" i="4"/>
  <c r="AO49" i="4"/>
  <c r="AO4" i="4"/>
  <c r="AO102" i="4"/>
  <c r="AO99" i="4"/>
  <c r="AO79" i="4"/>
  <c r="AO60" i="4"/>
  <c r="AO25" i="4"/>
  <c r="AO45" i="4"/>
  <c r="AO29" i="4"/>
  <c r="AO72" i="4"/>
  <c r="AO43" i="4"/>
  <c r="AO7" i="4"/>
  <c r="AO15" i="4"/>
  <c r="AO66" i="4"/>
  <c r="AO58" i="4"/>
  <c r="AO23" i="4"/>
  <c r="AO38" i="4"/>
  <c r="AO112" i="4"/>
  <c r="AO85" i="4"/>
  <c r="AO52" i="4"/>
  <c r="AO103" i="4"/>
  <c r="AO59" i="4"/>
  <c r="AO16" i="4"/>
  <c r="AO88" i="4"/>
  <c r="AO53" i="4"/>
  <c r="AO9" i="4"/>
  <c r="AQ111" i="4"/>
  <c r="AQ91" i="4"/>
  <c r="AQ21" i="4"/>
  <c r="AQ96" i="4"/>
  <c r="AQ107" i="4"/>
  <c r="AQ108" i="4"/>
  <c r="AQ77" i="4"/>
  <c r="AQ68" i="4"/>
  <c r="AQ61" i="4"/>
  <c r="AQ40" i="4"/>
  <c r="AQ48" i="4"/>
  <c r="AQ12" i="4"/>
  <c r="AQ37" i="4"/>
  <c r="AQ106" i="4"/>
  <c r="AQ6" i="4"/>
  <c r="AQ116" i="4"/>
  <c r="AQ97" i="4"/>
  <c r="AQ42" i="4"/>
  <c r="AQ17" i="4"/>
  <c r="AQ101" i="4"/>
  <c r="AQ81" i="4"/>
  <c r="AQ20" i="4"/>
  <c r="AQ63" i="4"/>
  <c r="AQ62" i="4"/>
  <c r="AQ44" i="4"/>
  <c r="AQ26" i="4"/>
  <c r="AQ31" i="4"/>
  <c r="AQ28" i="4"/>
  <c r="AQ70" i="4"/>
  <c r="AQ73" i="4"/>
  <c r="AQ86" i="4"/>
  <c r="AQ36" i="4"/>
  <c r="AQ65" i="4"/>
  <c r="AQ13" i="4"/>
  <c r="AQ64" i="4"/>
  <c r="AQ98" i="4"/>
  <c r="AQ83" i="4"/>
  <c r="AQ32" i="4"/>
  <c r="AQ8" i="4"/>
  <c r="AQ80" i="4"/>
  <c r="AQ46" i="4"/>
  <c r="AQ93" i="4"/>
  <c r="AQ105" i="4"/>
  <c r="AQ33" i="4"/>
  <c r="AQ19" i="4"/>
  <c r="AQ54" i="4"/>
  <c r="AQ22" i="4"/>
  <c r="AQ41" i="4"/>
  <c r="AQ95" i="4"/>
  <c r="AQ55" i="4"/>
  <c r="AQ89" i="4"/>
  <c r="AQ34" i="4"/>
  <c r="AQ27" i="4"/>
  <c r="AQ84" i="4"/>
  <c r="AQ104" i="4"/>
  <c r="AQ82" i="4"/>
  <c r="AQ18" i="4"/>
  <c r="AQ75" i="4"/>
  <c r="AQ115" i="4"/>
  <c r="AQ10" i="4"/>
  <c r="AQ74" i="4"/>
  <c r="AQ94" i="4"/>
  <c r="AQ57" i="4"/>
  <c r="AQ113" i="4"/>
  <c r="AQ47" i="4"/>
  <c r="AQ76" i="4"/>
  <c r="AQ11" i="4"/>
  <c r="AQ5" i="4"/>
  <c r="AQ109" i="4"/>
  <c r="AQ114" i="4"/>
  <c r="AQ69" i="4"/>
  <c r="AQ39" i="4"/>
  <c r="AQ51" i="4"/>
  <c r="AQ30" i="4"/>
  <c r="AQ92" i="4"/>
  <c r="AQ67" i="4"/>
  <c r="AQ110" i="4"/>
  <c r="AQ14" i="4"/>
  <c r="AQ71" i="4"/>
  <c r="AQ24" i="4"/>
  <c r="AQ87" i="4"/>
  <c r="AQ100" i="4"/>
  <c r="AQ49" i="4"/>
  <c r="AQ4" i="4"/>
  <c r="AQ102" i="4"/>
  <c r="AQ120" i="4"/>
  <c r="AQ99" i="4"/>
  <c r="AQ79" i="4"/>
  <c r="AQ60" i="4"/>
  <c r="AQ25" i="4"/>
  <c r="AQ45" i="4"/>
  <c r="AQ29" i="4"/>
  <c r="AQ72" i="4"/>
  <c r="AQ43" i="4"/>
  <c r="AQ7" i="4"/>
  <c r="AQ15" i="4"/>
  <c r="AQ66" i="4"/>
  <c r="AQ58" i="4"/>
  <c r="AQ23" i="4"/>
  <c r="AQ38" i="4"/>
  <c r="AQ112" i="4"/>
  <c r="AQ85" i="4"/>
  <c r="AQ52" i="4"/>
  <c r="AQ103" i="4"/>
  <c r="AQ59" i="4"/>
  <c r="AQ16" i="4"/>
  <c r="AQ88" i="4"/>
  <c r="AQ53" i="4"/>
  <c r="AQ9" i="4"/>
  <c r="AS111" i="4"/>
  <c r="AS91" i="4"/>
  <c r="AS21" i="4"/>
  <c r="AS96" i="4"/>
  <c r="AS107" i="4"/>
  <c r="AS108" i="4"/>
  <c r="AS77" i="4"/>
  <c r="AS68" i="4"/>
  <c r="AS61" i="4"/>
  <c r="AS40" i="4"/>
  <c r="AS48" i="4"/>
  <c r="AS12" i="4"/>
  <c r="AS37" i="4"/>
  <c r="AS106" i="4"/>
  <c r="AS6" i="4"/>
  <c r="AS97" i="4"/>
  <c r="AS42" i="4"/>
  <c r="AS17" i="4"/>
  <c r="AS101" i="4"/>
  <c r="AS81" i="4"/>
  <c r="AS20" i="4"/>
  <c r="AS63" i="4"/>
  <c r="AS62" i="4"/>
  <c r="AS44" i="4"/>
  <c r="AS26" i="4"/>
  <c r="AS31" i="4"/>
  <c r="AS28" i="4"/>
  <c r="AS70" i="4"/>
  <c r="AS73" i="4"/>
  <c r="AS86" i="4"/>
  <c r="AS36" i="4"/>
  <c r="AS65" i="4"/>
  <c r="AS13" i="4"/>
  <c r="AS64" i="4"/>
  <c r="AS98" i="4"/>
  <c r="AS83" i="4"/>
  <c r="AS32" i="4"/>
  <c r="AS8" i="4"/>
  <c r="AS80" i="4"/>
  <c r="AS46" i="4"/>
  <c r="AS93" i="4"/>
  <c r="AS105" i="4"/>
  <c r="AS33" i="4"/>
  <c r="AS19" i="4"/>
  <c r="AS54" i="4"/>
  <c r="AS22" i="4"/>
  <c r="AS41" i="4"/>
  <c r="AS95" i="4"/>
  <c r="AS55" i="4"/>
  <c r="AS89" i="4"/>
  <c r="AS34" i="4"/>
  <c r="AS27" i="4"/>
  <c r="AS84" i="4"/>
  <c r="AS104" i="4"/>
  <c r="AS82" i="4"/>
  <c r="AS18" i="4"/>
  <c r="AS75" i="4"/>
  <c r="AS115" i="4"/>
  <c r="AS10" i="4"/>
  <c r="AS74" i="4"/>
  <c r="AS94" i="4"/>
  <c r="AS57" i="4"/>
  <c r="AS113" i="4"/>
  <c r="AS47" i="4"/>
  <c r="AS76" i="4"/>
  <c r="AS11" i="4"/>
  <c r="AS5" i="4"/>
  <c r="AS109" i="4"/>
  <c r="AS114" i="4"/>
  <c r="AS69" i="4"/>
  <c r="AS39" i="4"/>
  <c r="AS51" i="4"/>
  <c r="AS30" i="4"/>
  <c r="AS92" i="4"/>
  <c r="AS67" i="4"/>
  <c r="AS110" i="4"/>
  <c r="AS14" i="4"/>
  <c r="AS71" i="4"/>
  <c r="AS24" i="4"/>
  <c r="AS87" i="4"/>
  <c r="AS100" i="4"/>
  <c r="AS49" i="4"/>
  <c r="AS4" i="4"/>
  <c r="AS102" i="4"/>
  <c r="AS99" i="4"/>
  <c r="AS79" i="4"/>
  <c r="AS60" i="4"/>
  <c r="AS25" i="4"/>
  <c r="AS45" i="4"/>
  <c r="AS29" i="4"/>
  <c r="AS72" i="4"/>
  <c r="AS43" i="4"/>
  <c r="AS7" i="4"/>
  <c r="AS15" i="4"/>
  <c r="AS66" i="4"/>
  <c r="AS58" i="4"/>
  <c r="AS23" i="4"/>
  <c r="AS38" i="4"/>
  <c r="AS112" i="4"/>
  <c r="AS85" i="4"/>
  <c r="AS52" i="4"/>
  <c r="AS103" i="4"/>
  <c r="AS59" i="4"/>
  <c r="AS16" i="4"/>
  <c r="AS88" i="4"/>
  <c r="AS53" i="4"/>
  <c r="AS9" i="4"/>
  <c r="AU111" i="4"/>
  <c r="AU91" i="4"/>
  <c r="AU21" i="4"/>
  <c r="AU96" i="4"/>
  <c r="AU107" i="4"/>
  <c r="AU108" i="4"/>
  <c r="AU77" i="4"/>
  <c r="AU68" i="4"/>
  <c r="AU61" i="4"/>
  <c r="AU40" i="4"/>
  <c r="AU48" i="4"/>
  <c r="AU12" i="4"/>
  <c r="AU37" i="4"/>
  <c r="AU106" i="4"/>
  <c r="AU6" i="4"/>
  <c r="AU118" i="4"/>
  <c r="AU97" i="4"/>
  <c r="AU42" i="4"/>
  <c r="AU17" i="4"/>
  <c r="AU101" i="4"/>
  <c r="AU81" i="4"/>
  <c r="AU20" i="4"/>
  <c r="AU63" i="4"/>
  <c r="AU62" i="4"/>
  <c r="AU44" i="4"/>
  <c r="AU26" i="4"/>
  <c r="AU31" i="4"/>
  <c r="AU28" i="4"/>
  <c r="AU70" i="4"/>
  <c r="AU73" i="4"/>
  <c r="AU86" i="4"/>
  <c r="AU36" i="4"/>
  <c r="AU65" i="4"/>
  <c r="AU13" i="4"/>
  <c r="AU64" i="4"/>
  <c r="AU98" i="4"/>
  <c r="AU83" i="4"/>
  <c r="AU32" i="4"/>
  <c r="AU8" i="4"/>
  <c r="AU80" i="4"/>
  <c r="AU46" i="4"/>
  <c r="AU93" i="4"/>
  <c r="AU105" i="4"/>
  <c r="AU33" i="4"/>
  <c r="AU19" i="4"/>
  <c r="AU54" i="4"/>
  <c r="AU22" i="4"/>
  <c r="AU41" i="4"/>
  <c r="AU95" i="4"/>
  <c r="AU55" i="4"/>
  <c r="AU89" i="4"/>
  <c r="AU34" i="4"/>
  <c r="AU27" i="4"/>
  <c r="AU84" i="4"/>
  <c r="AU104" i="4"/>
  <c r="AU82" i="4"/>
  <c r="AU18" i="4"/>
  <c r="AU75" i="4"/>
  <c r="AU10" i="4"/>
  <c r="AU74" i="4"/>
  <c r="AU94" i="4"/>
  <c r="AU57" i="4"/>
  <c r="AU113" i="4"/>
  <c r="AU47" i="4"/>
  <c r="AU11" i="4"/>
  <c r="AU5" i="4"/>
  <c r="AU109" i="4"/>
  <c r="AU114" i="4"/>
  <c r="AU69" i="4"/>
  <c r="AU39" i="4"/>
  <c r="AU51" i="4"/>
  <c r="AU30" i="4"/>
  <c r="AU92" i="4"/>
  <c r="AU67" i="4"/>
  <c r="AU110" i="4"/>
  <c r="AU14" i="4"/>
  <c r="AU71" i="4"/>
  <c r="AU24" i="4"/>
  <c r="AU87" i="4"/>
  <c r="AU100" i="4"/>
  <c r="AU49" i="4"/>
  <c r="AU4" i="4"/>
  <c r="AU102" i="4"/>
  <c r="AU99" i="4"/>
  <c r="AU79" i="4"/>
  <c r="AU60" i="4"/>
  <c r="AU25" i="4"/>
  <c r="AU45" i="4"/>
  <c r="AU29" i="4"/>
  <c r="AU72" i="4"/>
  <c r="AU43" i="4"/>
  <c r="AU7" i="4"/>
  <c r="AU15" i="4"/>
  <c r="AU66" i="4"/>
  <c r="AU58" i="4"/>
  <c r="AU23" i="4"/>
  <c r="AU38" i="4"/>
  <c r="AU112" i="4"/>
  <c r="AU85" i="4"/>
  <c r="AU52" i="4"/>
  <c r="AU103" i="4"/>
  <c r="AU59" i="4"/>
  <c r="AU16" i="4"/>
  <c r="AU88" i="4"/>
  <c r="AU53" i="4"/>
  <c r="AU9" i="4"/>
  <c r="AW111" i="4"/>
  <c r="AW91" i="4"/>
  <c r="AW21" i="4"/>
  <c r="AW96" i="4"/>
  <c r="AW107" i="4"/>
  <c r="AW108" i="4"/>
  <c r="AW77" i="4"/>
  <c r="AW68" i="4"/>
  <c r="AW61" i="4"/>
  <c r="AW40" i="4"/>
  <c r="AW117" i="4"/>
  <c r="AW48" i="4"/>
  <c r="AW12" i="4"/>
  <c r="AW37" i="4"/>
  <c r="AW106" i="4"/>
  <c r="AW6" i="4"/>
  <c r="AW116" i="4"/>
  <c r="AW118" i="4"/>
  <c r="AW97" i="4"/>
  <c r="AW42" i="4"/>
  <c r="AW17" i="4"/>
  <c r="AW101" i="4"/>
  <c r="AW81" i="4"/>
  <c r="AW20" i="4"/>
  <c r="AW62" i="4"/>
  <c r="AW44" i="4"/>
  <c r="AW26" i="4"/>
  <c r="AW31" i="4"/>
  <c r="AW28" i="4"/>
  <c r="AW70" i="4"/>
  <c r="AW73" i="4"/>
  <c r="AW86" i="4"/>
  <c r="AW36" i="4"/>
  <c r="AW65" i="4"/>
  <c r="AW13" i="4"/>
  <c r="AW64" i="4"/>
  <c r="AW98" i="4"/>
  <c r="AW83" i="4"/>
  <c r="AW32" i="4"/>
  <c r="AW8" i="4"/>
  <c r="AW80" i="4"/>
  <c r="AW46" i="4"/>
  <c r="AW93" i="4"/>
  <c r="AW105" i="4"/>
  <c r="AW33" i="4"/>
  <c r="AW19" i="4"/>
  <c r="AW54" i="4"/>
  <c r="AW22" i="4"/>
  <c r="AW41" i="4"/>
  <c r="AW95" i="4"/>
  <c r="AW55" i="4"/>
  <c r="AW89" i="4"/>
  <c r="AW34" i="4"/>
  <c r="AW27" i="4"/>
  <c r="AW84" i="4"/>
  <c r="AW104" i="4"/>
  <c r="AW82" i="4"/>
  <c r="AW18" i="4"/>
  <c r="AW75" i="4"/>
  <c r="AW10" i="4"/>
  <c r="AW74" i="4"/>
  <c r="AW94" i="4"/>
  <c r="AW57" i="4"/>
  <c r="AW113" i="4"/>
  <c r="AW47" i="4"/>
  <c r="AW11" i="4"/>
  <c r="AW5" i="4"/>
  <c r="AW109" i="4"/>
  <c r="AW114" i="4"/>
  <c r="AW69" i="4"/>
  <c r="AW39" i="4"/>
  <c r="AW51" i="4"/>
  <c r="AW30" i="4"/>
  <c r="AW92" i="4"/>
  <c r="AW67" i="4"/>
  <c r="AW110" i="4"/>
  <c r="AW14" i="4"/>
  <c r="AW71" i="4"/>
  <c r="AW24" i="4"/>
  <c r="AW87" i="4"/>
  <c r="AW100" i="4"/>
  <c r="AW49" i="4"/>
  <c r="AW4" i="4"/>
  <c r="AW102" i="4"/>
  <c r="AW99" i="4"/>
  <c r="AW79" i="4"/>
  <c r="AW60" i="4"/>
  <c r="AW25" i="4"/>
  <c r="AW45" i="4"/>
  <c r="AW29" i="4"/>
  <c r="AW72" i="4"/>
  <c r="AW43" i="4"/>
  <c r="AW7" i="4"/>
  <c r="AW15" i="4"/>
  <c r="AW66" i="4"/>
  <c r="AW58" i="4"/>
  <c r="AW23" i="4"/>
  <c r="AW38" i="4"/>
  <c r="AW112" i="4"/>
  <c r="AW85" i="4"/>
  <c r="AW52" i="4"/>
  <c r="AW103" i="4"/>
  <c r="AW59" i="4"/>
  <c r="AW16" i="4"/>
  <c r="AW88" i="4"/>
  <c r="AW53" i="4"/>
  <c r="AW9" i="4"/>
  <c r="AY111" i="4"/>
  <c r="AY91" i="4"/>
  <c r="AY21" i="4"/>
  <c r="AY96" i="4"/>
  <c r="AY107" i="4"/>
  <c r="AY108" i="4"/>
  <c r="AY77" i="4"/>
  <c r="AY68" i="4"/>
  <c r="AY61" i="4"/>
  <c r="AY40" i="4"/>
  <c r="AY117" i="4"/>
  <c r="AY48" i="4"/>
  <c r="AY12" i="4"/>
  <c r="AY37" i="4"/>
  <c r="AY106" i="4"/>
  <c r="AY6" i="4"/>
  <c r="AY116" i="4"/>
  <c r="AY118" i="4"/>
  <c r="AY97" i="4"/>
  <c r="AY42" i="4"/>
  <c r="AY17" i="4"/>
  <c r="AY101" i="4"/>
  <c r="AY81" i="4"/>
  <c r="AY62" i="4"/>
  <c r="AY44" i="4"/>
  <c r="AY26" i="4"/>
  <c r="AY31" i="4"/>
  <c r="AY28" i="4"/>
  <c r="AY70" i="4"/>
  <c r="AY73" i="4"/>
  <c r="AY86" i="4"/>
  <c r="AY36" i="4"/>
  <c r="AY65" i="4"/>
  <c r="AY13" i="4"/>
  <c r="AY64" i="4"/>
  <c r="AY98" i="4"/>
  <c r="AY83" i="4"/>
  <c r="AY32" i="4"/>
  <c r="AY8" i="4"/>
  <c r="AY80" i="4"/>
  <c r="AY46" i="4"/>
  <c r="AY93" i="4"/>
  <c r="AY105" i="4"/>
  <c r="AY33" i="4"/>
  <c r="AY19" i="4"/>
  <c r="AY54" i="4"/>
  <c r="AY22" i="4"/>
  <c r="AY41" i="4"/>
  <c r="AY95" i="4"/>
  <c r="AY55" i="4"/>
  <c r="AY89" i="4"/>
  <c r="AY34" i="4"/>
  <c r="AY27" i="4"/>
  <c r="AY84" i="4"/>
  <c r="AY104" i="4"/>
  <c r="AY82" i="4"/>
  <c r="AY18" i="4"/>
  <c r="AY75" i="4"/>
  <c r="AY10" i="4"/>
  <c r="AY74" i="4"/>
  <c r="AY94" i="4"/>
  <c r="AY57" i="4"/>
  <c r="AY47" i="4"/>
  <c r="AY11" i="4"/>
  <c r="AY5" i="4"/>
  <c r="AY109" i="4"/>
  <c r="AY114" i="4"/>
  <c r="AY69" i="4"/>
  <c r="AY39" i="4"/>
  <c r="AY51" i="4"/>
  <c r="AY30" i="4"/>
  <c r="AY92" i="4"/>
  <c r="AY67" i="4"/>
  <c r="AY110" i="4"/>
  <c r="AY14" i="4"/>
  <c r="AY71" i="4"/>
  <c r="AY87" i="4"/>
  <c r="AY100" i="4"/>
  <c r="AY49" i="4"/>
  <c r="AY4" i="4"/>
  <c r="AY102" i="4"/>
  <c r="AY99" i="4"/>
  <c r="AY79" i="4"/>
  <c r="AY60" i="4"/>
  <c r="AY25" i="4"/>
  <c r="AY45" i="4"/>
  <c r="AY29" i="4"/>
  <c r="AY72" i="4"/>
  <c r="AY43" i="4"/>
  <c r="AY7" i="4"/>
  <c r="AY15" i="4"/>
  <c r="AY66" i="4"/>
  <c r="AY58" i="4"/>
  <c r="AY23" i="4"/>
  <c r="AY38" i="4"/>
  <c r="AY112" i="4"/>
  <c r="AY85" i="4"/>
  <c r="AY52" i="4"/>
  <c r="AY103" i="4"/>
  <c r="AY59" i="4"/>
  <c r="AY16" i="4"/>
  <c r="AY88" i="4"/>
  <c r="AY53" i="4"/>
  <c r="AY9" i="4"/>
  <c r="AY56" i="4"/>
  <c r="AW56" i="4"/>
  <c r="AU56" i="4"/>
  <c r="AS56" i="4"/>
  <c r="AQ56" i="4"/>
  <c r="AO56" i="4"/>
  <c r="AM56" i="4"/>
  <c r="AK111" i="4"/>
  <c r="AK91" i="4"/>
  <c r="AK21" i="4"/>
  <c r="AK96" i="4"/>
  <c r="AK107" i="4"/>
  <c r="AK108" i="4"/>
  <c r="AK77" i="4"/>
  <c r="AK68" i="4"/>
  <c r="AK61" i="4"/>
  <c r="AK40" i="4"/>
  <c r="AK48" i="4"/>
  <c r="AK12" i="4"/>
  <c r="AK37" i="4"/>
  <c r="AK106" i="4"/>
  <c r="AK6" i="4"/>
  <c r="AK116" i="4"/>
  <c r="AK118" i="4"/>
  <c r="AK97" i="4"/>
  <c r="AK42" i="4"/>
  <c r="AK17" i="4"/>
  <c r="AK101" i="4"/>
  <c r="AK81" i="4"/>
  <c r="AK20" i="4"/>
  <c r="AK63" i="4"/>
  <c r="AK62" i="4"/>
  <c r="AK44" i="4"/>
  <c r="AK26" i="4"/>
  <c r="AK31" i="4"/>
  <c r="AK50" i="4"/>
  <c r="AK28" i="4"/>
  <c r="AK70" i="4"/>
  <c r="AK73" i="4"/>
  <c r="AK86" i="4"/>
  <c r="AK36" i="4"/>
  <c r="AK65" i="4"/>
  <c r="AK13" i="4"/>
  <c r="AK64" i="4"/>
  <c r="AK98" i="4"/>
  <c r="AK83" i="4"/>
  <c r="AK32" i="4"/>
  <c r="AK8" i="4"/>
  <c r="AK80" i="4"/>
  <c r="AK46" i="4"/>
  <c r="AK93" i="4"/>
  <c r="AK105" i="4"/>
  <c r="AK33" i="4"/>
  <c r="AK19" i="4"/>
  <c r="AK54" i="4"/>
  <c r="AK22" i="4"/>
  <c r="AK41" i="4"/>
  <c r="AK95" i="4"/>
  <c r="AK55" i="4"/>
  <c r="AK89" i="4"/>
  <c r="AK34" i="4"/>
  <c r="AK27" i="4"/>
  <c r="AK84" i="4"/>
  <c r="AK104" i="4"/>
  <c r="AK82" i="4"/>
  <c r="AK18" i="4"/>
  <c r="AK75" i="4"/>
  <c r="AK10" i="4"/>
  <c r="AK74" i="4"/>
  <c r="AK94" i="4"/>
  <c r="AK57" i="4"/>
  <c r="AK113" i="4"/>
  <c r="AK47" i="4"/>
  <c r="AK76" i="4"/>
  <c r="AK11" i="4"/>
  <c r="AK5" i="4"/>
  <c r="AK109" i="4"/>
  <c r="AK114" i="4"/>
  <c r="AK69" i="4"/>
  <c r="AK39" i="4"/>
  <c r="AK51" i="4"/>
  <c r="AK30" i="4"/>
  <c r="AK92" i="4"/>
  <c r="AK67" i="4"/>
  <c r="AK110" i="4"/>
  <c r="AK14" i="4"/>
  <c r="AK71" i="4"/>
  <c r="AK24" i="4"/>
  <c r="AK87" i="4"/>
  <c r="AK100" i="4"/>
  <c r="AK49" i="4"/>
  <c r="AK4" i="4"/>
  <c r="AK102" i="4"/>
  <c r="AK99" i="4"/>
  <c r="AK79" i="4"/>
  <c r="AK60" i="4"/>
  <c r="AK25" i="4"/>
  <c r="AK45" i="4"/>
  <c r="AK29" i="4"/>
  <c r="AK72" i="4"/>
  <c r="AK43" i="4"/>
  <c r="AK7" i="4"/>
  <c r="AK15" i="4"/>
  <c r="AK66" i="4"/>
  <c r="AK58" i="4"/>
  <c r="AK23" i="4"/>
  <c r="AK38" i="4"/>
  <c r="AK112" i="4"/>
  <c r="AK85" i="4"/>
  <c r="AK52" i="4"/>
  <c r="AK103" i="4"/>
  <c r="AK59" i="4"/>
  <c r="AK16" i="4"/>
  <c r="AK88" i="4"/>
  <c r="AK53" i="4"/>
  <c r="AK9" i="4"/>
  <c r="AK56" i="4"/>
  <c r="AI111" i="4"/>
  <c r="AI91" i="4"/>
  <c r="AI21" i="4"/>
  <c r="AI96" i="4"/>
  <c r="AI107" i="4"/>
  <c r="AI108" i="4"/>
  <c r="AI77" i="4"/>
  <c r="AI68" i="4"/>
  <c r="AI61" i="4"/>
  <c r="AI40" i="4"/>
  <c r="AI48" i="4"/>
  <c r="AI12" i="4"/>
  <c r="AI37" i="4"/>
  <c r="AI106" i="4"/>
  <c r="AI6" i="4"/>
  <c r="AI116" i="4"/>
  <c r="AI97" i="4"/>
  <c r="AI42" i="4"/>
  <c r="AI17" i="4"/>
  <c r="AI101" i="4"/>
  <c r="AI81" i="4"/>
  <c r="AI20" i="4"/>
  <c r="AI63" i="4"/>
  <c r="AI62" i="4"/>
  <c r="AI44" i="4"/>
  <c r="AI26" i="4"/>
  <c r="AI31" i="4"/>
  <c r="AI50" i="4"/>
  <c r="AI28" i="4"/>
  <c r="AI70" i="4"/>
  <c r="AI73" i="4"/>
  <c r="AI86" i="4"/>
  <c r="AI36" i="4"/>
  <c r="AI65" i="4"/>
  <c r="AI13" i="4"/>
  <c r="AI64" i="4"/>
  <c r="AI98" i="4"/>
  <c r="AI83" i="4"/>
  <c r="AI32" i="4"/>
  <c r="AI8" i="4"/>
  <c r="AI80" i="4"/>
  <c r="AI46" i="4"/>
  <c r="AI93" i="4"/>
  <c r="AI105" i="4"/>
  <c r="AI33" i="4"/>
  <c r="AI19" i="4"/>
  <c r="AI54" i="4"/>
  <c r="AI22" i="4"/>
  <c r="AI41" i="4"/>
  <c r="AI95" i="4"/>
  <c r="AI55" i="4"/>
  <c r="AI89" i="4"/>
  <c r="AI34" i="4"/>
  <c r="AI27" i="4"/>
  <c r="AI84" i="4"/>
  <c r="AI104" i="4"/>
  <c r="AI82" i="4"/>
  <c r="AI18" i="4"/>
  <c r="AI75" i="4"/>
  <c r="AI10" i="4"/>
  <c r="AI74" i="4"/>
  <c r="AI94" i="4"/>
  <c r="AI57" i="4"/>
  <c r="AI113" i="4"/>
  <c r="AI47" i="4"/>
  <c r="AI76" i="4"/>
  <c r="AI11" i="4"/>
  <c r="AI5" i="4"/>
  <c r="AI109" i="4"/>
  <c r="AI114" i="4"/>
  <c r="AI69" i="4"/>
  <c r="AI39" i="4"/>
  <c r="AI51" i="4"/>
  <c r="AI30" i="4"/>
  <c r="AI92" i="4"/>
  <c r="AI67" i="4"/>
  <c r="AI110" i="4"/>
  <c r="AI14" i="4"/>
  <c r="AI71" i="4"/>
  <c r="AI24" i="4"/>
  <c r="AI87" i="4"/>
  <c r="AI100" i="4"/>
  <c r="AI49" i="4"/>
  <c r="AI4" i="4"/>
  <c r="AI102" i="4"/>
  <c r="AI99" i="4"/>
  <c r="AI79" i="4"/>
  <c r="AI60" i="4"/>
  <c r="AI25" i="4"/>
  <c r="AI45" i="4"/>
  <c r="AI29" i="4"/>
  <c r="AI72" i="4"/>
  <c r="AI43" i="4"/>
  <c r="AI7" i="4"/>
  <c r="AI15" i="4"/>
  <c r="AI66" i="4"/>
  <c r="AI58" i="4"/>
  <c r="AI23" i="4"/>
  <c r="AI38" i="4"/>
  <c r="AI112" i="4"/>
  <c r="AI85" i="4"/>
  <c r="AI52" i="4"/>
  <c r="AI103" i="4"/>
  <c r="AI59" i="4"/>
  <c r="AI16" i="4"/>
  <c r="AI88" i="4"/>
  <c r="AI53" i="4"/>
  <c r="AI9" i="4"/>
  <c r="AI56" i="4"/>
  <c r="AG111" i="4"/>
  <c r="AG91" i="4"/>
  <c r="AG21" i="4"/>
  <c r="AG96" i="4"/>
  <c r="AG107" i="4"/>
  <c r="AG108" i="4"/>
  <c r="AG77" i="4"/>
  <c r="AG68" i="4"/>
  <c r="AG61" i="4"/>
  <c r="AG40" i="4"/>
  <c r="AG48" i="4"/>
  <c r="AG12" i="4"/>
  <c r="AG37" i="4"/>
  <c r="AG106" i="4"/>
  <c r="AG6" i="4"/>
  <c r="AG116" i="4"/>
  <c r="AG118" i="4"/>
  <c r="AG97" i="4"/>
  <c r="AG42" i="4"/>
  <c r="AG17" i="4"/>
  <c r="AG101" i="4"/>
  <c r="AG81" i="4"/>
  <c r="AG20" i="4"/>
  <c r="AG63" i="4"/>
  <c r="AG62" i="4"/>
  <c r="AG44" i="4"/>
  <c r="AG26" i="4"/>
  <c r="AG31" i="4"/>
  <c r="AG50" i="4"/>
  <c r="AG28" i="4"/>
  <c r="AG70" i="4"/>
  <c r="AG73" i="4"/>
  <c r="AG86" i="4"/>
  <c r="AG36" i="4"/>
  <c r="AG65" i="4"/>
  <c r="AG13" i="4"/>
  <c r="AG64" i="4"/>
  <c r="AG98" i="4"/>
  <c r="AG83" i="4"/>
  <c r="AG32" i="4"/>
  <c r="AG8" i="4"/>
  <c r="AG80" i="4"/>
  <c r="AG46" i="4"/>
  <c r="AG93" i="4"/>
  <c r="AG105" i="4"/>
  <c r="AG33" i="4"/>
  <c r="AG19" i="4"/>
  <c r="AG54" i="4"/>
  <c r="AG22" i="4"/>
  <c r="AG41" i="4"/>
  <c r="AG95" i="4"/>
  <c r="AG55" i="4"/>
  <c r="AG89" i="4"/>
  <c r="AG34" i="4"/>
  <c r="AG27" i="4"/>
  <c r="AG90" i="4"/>
  <c r="AG84" i="4"/>
  <c r="AG104" i="4"/>
  <c r="AG82" i="4"/>
  <c r="AG18" i="4"/>
  <c r="AG75" i="4"/>
  <c r="AG10" i="4"/>
  <c r="AG74" i="4"/>
  <c r="AG94" i="4"/>
  <c r="AG57" i="4"/>
  <c r="AG113" i="4"/>
  <c r="AG47" i="4"/>
  <c r="AG76" i="4"/>
  <c r="AG11" i="4"/>
  <c r="AG5" i="4"/>
  <c r="AG109" i="4"/>
  <c r="AG114" i="4"/>
  <c r="AG69" i="4"/>
  <c r="AG39" i="4"/>
  <c r="AG51" i="4"/>
  <c r="AG30" i="4"/>
  <c r="AG92" i="4"/>
  <c r="AG67" i="4"/>
  <c r="AG110" i="4"/>
  <c r="AG14" i="4"/>
  <c r="AG71" i="4"/>
  <c r="AG24" i="4"/>
  <c r="AG87" i="4"/>
  <c r="AG100" i="4"/>
  <c r="AG49" i="4"/>
  <c r="AG4" i="4"/>
  <c r="AG102" i="4"/>
  <c r="AG99" i="4"/>
  <c r="AG79" i="4"/>
  <c r="AG60" i="4"/>
  <c r="AG25" i="4"/>
  <c r="AG45" i="4"/>
  <c r="AG29" i="4"/>
  <c r="AG72" i="4"/>
  <c r="AG43" i="4"/>
  <c r="AG7" i="4"/>
  <c r="AG15" i="4"/>
  <c r="AG66" i="4"/>
  <c r="AG58" i="4"/>
  <c r="AG23" i="4"/>
  <c r="AG38" i="4"/>
  <c r="AG112" i="4"/>
  <c r="AG85" i="4"/>
  <c r="AG52" i="4"/>
  <c r="AG103" i="4"/>
  <c r="AG59" i="4"/>
  <c r="AG16" i="4"/>
  <c r="AG88" i="4"/>
  <c r="AG53" i="4"/>
  <c r="AG9" i="4"/>
  <c r="AG56" i="4"/>
  <c r="AE111" i="4"/>
  <c r="AE91" i="4"/>
  <c r="AE21" i="4"/>
  <c r="AE96" i="4"/>
  <c r="AE107" i="4"/>
  <c r="AE108" i="4"/>
  <c r="AE77" i="4"/>
  <c r="AE68" i="4"/>
  <c r="AE61" i="4"/>
  <c r="AE40" i="4"/>
  <c r="AE48" i="4"/>
  <c r="AE12" i="4"/>
  <c r="AE37" i="4"/>
  <c r="AE106" i="4"/>
  <c r="AE6" i="4"/>
  <c r="AE97" i="4"/>
  <c r="AE42" i="4"/>
  <c r="AE17" i="4"/>
  <c r="AE101" i="4"/>
  <c r="AE81" i="4"/>
  <c r="AE20" i="4"/>
  <c r="AE63" i="4"/>
  <c r="AE62" i="4"/>
  <c r="AE44" i="4"/>
  <c r="AE26" i="4"/>
  <c r="AE31" i="4"/>
  <c r="AE50" i="4"/>
  <c r="AE28" i="4"/>
  <c r="AE70" i="4"/>
  <c r="AE73" i="4"/>
  <c r="AE86" i="4"/>
  <c r="AE36" i="4"/>
  <c r="AE65" i="4"/>
  <c r="AE13" i="4"/>
  <c r="AE64" i="4"/>
  <c r="AE98" i="4"/>
  <c r="AE83" i="4"/>
  <c r="AE32" i="4"/>
  <c r="AE8" i="4"/>
  <c r="AE80" i="4"/>
  <c r="AE46" i="4"/>
  <c r="AE93" i="4"/>
  <c r="AE105" i="4"/>
  <c r="AE33" i="4"/>
  <c r="AE19" i="4"/>
  <c r="AE54" i="4"/>
  <c r="AE22" i="4"/>
  <c r="AE41" i="4"/>
  <c r="AE95" i="4"/>
  <c r="AE55" i="4"/>
  <c r="AE89" i="4"/>
  <c r="AE34" i="4"/>
  <c r="AE27" i="4"/>
  <c r="AE35" i="4"/>
  <c r="AE90" i="4"/>
  <c r="AE84" i="4"/>
  <c r="AE104" i="4"/>
  <c r="AE82" i="4"/>
  <c r="AE18" i="4"/>
  <c r="AE75" i="4"/>
  <c r="AE10" i="4"/>
  <c r="AE74" i="4"/>
  <c r="AE119" i="4"/>
  <c r="AE94" i="4"/>
  <c r="AE57" i="4"/>
  <c r="AE113" i="4"/>
  <c r="AE47" i="4"/>
  <c r="AE76" i="4"/>
  <c r="AE11" i="4"/>
  <c r="AE5" i="4"/>
  <c r="AE109" i="4"/>
  <c r="AE114" i="4"/>
  <c r="AE69" i="4"/>
  <c r="AE39" i="4"/>
  <c r="AE51" i="4"/>
  <c r="AE30" i="4"/>
  <c r="AE92" i="4"/>
  <c r="AE67" i="4"/>
  <c r="AE110" i="4"/>
  <c r="AE14" i="4"/>
  <c r="AE71" i="4"/>
  <c r="AE24" i="4"/>
  <c r="AE87" i="4"/>
  <c r="AE100" i="4"/>
  <c r="AE49" i="4"/>
  <c r="AE4" i="4"/>
  <c r="AE102" i="4"/>
  <c r="AE99" i="4"/>
  <c r="AE79" i="4"/>
  <c r="AE60" i="4"/>
  <c r="AE25" i="4"/>
  <c r="AE45" i="4"/>
  <c r="AE29" i="4"/>
  <c r="AE72" i="4"/>
  <c r="AE43" i="4"/>
  <c r="AE7" i="4"/>
  <c r="AE15" i="4"/>
  <c r="AE66" i="4"/>
  <c r="AE58" i="4"/>
  <c r="AE23" i="4"/>
  <c r="AE38" i="4"/>
  <c r="AE112" i="4"/>
  <c r="AE85" i="4"/>
  <c r="AE52" i="4"/>
  <c r="AE103" i="4"/>
  <c r="AE59" i="4"/>
  <c r="AE16" i="4"/>
  <c r="AE88" i="4"/>
  <c r="AE53" i="4"/>
  <c r="AE9" i="4"/>
  <c r="AE56" i="4"/>
  <c r="AC111" i="4"/>
  <c r="AC91" i="4"/>
  <c r="AC21" i="4"/>
  <c r="AC96" i="4"/>
  <c r="AC107" i="4"/>
  <c r="AC108" i="4"/>
  <c r="AC77" i="4"/>
  <c r="AC68" i="4"/>
  <c r="AC61" i="4"/>
  <c r="AC40" i="4"/>
  <c r="AC48" i="4"/>
  <c r="AC12" i="4"/>
  <c r="AC37" i="4"/>
  <c r="AC106" i="4"/>
  <c r="AC6" i="4"/>
  <c r="AC116" i="4"/>
  <c r="AC97" i="4"/>
  <c r="AC42" i="4"/>
  <c r="AC17" i="4"/>
  <c r="AC101" i="4"/>
  <c r="AC81" i="4"/>
  <c r="AC20" i="4"/>
  <c r="AC63" i="4"/>
  <c r="AC62" i="4"/>
  <c r="AC44" i="4"/>
  <c r="AC26" i="4"/>
  <c r="AC31" i="4"/>
  <c r="AC50" i="4"/>
  <c r="AC28" i="4"/>
  <c r="AC70" i="4"/>
  <c r="AC73" i="4"/>
  <c r="AC86" i="4"/>
  <c r="AC36" i="4"/>
  <c r="AC65" i="4"/>
  <c r="AC13" i="4"/>
  <c r="AC64" i="4"/>
  <c r="AC98" i="4"/>
  <c r="AC83" i="4"/>
  <c r="AC32" i="4"/>
  <c r="AC8" i="4"/>
  <c r="AC80" i="4"/>
  <c r="AC46" i="4"/>
  <c r="AC93" i="4"/>
  <c r="AC105" i="4"/>
  <c r="AC33" i="4"/>
  <c r="AC19" i="4"/>
  <c r="AC54" i="4"/>
  <c r="AC22" i="4"/>
  <c r="AC41" i="4"/>
  <c r="AC95" i="4"/>
  <c r="AC55" i="4"/>
  <c r="AC89" i="4"/>
  <c r="AC34" i="4"/>
  <c r="AC27" i="4"/>
  <c r="AC35" i="4"/>
  <c r="AC90" i="4"/>
  <c r="AC84" i="4"/>
  <c r="AC104" i="4"/>
  <c r="AC82" i="4"/>
  <c r="AC18" i="4"/>
  <c r="AC75" i="4"/>
  <c r="AC10" i="4"/>
  <c r="AC74" i="4"/>
  <c r="AC94" i="4"/>
  <c r="AC57" i="4"/>
  <c r="AC113" i="4"/>
  <c r="AC47" i="4"/>
  <c r="AC76" i="4"/>
  <c r="AC11" i="4"/>
  <c r="AC5" i="4"/>
  <c r="AC109" i="4"/>
  <c r="AC114" i="4"/>
  <c r="AC69" i="4"/>
  <c r="AC39" i="4"/>
  <c r="AC51" i="4"/>
  <c r="AC30" i="4"/>
  <c r="AC92" i="4"/>
  <c r="AC67" i="4"/>
  <c r="AC110" i="4"/>
  <c r="AC14" i="4"/>
  <c r="AC71" i="4"/>
  <c r="AC24" i="4"/>
  <c r="AC87" i="4"/>
  <c r="AC100" i="4"/>
  <c r="AC49" i="4"/>
  <c r="AC4" i="4"/>
  <c r="AC102" i="4"/>
  <c r="AC99" i="4"/>
  <c r="AC79" i="4"/>
  <c r="AC60" i="4"/>
  <c r="AC25" i="4"/>
  <c r="AC45" i="4"/>
  <c r="AC29" i="4"/>
  <c r="AC72" i="4"/>
  <c r="AC43" i="4"/>
  <c r="AC7" i="4"/>
  <c r="AC15" i="4"/>
  <c r="AC66" i="4"/>
  <c r="AC58" i="4"/>
  <c r="AC23" i="4"/>
  <c r="AC38" i="4"/>
  <c r="AC112" i="4"/>
  <c r="AC85" i="4"/>
  <c r="AC52" i="4"/>
  <c r="AC103" i="4"/>
  <c r="AC59" i="4"/>
  <c r="AC16" i="4"/>
  <c r="AC88" i="4"/>
  <c r="AC53" i="4"/>
  <c r="AC9" i="4"/>
  <c r="AC56" i="4"/>
  <c r="AA111" i="4"/>
  <c r="AA91" i="4"/>
  <c r="AA21" i="4"/>
  <c r="AA96" i="4"/>
  <c r="AA107" i="4"/>
  <c r="AA108" i="4"/>
  <c r="AA77" i="4"/>
  <c r="AA68" i="4"/>
  <c r="AA61" i="4"/>
  <c r="AA40" i="4"/>
  <c r="AA48" i="4"/>
  <c r="AA12" i="4"/>
  <c r="AA37" i="4"/>
  <c r="AA106" i="4"/>
  <c r="AA6" i="4"/>
  <c r="AA116" i="4"/>
  <c r="AA118" i="4"/>
  <c r="AA97" i="4"/>
  <c r="AA42" i="4"/>
  <c r="AA17" i="4"/>
  <c r="AA101" i="4"/>
  <c r="AA81" i="4"/>
  <c r="AA20" i="4"/>
  <c r="AA63" i="4"/>
  <c r="AA62" i="4"/>
  <c r="AA44" i="4"/>
  <c r="AA26" i="4"/>
  <c r="AA31" i="4"/>
  <c r="AA50" i="4"/>
  <c r="AA28" i="4"/>
  <c r="AA70" i="4"/>
  <c r="AA73" i="4"/>
  <c r="AA86" i="4"/>
  <c r="AA36" i="4"/>
  <c r="AA65" i="4"/>
  <c r="AA13" i="4"/>
  <c r="AA64" i="4"/>
  <c r="AA98" i="4"/>
  <c r="AA83" i="4"/>
  <c r="AA32" i="4"/>
  <c r="AA8" i="4"/>
  <c r="AA80" i="4"/>
  <c r="AA46" i="4"/>
  <c r="AA93" i="4"/>
  <c r="AA105" i="4"/>
  <c r="AA33" i="4"/>
  <c r="AA19" i="4"/>
  <c r="AA54" i="4"/>
  <c r="AA22" i="4"/>
  <c r="AA41" i="4"/>
  <c r="AA95" i="4"/>
  <c r="AA55" i="4"/>
  <c r="AA89" i="4"/>
  <c r="AA34" i="4"/>
  <c r="AA27" i="4"/>
  <c r="AA35" i="4"/>
  <c r="AA84" i="4"/>
  <c r="AA104" i="4"/>
  <c r="AA82" i="4"/>
  <c r="AA18" i="4"/>
  <c r="AA75" i="4"/>
  <c r="AA10" i="4"/>
  <c r="AA74" i="4"/>
  <c r="AA94" i="4"/>
  <c r="AA57" i="4"/>
  <c r="AA113" i="4"/>
  <c r="AA47" i="4"/>
  <c r="AA76" i="4"/>
  <c r="AA11" i="4"/>
  <c r="AA5" i="4"/>
  <c r="AA109" i="4"/>
  <c r="AA114" i="4"/>
  <c r="AA69" i="4"/>
  <c r="AA39" i="4"/>
  <c r="AA51" i="4"/>
  <c r="AA30" i="4"/>
  <c r="AA92" i="4"/>
  <c r="AA67" i="4"/>
  <c r="AA110" i="4"/>
  <c r="AA14" i="4"/>
  <c r="AA71" i="4"/>
  <c r="AA24" i="4"/>
  <c r="AA87" i="4"/>
  <c r="AA100" i="4"/>
  <c r="AA49" i="4"/>
  <c r="AA4" i="4"/>
  <c r="AA102" i="4"/>
  <c r="AA99" i="4"/>
  <c r="AA79" i="4"/>
  <c r="AA60" i="4"/>
  <c r="AA25" i="4"/>
  <c r="AA45" i="4"/>
  <c r="AA29" i="4"/>
  <c r="AA72" i="4"/>
  <c r="AA43" i="4"/>
  <c r="AA7" i="4"/>
  <c r="AA15" i="4"/>
  <c r="AA66" i="4"/>
  <c r="AA58" i="4"/>
  <c r="AA23" i="4"/>
  <c r="AA38" i="4"/>
  <c r="AA112" i="4"/>
  <c r="AA85" i="4"/>
  <c r="AA52" i="4"/>
  <c r="AA103" i="4"/>
  <c r="AA59" i="4"/>
  <c r="AA16" i="4"/>
  <c r="AA88" i="4"/>
  <c r="AA53" i="4"/>
  <c r="AA9" i="4"/>
  <c r="AA56" i="4"/>
  <c r="Y111" i="4"/>
  <c r="Y91" i="4"/>
  <c r="Y21" i="4"/>
  <c r="Y96" i="4"/>
  <c r="Y107" i="4"/>
  <c r="Y108" i="4"/>
  <c r="Y77" i="4"/>
  <c r="Y68" i="4"/>
  <c r="Y61" i="4"/>
  <c r="Y40" i="4"/>
  <c r="Y48" i="4"/>
  <c r="Y12" i="4"/>
  <c r="Y37" i="4"/>
  <c r="Y106" i="4"/>
  <c r="Y6" i="4"/>
  <c r="Y116" i="4"/>
  <c r="Y118" i="4"/>
  <c r="Y97" i="4"/>
  <c r="Y42" i="4"/>
  <c r="Y17" i="4"/>
  <c r="Y101" i="4"/>
  <c r="Y81" i="4"/>
  <c r="Y20" i="4"/>
  <c r="Y63" i="4"/>
  <c r="Y62" i="4"/>
  <c r="Y44" i="4"/>
  <c r="Y26" i="4"/>
  <c r="Y31" i="4"/>
  <c r="Y50" i="4"/>
  <c r="Y28" i="4"/>
  <c r="Y70" i="4"/>
  <c r="Y73" i="4"/>
  <c r="Y86" i="4"/>
  <c r="Y36" i="4"/>
  <c r="Y65" i="4"/>
  <c r="Y13" i="4"/>
  <c r="Y64" i="4"/>
  <c r="Y98" i="4"/>
  <c r="Y83" i="4"/>
  <c r="Y32" i="4"/>
  <c r="Y8" i="4"/>
  <c r="Y80" i="4"/>
  <c r="Y46" i="4"/>
  <c r="Y93" i="4"/>
  <c r="Y105" i="4"/>
  <c r="Y33" i="4"/>
  <c r="Y19" i="4"/>
  <c r="Y54" i="4"/>
  <c r="Y22" i="4"/>
  <c r="Y41" i="4"/>
  <c r="Y95" i="4"/>
  <c r="Y55" i="4"/>
  <c r="Y89" i="4"/>
  <c r="Y34" i="4"/>
  <c r="Y27" i="4"/>
  <c r="Y35" i="4"/>
  <c r="Y90" i="4"/>
  <c r="Y84" i="4"/>
  <c r="Y104" i="4"/>
  <c r="Y82" i="4"/>
  <c r="Y18" i="4"/>
  <c r="Y75" i="4"/>
  <c r="Y115" i="4"/>
  <c r="Y10" i="4"/>
  <c r="Y74" i="4"/>
  <c r="Y94" i="4"/>
  <c r="Y57" i="4"/>
  <c r="Y113" i="4"/>
  <c r="Y47" i="4"/>
  <c r="Y76" i="4"/>
  <c r="Y11" i="4"/>
  <c r="Y5" i="4"/>
  <c r="Y109" i="4"/>
  <c r="Y114" i="4"/>
  <c r="Y69" i="4"/>
  <c r="Y39" i="4"/>
  <c r="Y51" i="4"/>
  <c r="Y30" i="4"/>
  <c r="Y92" i="4"/>
  <c r="Y67" i="4"/>
  <c r="Y110" i="4"/>
  <c r="Y14" i="4"/>
  <c r="Y71" i="4"/>
  <c r="Y24" i="4"/>
  <c r="Y87" i="4"/>
  <c r="Y100" i="4"/>
  <c r="Y49" i="4"/>
  <c r="Y4" i="4"/>
  <c r="Y102" i="4"/>
  <c r="Y99" i="4"/>
  <c r="Y79" i="4"/>
  <c r="Y60" i="4"/>
  <c r="Y25" i="4"/>
  <c r="Y45" i="4"/>
  <c r="Y29" i="4"/>
  <c r="Y72" i="4"/>
  <c r="Y43" i="4"/>
  <c r="Y7" i="4"/>
  <c r="Y15" i="4"/>
  <c r="Y66" i="4"/>
  <c r="Y58" i="4"/>
  <c r="Y23" i="4"/>
  <c r="Y38" i="4"/>
  <c r="Y112" i="4"/>
  <c r="Y85" i="4"/>
  <c r="Y52" i="4"/>
  <c r="Y103" i="4"/>
  <c r="Y59" i="4"/>
  <c r="Y16" i="4"/>
  <c r="Y88" i="4"/>
  <c r="Y53" i="4"/>
  <c r="Y9" i="4"/>
  <c r="Y56" i="4"/>
  <c r="W111" i="4"/>
  <c r="W91" i="4"/>
  <c r="W21" i="4"/>
  <c r="W96" i="4"/>
  <c r="W107" i="4"/>
  <c r="W108" i="4"/>
  <c r="W77" i="4"/>
  <c r="W68" i="4"/>
  <c r="W61" i="4"/>
  <c r="W40" i="4"/>
  <c r="W117" i="4"/>
  <c r="W48" i="4"/>
  <c r="W12" i="4"/>
  <c r="W37" i="4"/>
  <c r="W106" i="4"/>
  <c r="W6" i="4"/>
  <c r="W116" i="4"/>
  <c r="W118" i="4"/>
  <c r="W97" i="4"/>
  <c r="W42" i="4"/>
  <c r="W17" i="4"/>
  <c r="W101" i="4"/>
  <c r="W81" i="4"/>
  <c r="W20" i="4"/>
  <c r="W63" i="4"/>
  <c r="W62" i="4"/>
  <c r="W44" i="4"/>
  <c r="W26" i="4"/>
  <c r="W31" i="4"/>
  <c r="W50" i="4"/>
  <c r="W28" i="4"/>
  <c r="W70" i="4"/>
  <c r="W73" i="4"/>
  <c r="W86" i="4"/>
  <c r="W36" i="4"/>
  <c r="W65" i="4"/>
  <c r="W13" i="4"/>
  <c r="W64" i="4"/>
  <c r="W98" i="4"/>
  <c r="W83" i="4"/>
  <c r="W32" i="4"/>
  <c r="W8" i="4"/>
  <c r="W80" i="4"/>
  <c r="W46" i="4"/>
  <c r="W93" i="4"/>
  <c r="W105" i="4"/>
  <c r="W33" i="4"/>
  <c r="W19" i="4"/>
  <c r="W54" i="4"/>
  <c r="W22" i="4"/>
  <c r="W41" i="4"/>
  <c r="W95" i="4"/>
  <c r="W55" i="4"/>
  <c r="W89" i="4"/>
  <c r="W34" i="4"/>
  <c r="W27" i="4"/>
  <c r="W35" i="4"/>
  <c r="W90" i="4"/>
  <c r="W84" i="4"/>
  <c r="W104" i="4"/>
  <c r="W82" i="4"/>
  <c r="W18" i="4"/>
  <c r="W75" i="4"/>
  <c r="W115" i="4"/>
  <c r="W10" i="4"/>
  <c r="W74" i="4"/>
  <c r="W94" i="4"/>
  <c r="W57" i="4"/>
  <c r="W113" i="4"/>
  <c r="W47" i="4"/>
  <c r="W76" i="4"/>
  <c r="W11" i="4"/>
  <c r="W5" i="4"/>
  <c r="W109" i="4"/>
  <c r="W114" i="4"/>
  <c r="W69" i="4"/>
  <c r="W39" i="4"/>
  <c r="W51" i="4"/>
  <c r="W30" i="4"/>
  <c r="W92" i="4"/>
  <c r="W67" i="4"/>
  <c r="W110" i="4"/>
  <c r="W14" i="4"/>
  <c r="W71" i="4"/>
  <c r="W24" i="4"/>
  <c r="W87" i="4"/>
  <c r="W100" i="4"/>
  <c r="W49" i="4"/>
  <c r="W4" i="4"/>
  <c r="W102" i="4"/>
  <c r="W99" i="4"/>
  <c r="W79" i="4"/>
  <c r="W60" i="4"/>
  <c r="W25" i="4"/>
  <c r="W45" i="4"/>
  <c r="W29" i="4"/>
  <c r="W72" i="4"/>
  <c r="W43" i="4"/>
  <c r="W7" i="4"/>
  <c r="W15" i="4"/>
  <c r="W66" i="4"/>
  <c r="W58" i="4"/>
  <c r="W23" i="4"/>
  <c r="W38" i="4"/>
  <c r="W112" i="4"/>
  <c r="W85" i="4"/>
  <c r="W52" i="4"/>
  <c r="W103" i="4"/>
  <c r="W59" i="4"/>
  <c r="W16" i="4"/>
  <c r="W88" i="4"/>
  <c r="W53" i="4"/>
  <c r="W9" i="4"/>
  <c r="W56" i="4"/>
  <c r="U111" i="4"/>
  <c r="U91" i="4"/>
  <c r="U21" i="4"/>
  <c r="U96" i="4"/>
  <c r="U107" i="4"/>
  <c r="U108" i="4"/>
  <c r="U77" i="4"/>
  <c r="U68" i="4"/>
  <c r="U61" i="4"/>
  <c r="U40" i="4"/>
  <c r="U117" i="4"/>
  <c r="U48" i="4"/>
  <c r="U12" i="4"/>
  <c r="U37" i="4"/>
  <c r="U106" i="4"/>
  <c r="U6" i="4"/>
  <c r="U116" i="4"/>
  <c r="U118" i="4"/>
  <c r="U97" i="4"/>
  <c r="U42" i="4"/>
  <c r="U17" i="4"/>
  <c r="U101" i="4"/>
  <c r="U81" i="4"/>
  <c r="U20" i="4"/>
  <c r="U63" i="4"/>
  <c r="U62" i="4"/>
  <c r="U44" i="4"/>
  <c r="U26" i="4"/>
  <c r="U31" i="4"/>
  <c r="U50" i="4"/>
  <c r="U28" i="4"/>
  <c r="U70" i="4"/>
  <c r="U73" i="4"/>
  <c r="U86" i="4"/>
  <c r="U36" i="4"/>
  <c r="U65" i="4"/>
  <c r="U13" i="4"/>
  <c r="U64" i="4"/>
  <c r="U98" i="4"/>
  <c r="U83" i="4"/>
  <c r="U32" i="4"/>
  <c r="U8" i="4"/>
  <c r="U80" i="4"/>
  <c r="U46" i="4"/>
  <c r="U93" i="4"/>
  <c r="U105" i="4"/>
  <c r="U33" i="4"/>
  <c r="U19" i="4"/>
  <c r="U54" i="4"/>
  <c r="U22" i="4"/>
  <c r="U41" i="4"/>
  <c r="U95" i="4"/>
  <c r="U55" i="4"/>
  <c r="U89" i="4"/>
  <c r="U78" i="4"/>
  <c r="U34" i="4"/>
  <c r="U27" i="4"/>
  <c r="U35" i="4"/>
  <c r="U90" i="4"/>
  <c r="U84" i="4"/>
  <c r="U104" i="4"/>
  <c r="U82" i="4"/>
  <c r="U18" i="4"/>
  <c r="U75" i="4"/>
  <c r="U115" i="4"/>
  <c r="U10" i="4"/>
  <c r="U74" i="4"/>
  <c r="U94" i="4"/>
  <c r="U57" i="4"/>
  <c r="U113" i="4"/>
  <c r="U47" i="4"/>
  <c r="U76" i="4"/>
  <c r="U11" i="4"/>
  <c r="U5" i="4"/>
  <c r="U109" i="4"/>
  <c r="U114" i="4"/>
  <c r="U69" i="4"/>
  <c r="U39" i="4"/>
  <c r="U51" i="4"/>
  <c r="U30" i="4"/>
  <c r="U92" i="4"/>
  <c r="U67" i="4"/>
  <c r="U110" i="4"/>
  <c r="U14" i="4"/>
  <c r="U71" i="4"/>
  <c r="U24" i="4"/>
  <c r="U87" i="4"/>
  <c r="U100" i="4"/>
  <c r="U49" i="4"/>
  <c r="U4" i="4"/>
  <c r="U102" i="4"/>
  <c r="U120" i="4"/>
  <c r="U99" i="4"/>
  <c r="U79" i="4"/>
  <c r="U60" i="4"/>
  <c r="U25" i="4"/>
  <c r="U45" i="4"/>
  <c r="U29" i="4"/>
  <c r="U72" i="4"/>
  <c r="U43" i="4"/>
  <c r="U7" i="4"/>
  <c r="U15" i="4"/>
  <c r="U66" i="4"/>
  <c r="U58" i="4"/>
  <c r="U23" i="4"/>
  <c r="U38" i="4"/>
  <c r="U112" i="4"/>
  <c r="U85" i="4"/>
  <c r="U52" i="4"/>
  <c r="U103" i="4"/>
  <c r="U59" i="4"/>
  <c r="U16" i="4"/>
  <c r="U88" i="4"/>
  <c r="U53" i="4"/>
  <c r="U9" i="4"/>
  <c r="U56" i="4"/>
  <c r="E111" i="4"/>
  <c r="E91" i="4"/>
  <c r="E21" i="4"/>
  <c r="E96" i="4"/>
  <c r="E107" i="4"/>
  <c r="E108" i="4"/>
  <c r="E77" i="4"/>
  <c r="E68" i="4"/>
  <c r="E61" i="4"/>
  <c r="E40" i="4"/>
  <c r="E117" i="4"/>
  <c r="E48" i="4"/>
  <c r="E12" i="4"/>
  <c r="E37" i="4"/>
  <c r="E106" i="4"/>
  <c r="E6" i="4"/>
  <c r="E116" i="4"/>
  <c r="E97" i="4"/>
  <c r="E42" i="4"/>
  <c r="E17" i="4"/>
  <c r="E101" i="4"/>
  <c r="E81" i="4"/>
  <c r="E20" i="4"/>
  <c r="E63" i="4"/>
  <c r="E62" i="4"/>
  <c r="E44" i="4"/>
  <c r="E26" i="4"/>
  <c r="E31" i="4"/>
  <c r="E50" i="4"/>
  <c r="E28" i="4"/>
  <c r="E70" i="4"/>
  <c r="E73" i="4"/>
  <c r="E86" i="4"/>
  <c r="E36" i="4"/>
  <c r="E65" i="4"/>
  <c r="E13" i="4"/>
  <c r="E64" i="4"/>
  <c r="E98" i="4"/>
  <c r="E83" i="4"/>
  <c r="E32" i="4"/>
  <c r="E8" i="4"/>
  <c r="E46" i="4"/>
  <c r="E93" i="4"/>
  <c r="E105" i="4"/>
  <c r="E33" i="4"/>
  <c r="E19" i="4"/>
  <c r="E54" i="4"/>
  <c r="E22" i="4"/>
  <c r="E41" i="4"/>
  <c r="E95" i="4"/>
  <c r="E55" i="4"/>
  <c r="E89" i="4"/>
  <c r="E78" i="4"/>
  <c r="E34" i="4"/>
  <c r="E27" i="4"/>
  <c r="E35" i="4"/>
  <c r="E90" i="4"/>
  <c r="E84" i="4"/>
  <c r="E104" i="4"/>
  <c r="E82" i="4"/>
  <c r="E18" i="4"/>
  <c r="E75" i="4"/>
  <c r="E115" i="4"/>
  <c r="E10" i="4"/>
  <c r="E74" i="4"/>
  <c r="E94" i="4"/>
  <c r="E57" i="4"/>
  <c r="E119" i="4" s="1"/>
  <c r="E113" i="4"/>
  <c r="E47" i="4"/>
  <c r="E76" i="4"/>
  <c r="E11" i="4"/>
  <c r="E5" i="4"/>
  <c r="E109" i="4"/>
  <c r="E114" i="4"/>
  <c r="E69" i="4"/>
  <c r="E39" i="4"/>
  <c r="E51" i="4"/>
  <c r="E30" i="4"/>
  <c r="E92" i="4"/>
  <c r="E67" i="4"/>
  <c r="E110" i="4"/>
  <c r="E14" i="4"/>
  <c r="E71" i="4"/>
  <c r="E24" i="4"/>
  <c r="E87" i="4"/>
  <c r="E100" i="4"/>
  <c r="E49" i="4"/>
  <c r="E4" i="4"/>
  <c r="E102" i="4"/>
  <c r="E99" i="4"/>
  <c r="E120" i="4" s="1"/>
  <c r="E79" i="4"/>
  <c r="E60" i="4"/>
  <c r="E25" i="4"/>
  <c r="E45" i="4"/>
  <c r="E29" i="4"/>
  <c r="E72" i="4"/>
  <c r="E43" i="4"/>
  <c r="E7" i="4"/>
  <c r="E15" i="4"/>
  <c r="E66" i="4"/>
  <c r="E58" i="4"/>
  <c r="E23" i="4"/>
  <c r="E38" i="4"/>
  <c r="E112" i="4"/>
  <c r="E85" i="4"/>
  <c r="E52" i="4"/>
  <c r="E103" i="4"/>
  <c r="E59" i="4"/>
  <c r="E16" i="4"/>
  <c r="E88" i="4"/>
  <c r="E53" i="4"/>
  <c r="E9" i="4"/>
  <c r="E56" i="4"/>
  <c r="S111" i="4"/>
  <c r="S91" i="4"/>
  <c r="S21" i="4"/>
  <c r="S96" i="4"/>
  <c r="S107" i="4"/>
  <c r="S108" i="4"/>
  <c r="S77" i="4"/>
  <c r="S68" i="4"/>
  <c r="S61" i="4"/>
  <c r="S40" i="4"/>
  <c r="S48" i="4"/>
  <c r="S12" i="4"/>
  <c r="S37" i="4"/>
  <c r="S106" i="4"/>
  <c r="S6" i="4"/>
  <c r="S97" i="4"/>
  <c r="S42" i="4"/>
  <c r="S17" i="4"/>
  <c r="S101" i="4"/>
  <c r="S81" i="4"/>
  <c r="S20" i="4"/>
  <c r="S63" i="4"/>
  <c r="S62" i="4"/>
  <c r="S44" i="4"/>
  <c r="S26" i="4"/>
  <c r="S31" i="4"/>
  <c r="S50" i="4"/>
  <c r="S28" i="4"/>
  <c r="S70" i="4"/>
  <c r="S73" i="4"/>
  <c r="S86" i="4"/>
  <c r="S36" i="4"/>
  <c r="S65" i="4"/>
  <c r="S13" i="4"/>
  <c r="S64" i="4"/>
  <c r="S98" i="4"/>
  <c r="S83" i="4"/>
  <c r="S32" i="4"/>
  <c r="S8" i="4"/>
  <c r="S80" i="4"/>
  <c r="S46" i="4"/>
  <c r="S93" i="4"/>
  <c r="S105" i="4"/>
  <c r="S33" i="4"/>
  <c r="S19" i="4"/>
  <c r="S54" i="4"/>
  <c r="S22" i="4"/>
  <c r="S41" i="4"/>
  <c r="S95" i="4"/>
  <c r="S55" i="4"/>
  <c r="S89" i="4"/>
  <c r="S78" i="4"/>
  <c r="S34" i="4"/>
  <c r="S35" i="4"/>
  <c r="S84" i="4"/>
  <c r="S104" i="4"/>
  <c r="S82" i="4"/>
  <c r="S18" i="4"/>
  <c r="S75" i="4"/>
  <c r="S10" i="4"/>
  <c r="S74" i="4"/>
  <c r="S94" i="4"/>
  <c r="S57" i="4"/>
  <c r="S113" i="4"/>
  <c r="S47" i="4"/>
  <c r="S76" i="4"/>
  <c r="S11" i="4"/>
  <c r="S5" i="4"/>
  <c r="S109" i="4"/>
  <c r="S69" i="4"/>
  <c r="S39" i="4"/>
  <c r="S51" i="4"/>
  <c r="S30" i="4"/>
  <c r="S92" i="4"/>
  <c r="S67" i="4"/>
  <c r="S110" i="4"/>
  <c r="S14" i="4"/>
  <c r="S71" i="4"/>
  <c r="S24" i="4"/>
  <c r="S87" i="4"/>
  <c r="S100" i="4"/>
  <c r="S49" i="4"/>
  <c r="S4" i="4"/>
  <c r="S102" i="4"/>
  <c r="S99" i="4"/>
  <c r="S79" i="4"/>
  <c r="S60" i="4"/>
  <c r="S25" i="4"/>
  <c r="S45" i="4"/>
  <c r="S29" i="4"/>
  <c r="S72" i="4"/>
  <c r="S43" i="4"/>
  <c r="S7" i="4"/>
  <c r="S15" i="4"/>
  <c r="S66" i="4"/>
  <c r="S58" i="4"/>
  <c r="S23" i="4"/>
  <c r="S38" i="4"/>
  <c r="S112" i="4"/>
  <c r="S85" i="4"/>
  <c r="S52" i="4"/>
  <c r="S103" i="4"/>
  <c r="S59" i="4"/>
  <c r="S16" i="4"/>
  <c r="S88" i="4"/>
  <c r="S53" i="4"/>
  <c r="S9" i="4"/>
  <c r="S56" i="4"/>
  <c r="Q111" i="4"/>
  <c r="Q91" i="4"/>
  <c r="Q21" i="4"/>
  <c r="Q96" i="4"/>
  <c r="Q107" i="4"/>
  <c r="Q108" i="4"/>
  <c r="Q77" i="4"/>
  <c r="Q68" i="4"/>
  <c r="Q61" i="4"/>
  <c r="Q40" i="4"/>
  <c r="Q48" i="4"/>
  <c r="Q12" i="4"/>
  <c r="Q37" i="4"/>
  <c r="Q106" i="4"/>
  <c r="Q6" i="4"/>
  <c r="Q97" i="4"/>
  <c r="Q42" i="4"/>
  <c r="Q17" i="4"/>
  <c r="Q101" i="4"/>
  <c r="Q81" i="4"/>
  <c r="Q20" i="4"/>
  <c r="Q63" i="4"/>
  <c r="Q62" i="4"/>
  <c r="Q44" i="4"/>
  <c r="Q26" i="4"/>
  <c r="Q31" i="4"/>
  <c r="Q50" i="4"/>
  <c r="Q28" i="4"/>
  <c r="Q70" i="4"/>
  <c r="Q73" i="4"/>
  <c r="Q86" i="4"/>
  <c r="Q36" i="4"/>
  <c r="Q65" i="4"/>
  <c r="Q13" i="4"/>
  <c r="Q64" i="4"/>
  <c r="Q98" i="4"/>
  <c r="Q83" i="4"/>
  <c r="Q32" i="4"/>
  <c r="Q8" i="4"/>
  <c r="Q46" i="4"/>
  <c r="Q93" i="4"/>
  <c r="Q105" i="4"/>
  <c r="Q33" i="4"/>
  <c r="Q19" i="4"/>
  <c r="Q54" i="4"/>
  <c r="Q22" i="4"/>
  <c r="Q41" i="4"/>
  <c r="Q95" i="4"/>
  <c r="Q55" i="4"/>
  <c r="Q89" i="4"/>
  <c r="Q78" i="4"/>
  <c r="Q34" i="4"/>
  <c r="Q27" i="4"/>
  <c r="Q35" i="4"/>
  <c r="Q84" i="4"/>
  <c r="Q104" i="4"/>
  <c r="Q82" i="4"/>
  <c r="Q18" i="4"/>
  <c r="Q75" i="4"/>
  <c r="Q10" i="4"/>
  <c r="Q74" i="4"/>
  <c r="Q94" i="4"/>
  <c r="Q57" i="4"/>
  <c r="Q113" i="4"/>
  <c r="Q47" i="4"/>
  <c r="Q76" i="4"/>
  <c r="Q11" i="4"/>
  <c r="Q5" i="4"/>
  <c r="Q109" i="4"/>
  <c r="Q69" i="4"/>
  <c r="Q39" i="4"/>
  <c r="Q51" i="4"/>
  <c r="Q30" i="4"/>
  <c r="Q92" i="4"/>
  <c r="Q67" i="4"/>
  <c r="Q110" i="4"/>
  <c r="Q14" i="4"/>
  <c r="Q71" i="4"/>
  <c r="Q24" i="4"/>
  <c r="Q87" i="4"/>
  <c r="Q100" i="4"/>
  <c r="Q49" i="4"/>
  <c r="Q4" i="4"/>
  <c r="Q102" i="4"/>
  <c r="Q99" i="4"/>
  <c r="Q79" i="4"/>
  <c r="Q60" i="4"/>
  <c r="Q25" i="4"/>
  <c r="Q45" i="4"/>
  <c r="Q29" i="4"/>
  <c r="Q72" i="4"/>
  <c r="Q43" i="4"/>
  <c r="Q7" i="4"/>
  <c r="Q15" i="4"/>
  <c r="Q66" i="4"/>
  <c r="Q58" i="4"/>
  <c r="Q23" i="4"/>
  <c r="Q38" i="4"/>
  <c r="Q112" i="4"/>
  <c r="Q85" i="4"/>
  <c r="Q52" i="4"/>
  <c r="Q103" i="4"/>
  <c r="Q59" i="4"/>
  <c r="Q16" i="4"/>
  <c r="Q88" i="4"/>
  <c r="Q53" i="4"/>
  <c r="Q9" i="4"/>
  <c r="Q56" i="4"/>
  <c r="O111" i="4"/>
  <c r="O91" i="4"/>
  <c r="O21" i="4"/>
  <c r="O96" i="4"/>
  <c r="O107" i="4"/>
  <c r="O108" i="4"/>
  <c r="O77" i="4"/>
  <c r="O68" i="4"/>
  <c r="O61" i="4"/>
  <c r="O40" i="4"/>
  <c r="O48" i="4"/>
  <c r="O12" i="4"/>
  <c r="O37" i="4"/>
  <c r="O106" i="4"/>
  <c r="O6" i="4"/>
  <c r="O97" i="4"/>
  <c r="O42" i="4"/>
  <c r="O17" i="4"/>
  <c r="O101" i="4"/>
  <c r="O81" i="4"/>
  <c r="O20" i="4"/>
  <c r="O63" i="4"/>
  <c r="O62" i="4"/>
  <c r="O44" i="4"/>
  <c r="O26" i="4"/>
  <c r="O31" i="4"/>
  <c r="O50" i="4"/>
  <c r="O28" i="4"/>
  <c r="O70" i="4"/>
  <c r="O73" i="4"/>
  <c r="O86" i="4"/>
  <c r="O36" i="4"/>
  <c r="O65" i="4"/>
  <c r="O13" i="4"/>
  <c r="O64" i="4"/>
  <c r="O98" i="4"/>
  <c r="O83" i="4"/>
  <c r="O32" i="4"/>
  <c r="O8" i="4"/>
  <c r="O80" i="4"/>
  <c r="O46" i="4"/>
  <c r="O93" i="4"/>
  <c r="O105" i="4"/>
  <c r="O33" i="4"/>
  <c r="O19" i="4"/>
  <c r="O54" i="4"/>
  <c r="O22" i="4"/>
  <c r="O41" i="4"/>
  <c r="O95" i="4"/>
  <c r="O55" i="4"/>
  <c r="O89" i="4"/>
  <c r="O78" i="4"/>
  <c r="O34" i="4"/>
  <c r="O27" i="4"/>
  <c r="O35" i="4"/>
  <c r="O90" i="4"/>
  <c r="O84" i="4"/>
  <c r="O104" i="4"/>
  <c r="O82" i="4"/>
  <c r="O18" i="4"/>
  <c r="O75" i="4"/>
  <c r="O10" i="4"/>
  <c r="O74" i="4"/>
  <c r="O94" i="4"/>
  <c r="O57" i="4"/>
  <c r="O113" i="4"/>
  <c r="O47" i="4"/>
  <c r="O76" i="4"/>
  <c r="O11" i="4"/>
  <c r="O5" i="4"/>
  <c r="O109" i="4"/>
  <c r="O69" i="4"/>
  <c r="O39" i="4"/>
  <c r="O51" i="4"/>
  <c r="O30" i="4"/>
  <c r="O92" i="4"/>
  <c r="O67" i="4"/>
  <c r="O110" i="4"/>
  <c r="O14" i="4"/>
  <c r="O71" i="4"/>
  <c r="O24" i="4"/>
  <c r="O87" i="4"/>
  <c r="O100" i="4"/>
  <c r="O49" i="4"/>
  <c r="O4" i="4"/>
  <c r="O102" i="4"/>
  <c r="O99" i="4"/>
  <c r="O79" i="4"/>
  <c r="O60" i="4"/>
  <c r="O25" i="4"/>
  <c r="O45" i="4"/>
  <c r="O29" i="4"/>
  <c r="O72" i="4"/>
  <c r="O43" i="4"/>
  <c r="O7" i="4"/>
  <c r="O15" i="4"/>
  <c r="O66" i="4"/>
  <c r="O58" i="4"/>
  <c r="O23" i="4"/>
  <c r="O38" i="4"/>
  <c r="O112" i="4"/>
  <c r="O85" i="4"/>
  <c r="O52" i="4"/>
  <c r="O103" i="4"/>
  <c r="O59" i="4"/>
  <c r="O16" i="4"/>
  <c r="O88" i="4"/>
  <c r="O53" i="4"/>
  <c r="O9" i="4"/>
  <c r="O56" i="4"/>
  <c r="M111" i="4"/>
  <c r="M91" i="4"/>
  <c r="M21" i="4"/>
  <c r="M96" i="4"/>
  <c r="M107" i="4"/>
  <c r="M108" i="4"/>
  <c r="M77" i="4"/>
  <c r="M68" i="4"/>
  <c r="M61" i="4"/>
  <c r="M40" i="4"/>
  <c r="M48" i="4"/>
  <c r="M12" i="4"/>
  <c r="M37" i="4"/>
  <c r="M106" i="4"/>
  <c r="M6" i="4"/>
  <c r="M118" i="4"/>
  <c r="M97" i="4"/>
  <c r="M42" i="4"/>
  <c r="M17" i="4"/>
  <c r="M101" i="4"/>
  <c r="M81" i="4"/>
  <c r="M20" i="4"/>
  <c r="M63" i="4"/>
  <c r="M62" i="4"/>
  <c r="M44" i="4"/>
  <c r="M26" i="4"/>
  <c r="M31" i="4"/>
  <c r="M50" i="4"/>
  <c r="M28" i="4"/>
  <c r="M70" i="4"/>
  <c r="M73" i="4"/>
  <c r="M86" i="4"/>
  <c r="M36" i="4"/>
  <c r="M65" i="4"/>
  <c r="M13" i="4"/>
  <c r="M64" i="4"/>
  <c r="M98" i="4"/>
  <c r="M83" i="4"/>
  <c r="M32" i="4"/>
  <c r="M8" i="4"/>
  <c r="M80" i="4"/>
  <c r="M46" i="4"/>
  <c r="M93" i="4"/>
  <c r="M105" i="4"/>
  <c r="M33" i="4"/>
  <c r="M19" i="4"/>
  <c r="M54" i="4"/>
  <c r="M22" i="4"/>
  <c r="M41" i="4"/>
  <c r="M95" i="4"/>
  <c r="M55" i="4"/>
  <c r="M89" i="4"/>
  <c r="M78" i="4"/>
  <c r="M34" i="4"/>
  <c r="M27" i="4"/>
  <c r="M35" i="4"/>
  <c r="M90" i="4"/>
  <c r="M84" i="4"/>
  <c r="M104" i="4"/>
  <c r="M82" i="4"/>
  <c r="M18" i="4"/>
  <c r="M75" i="4"/>
  <c r="M10" i="4"/>
  <c r="M74" i="4"/>
  <c r="M94" i="4"/>
  <c r="M57" i="4"/>
  <c r="M113" i="4"/>
  <c r="M47" i="4"/>
  <c r="M76" i="4"/>
  <c r="M11" i="4"/>
  <c r="M5" i="4"/>
  <c r="M109" i="4"/>
  <c r="M114" i="4"/>
  <c r="M69" i="4"/>
  <c r="M39" i="4"/>
  <c r="M51" i="4"/>
  <c r="M30" i="4"/>
  <c r="M92" i="4"/>
  <c r="M67" i="4"/>
  <c r="M110" i="4"/>
  <c r="M14" i="4"/>
  <c r="M71" i="4"/>
  <c r="M24" i="4"/>
  <c r="M87" i="4"/>
  <c r="M100" i="4"/>
  <c r="M49" i="4"/>
  <c r="M4" i="4"/>
  <c r="M102" i="4"/>
  <c r="M99" i="4"/>
  <c r="M79" i="4"/>
  <c r="M60" i="4"/>
  <c r="M25" i="4"/>
  <c r="M45" i="4"/>
  <c r="M29" i="4"/>
  <c r="M72" i="4"/>
  <c r="M43" i="4"/>
  <c r="M7" i="4"/>
  <c r="M15" i="4"/>
  <c r="M66" i="4"/>
  <c r="M58" i="4"/>
  <c r="M23" i="4"/>
  <c r="M38" i="4"/>
  <c r="M112" i="4"/>
  <c r="M85" i="4"/>
  <c r="M52" i="4"/>
  <c r="M103" i="4"/>
  <c r="M59" i="4"/>
  <c r="M16" i="4"/>
  <c r="M88" i="4"/>
  <c r="M53" i="4"/>
  <c r="M9" i="4"/>
  <c r="M56" i="4"/>
  <c r="K111" i="4"/>
  <c r="K91" i="4"/>
  <c r="K21" i="4"/>
  <c r="K96" i="4"/>
  <c r="K107" i="4"/>
  <c r="K108" i="4"/>
  <c r="K77" i="4"/>
  <c r="K68" i="4"/>
  <c r="K61" i="4"/>
  <c r="K40" i="4"/>
  <c r="K48" i="4"/>
  <c r="K12" i="4"/>
  <c r="K37" i="4"/>
  <c r="K106" i="4"/>
  <c r="K6" i="4"/>
  <c r="K116" i="4"/>
  <c r="K118" i="4"/>
  <c r="K97" i="4"/>
  <c r="K42" i="4"/>
  <c r="K17" i="4"/>
  <c r="K101" i="4"/>
  <c r="K81" i="4"/>
  <c r="K20" i="4"/>
  <c r="K63" i="4"/>
  <c r="K62" i="4"/>
  <c r="K44" i="4"/>
  <c r="K26" i="4"/>
  <c r="K31" i="4"/>
  <c r="K50" i="4"/>
  <c r="K28" i="4"/>
  <c r="K70" i="4"/>
  <c r="K73" i="4"/>
  <c r="K86" i="4"/>
  <c r="K36" i="4"/>
  <c r="K65" i="4"/>
  <c r="K13" i="4"/>
  <c r="K64" i="4"/>
  <c r="K98" i="4"/>
  <c r="K83" i="4"/>
  <c r="K32" i="4"/>
  <c r="K8" i="4"/>
  <c r="K80" i="4"/>
  <c r="K46" i="4"/>
  <c r="K93" i="4"/>
  <c r="K105" i="4"/>
  <c r="K33" i="4"/>
  <c r="K19" i="4"/>
  <c r="K54" i="4"/>
  <c r="K22" i="4"/>
  <c r="K41" i="4"/>
  <c r="K95" i="4"/>
  <c r="K55" i="4"/>
  <c r="K89" i="4"/>
  <c r="K78" i="4"/>
  <c r="K34" i="4"/>
  <c r="K27" i="4"/>
  <c r="K35" i="4"/>
  <c r="K90" i="4"/>
  <c r="K84" i="4"/>
  <c r="K104" i="4"/>
  <c r="K82" i="4"/>
  <c r="K18" i="4"/>
  <c r="K75" i="4"/>
  <c r="K10" i="4"/>
  <c r="K74" i="4"/>
  <c r="K119" i="4"/>
  <c r="K94" i="4"/>
  <c r="K57" i="4"/>
  <c r="K113" i="4"/>
  <c r="K47" i="4"/>
  <c r="K76" i="4"/>
  <c r="K11" i="4"/>
  <c r="K5" i="4"/>
  <c r="K109" i="4"/>
  <c r="K114" i="4"/>
  <c r="K69" i="4"/>
  <c r="K39" i="4"/>
  <c r="K51" i="4"/>
  <c r="K30" i="4"/>
  <c r="K92" i="4"/>
  <c r="K67" i="4"/>
  <c r="K110" i="4"/>
  <c r="K14" i="4"/>
  <c r="K71" i="4"/>
  <c r="K24" i="4"/>
  <c r="K87" i="4"/>
  <c r="K100" i="4"/>
  <c r="K49" i="4"/>
  <c r="K4" i="4"/>
  <c r="K102" i="4"/>
  <c r="K99" i="4"/>
  <c r="K79" i="4"/>
  <c r="K60" i="4"/>
  <c r="K25" i="4"/>
  <c r="K45" i="4"/>
  <c r="K29" i="4"/>
  <c r="K72" i="4"/>
  <c r="K43" i="4"/>
  <c r="K7" i="4"/>
  <c r="K15" i="4"/>
  <c r="K66" i="4"/>
  <c r="K58" i="4"/>
  <c r="K23" i="4"/>
  <c r="K38" i="4"/>
  <c r="K112" i="4"/>
  <c r="K85" i="4"/>
  <c r="K52" i="4"/>
  <c r="K103" i="4"/>
  <c r="K59" i="4"/>
  <c r="K16" i="4"/>
  <c r="K88" i="4"/>
  <c r="K53" i="4"/>
  <c r="K9" i="4"/>
  <c r="K56" i="4"/>
  <c r="I111" i="4"/>
  <c r="I91" i="4"/>
  <c r="I21" i="4"/>
  <c r="I96" i="4"/>
  <c r="I107" i="4"/>
  <c r="I108" i="4"/>
  <c r="I77" i="4"/>
  <c r="I68" i="4"/>
  <c r="I61" i="4"/>
  <c r="I40" i="4"/>
  <c r="I117" i="4"/>
  <c r="I48" i="4"/>
  <c r="I12" i="4"/>
  <c r="I37" i="4"/>
  <c r="I106" i="4"/>
  <c r="I6" i="4"/>
  <c r="I116" i="4"/>
  <c r="I118" i="4"/>
  <c r="I97" i="4"/>
  <c r="I42" i="4"/>
  <c r="I17" i="4"/>
  <c r="I101" i="4"/>
  <c r="I81" i="4"/>
  <c r="I20" i="4"/>
  <c r="I63" i="4"/>
  <c r="I62" i="4"/>
  <c r="I44" i="4"/>
  <c r="I26" i="4"/>
  <c r="I31" i="4"/>
  <c r="I50" i="4"/>
  <c r="I28" i="4"/>
  <c r="I70" i="4"/>
  <c r="I73" i="4"/>
  <c r="I86" i="4"/>
  <c r="I36" i="4"/>
  <c r="I65" i="4"/>
  <c r="I13" i="4"/>
  <c r="I64" i="4"/>
  <c r="I98" i="4"/>
  <c r="I83" i="4"/>
  <c r="I32" i="4"/>
  <c r="I8" i="4"/>
  <c r="I80" i="4"/>
  <c r="I46" i="4"/>
  <c r="I93" i="4"/>
  <c r="I105" i="4"/>
  <c r="I33" i="4"/>
  <c r="I19" i="4"/>
  <c r="I54" i="4"/>
  <c r="I22" i="4"/>
  <c r="I41" i="4"/>
  <c r="I95" i="4"/>
  <c r="I55" i="4"/>
  <c r="I89" i="4"/>
  <c r="I78" i="4"/>
  <c r="I34" i="4"/>
  <c r="I27" i="4"/>
  <c r="I35" i="4"/>
  <c r="I90" i="4"/>
  <c r="I84" i="4"/>
  <c r="I104" i="4"/>
  <c r="I82" i="4"/>
  <c r="I18" i="4"/>
  <c r="I75" i="4"/>
  <c r="I115" i="4"/>
  <c r="I10" i="4"/>
  <c r="I74" i="4"/>
  <c r="I94" i="4"/>
  <c r="I57" i="4"/>
  <c r="I113" i="4"/>
  <c r="I47" i="4"/>
  <c r="I76" i="4"/>
  <c r="I11" i="4"/>
  <c r="I5" i="4"/>
  <c r="I109" i="4"/>
  <c r="I114" i="4"/>
  <c r="I69" i="4"/>
  <c r="I39" i="4"/>
  <c r="I51" i="4"/>
  <c r="I30" i="4"/>
  <c r="I92" i="4"/>
  <c r="I67" i="4"/>
  <c r="I110" i="4"/>
  <c r="I14" i="4"/>
  <c r="I71" i="4"/>
  <c r="I24" i="4"/>
  <c r="I87" i="4"/>
  <c r="I100" i="4"/>
  <c r="I49" i="4"/>
  <c r="I4" i="4"/>
  <c r="I102" i="4"/>
  <c r="I99" i="4"/>
  <c r="I79" i="4"/>
  <c r="I60" i="4"/>
  <c r="I25" i="4"/>
  <c r="I45" i="4"/>
  <c r="I29" i="4"/>
  <c r="I72" i="4"/>
  <c r="I43" i="4"/>
  <c r="I7" i="4"/>
  <c r="I15" i="4"/>
  <c r="I66" i="4"/>
  <c r="I58" i="4"/>
  <c r="I23" i="4"/>
  <c r="I38" i="4"/>
  <c r="I112" i="4"/>
  <c r="I85" i="4"/>
  <c r="I52" i="4"/>
  <c r="I103" i="4"/>
  <c r="I59" i="4"/>
  <c r="I16" i="4"/>
  <c r="I88" i="4"/>
  <c r="I53" i="4"/>
  <c r="I9" i="4"/>
  <c r="I56" i="4"/>
  <c r="G111" i="4"/>
  <c r="G91" i="4"/>
  <c r="G21" i="4"/>
  <c r="G96" i="4"/>
  <c r="G107" i="4"/>
  <c r="G108" i="4"/>
  <c r="G77" i="4"/>
  <c r="G68" i="4"/>
  <c r="G61" i="4"/>
  <c r="G40" i="4"/>
  <c r="G117" i="4"/>
  <c r="G48" i="4"/>
  <c r="G12" i="4"/>
  <c r="G37" i="4"/>
  <c r="G106" i="4"/>
  <c r="G6" i="4"/>
  <c r="G116" i="4"/>
  <c r="G97" i="4"/>
  <c r="G42" i="4"/>
  <c r="G17" i="4"/>
  <c r="G101" i="4"/>
  <c r="G81" i="4"/>
  <c r="G20" i="4"/>
  <c r="G63" i="4"/>
  <c r="G62" i="4"/>
  <c r="G44" i="4"/>
  <c r="G26" i="4"/>
  <c r="G31" i="4"/>
  <c r="G50" i="4"/>
  <c r="G28" i="4"/>
  <c r="G70" i="4"/>
  <c r="G73" i="4"/>
  <c r="G86" i="4"/>
  <c r="G36" i="4"/>
  <c r="G65" i="4"/>
  <c r="G13" i="4"/>
  <c r="G64" i="4"/>
  <c r="G98" i="4"/>
  <c r="G83" i="4"/>
  <c r="G32" i="4"/>
  <c r="G8" i="4"/>
  <c r="G46" i="4"/>
  <c r="G93" i="4"/>
  <c r="G105" i="4"/>
  <c r="G33" i="4"/>
  <c r="G19" i="4"/>
  <c r="G54" i="4"/>
  <c r="G22" i="4"/>
  <c r="G41" i="4"/>
  <c r="G95" i="4"/>
  <c r="G55" i="4"/>
  <c r="G89" i="4"/>
  <c r="G78" i="4"/>
  <c r="G34" i="4"/>
  <c r="G27" i="4"/>
  <c r="G35" i="4"/>
  <c r="G90" i="4"/>
  <c r="G84" i="4"/>
  <c r="G104" i="4"/>
  <c r="G82" i="4"/>
  <c r="G18" i="4"/>
  <c r="G75" i="4"/>
  <c r="G115" i="4"/>
  <c r="G10" i="4"/>
  <c r="G74" i="4"/>
  <c r="G94" i="4"/>
  <c r="G57" i="4"/>
  <c r="G119" i="4" s="1"/>
  <c r="G113" i="4"/>
  <c r="G47" i="4"/>
  <c r="G76" i="4"/>
  <c r="G11" i="4"/>
  <c r="G5" i="4"/>
  <c r="G109" i="4"/>
  <c r="G69" i="4"/>
  <c r="G39" i="4"/>
  <c r="G51" i="4"/>
  <c r="G30" i="4"/>
  <c r="G92" i="4"/>
  <c r="G67" i="4"/>
  <c r="G110" i="4"/>
  <c r="G14" i="4"/>
  <c r="G71" i="4"/>
  <c r="G24" i="4"/>
  <c r="G87" i="4"/>
  <c r="G100" i="4"/>
  <c r="G49" i="4"/>
  <c r="G4" i="4"/>
  <c r="G99" i="4"/>
  <c r="G120" i="4" s="1"/>
  <c r="G79" i="4"/>
  <c r="G60" i="4"/>
  <c r="G25" i="4"/>
  <c r="G45" i="4"/>
  <c r="G29" i="4"/>
  <c r="G72" i="4"/>
  <c r="G43" i="4"/>
  <c r="G7" i="4"/>
  <c r="G15" i="4"/>
  <c r="G66" i="4"/>
  <c r="G58" i="4"/>
  <c r="G23" i="4"/>
  <c r="G38" i="4"/>
  <c r="G112" i="4"/>
  <c r="G85" i="4"/>
  <c r="G52" i="4"/>
  <c r="G103" i="4"/>
  <c r="G59" i="4"/>
  <c r="G16" i="4"/>
  <c r="G88" i="4"/>
  <c r="G53" i="4"/>
  <c r="G9" i="4"/>
  <c r="G56" i="4"/>
  <c r="AX152" i="4"/>
  <c r="AV152" i="4"/>
  <c r="AT152" i="4"/>
  <c r="AR152" i="4"/>
  <c r="AP152" i="4"/>
  <c r="AN152" i="4"/>
  <c r="AL152" i="4"/>
  <c r="AJ152" i="4"/>
  <c r="AH152" i="4"/>
  <c r="AF152" i="4"/>
  <c r="AD152" i="4"/>
  <c r="AB152" i="4"/>
  <c r="Z152" i="4"/>
  <c r="X152" i="4"/>
  <c r="V152" i="4"/>
  <c r="T152" i="4"/>
  <c r="R152" i="4"/>
  <c r="P152" i="4"/>
  <c r="N152" i="4"/>
  <c r="L152" i="4"/>
  <c r="J152" i="4"/>
  <c r="H152" i="4"/>
  <c r="F152" i="4"/>
  <c r="D152" i="4"/>
  <c r="AX151" i="4"/>
  <c r="AV151" i="4"/>
  <c r="AT151" i="4"/>
  <c r="AR151" i="4"/>
  <c r="AP151" i="4"/>
  <c r="AN151" i="4"/>
  <c r="AL151" i="4"/>
  <c r="AJ151" i="4"/>
  <c r="AH151" i="4"/>
  <c r="AF151" i="4"/>
  <c r="AD151" i="4"/>
  <c r="AB151" i="4"/>
  <c r="Z151" i="4"/>
  <c r="X151" i="4"/>
  <c r="V151" i="4"/>
  <c r="T151" i="4"/>
  <c r="R151" i="4"/>
  <c r="P151" i="4"/>
  <c r="N151" i="4"/>
  <c r="L151" i="4"/>
  <c r="J151" i="4"/>
  <c r="H151" i="4"/>
  <c r="F151" i="4"/>
  <c r="D151" i="4"/>
  <c r="AX150" i="4"/>
  <c r="AV150" i="4"/>
  <c r="AT150" i="4"/>
  <c r="AR150" i="4"/>
  <c r="AP150" i="4"/>
  <c r="AN150" i="4"/>
  <c r="AL150" i="4"/>
  <c r="AJ150" i="4"/>
  <c r="AH150" i="4"/>
  <c r="AF150" i="4"/>
  <c r="AD150" i="4"/>
  <c r="AB150" i="4"/>
  <c r="Z150" i="4"/>
  <c r="X150" i="4"/>
  <c r="V150" i="4"/>
  <c r="T150" i="4"/>
  <c r="R150" i="4"/>
  <c r="P150" i="4"/>
  <c r="N150" i="4"/>
  <c r="L150" i="4"/>
  <c r="J150" i="4"/>
  <c r="H150" i="4"/>
  <c r="F150" i="4"/>
  <c r="D150" i="4"/>
  <c r="AX149" i="4"/>
  <c r="AV149" i="4"/>
  <c r="AT149" i="4"/>
  <c r="AR149" i="4"/>
  <c r="AP149" i="4"/>
  <c r="AN149" i="4"/>
  <c r="AL149" i="4"/>
  <c r="AJ149" i="4"/>
  <c r="AH149" i="4"/>
  <c r="AF149" i="4"/>
  <c r="AD149" i="4"/>
  <c r="AB149" i="4"/>
  <c r="Z149" i="4"/>
  <c r="X149" i="4"/>
  <c r="V149" i="4"/>
  <c r="T149" i="4"/>
  <c r="R149" i="4"/>
  <c r="P149" i="4"/>
  <c r="N149" i="4"/>
  <c r="L149" i="4"/>
  <c r="J149" i="4"/>
  <c r="H149" i="4"/>
  <c r="F149" i="4"/>
  <c r="D149" i="4"/>
  <c r="AX148" i="4"/>
  <c r="AV148" i="4"/>
  <c r="AT148" i="4"/>
  <c r="AR148" i="4"/>
  <c r="AP148" i="4"/>
  <c r="AN148" i="4"/>
  <c r="AL148" i="4"/>
  <c r="AJ148" i="4"/>
  <c r="AH148" i="4"/>
  <c r="AF148" i="4"/>
  <c r="AD148" i="4"/>
  <c r="AB148" i="4"/>
  <c r="Z148" i="4"/>
  <c r="X148" i="4"/>
  <c r="V148" i="4"/>
  <c r="T148" i="4"/>
  <c r="R148" i="4"/>
  <c r="P148" i="4"/>
  <c r="N148" i="4"/>
  <c r="L148" i="4"/>
  <c r="J148" i="4"/>
  <c r="H148" i="4"/>
  <c r="F148" i="4"/>
  <c r="D148" i="4"/>
  <c r="AX147" i="4"/>
  <c r="AV147" i="4"/>
  <c r="AT147" i="4"/>
  <c r="AR147" i="4"/>
  <c r="AP147" i="4"/>
  <c r="AN147" i="4"/>
  <c r="AL147" i="4"/>
  <c r="AJ147" i="4"/>
  <c r="AH147" i="4"/>
  <c r="AF147" i="4"/>
  <c r="AD147" i="4"/>
  <c r="AB147" i="4"/>
  <c r="Z147" i="4"/>
  <c r="X147" i="4"/>
  <c r="V147" i="4"/>
  <c r="T147" i="4"/>
  <c r="R147" i="4"/>
  <c r="P147" i="4"/>
  <c r="N147" i="4"/>
  <c r="L147" i="4"/>
  <c r="J147" i="4"/>
  <c r="H147" i="4"/>
  <c r="F147" i="4"/>
  <c r="D147" i="4"/>
  <c r="AX146" i="4"/>
  <c r="AV146" i="4"/>
  <c r="AT146" i="4"/>
  <c r="AR146" i="4"/>
  <c r="AP146" i="4"/>
  <c r="AN146" i="4"/>
  <c r="AL146" i="4"/>
  <c r="AJ146" i="4"/>
  <c r="AH146" i="4"/>
  <c r="AF146" i="4"/>
  <c r="AD146" i="4"/>
  <c r="AB146" i="4"/>
  <c r="Z146" i="4"/>
  <c r="X146" i="4"/>
  <c r="V146" i="4"/>
  <c r="T146" i="4"/>
  <c r="R146" i="4"/>
  <c r="P146" i="4"/>
  <c r="N146" i="4"/>
  <c r="L146" i="4"/>
  <c r="J146" i="4"/>
  <c r="H146" i="4"/>
  <c r="F146" i="4"/>
  <c r="D146" i="4"/>
  <c r="AX145" i="4"/>
  <c r="AV145" i="4"/>
  <c r="AT145" i="4"/>
  <c r="AR145" i="4"/>
  <c r="AP145" i="4"/>
  <c r="AN145" i="4"/>
  <c r="AL145" i="4"/>
  <c r="AJ145" i="4"/>
  <c r="AH145" i="4"/>
  <c r="AF145" i="4"/>
  <c r="AD145" i="4"/>
  <c r="AB145" i="4"/>
  <c r="Z145" i="4"/>
  <c r="X145" i="4"/>
  <c r="V145" i="4"/>
  <c r="T145" i="4"/>
  <c r="R145" i="4"/>
  <c r="P145" i="4"/>
  <c r="N145" i="4"/>
  <c r="L145" i="4"/>
  <c r="J145" i="4"/>
  <c r="H145" i="4"/>
  <c r="F145" i="4"/>
  <c r="D145" i="4"/>
  <c r="AX144" i="4"/>
  <c r="AV144" i="4"/>
  <c r="AT144" i="4"/>
  <c r="AR144" i="4"/>
  <c r="AP144" i="4"/>
  <c r="AN144" i="4"/>
  <c r="AL144" i="4"/>
  <c r="AJ144" i="4"/>
  <c r="AH144" i="4"/>
  <c r="AF144" i="4"/>
  <c r="AD144" i="4"/>
  <c r="AB144" i="4"/>
  <c r="Z144" i="4"/>
  <c r="X144" i="4"/>
  <c r="V144" i="4"/>
  <c r="T144" i="4"/>
  <c r="R144" i="4"/>
  <c r="P144" i="4"/>
  <c r="N144" i="4"/>
  <c r="L144" i="4"/>
  <c r="J144" i="4"/>
  <c r="H144" i="4"/>
  <c r="F144" i="4"/>
  <c r="D144" i="4"/>
  <c r="AX143" i="4"/>
  <c r="AV143" i="4"/>
  <c r="AT143" i="4"/>
  <c r="AR143" i="4"/>
  <c r="AP143" i="4"/>
  <c r="AN143" i="4"/>
  <c r="AL143" i="4"/>
  <c r="AJ143" i="4"/>
  <c r="AH143" i="4"/>
  <c r="AF143" i="4"/>
  <c r="AD143" i="4"/>
  <c r="AB143" i="4"/>
  <c r="Z143" i="4"/>
  <c r="X143" i="4"/>
  <c r="V143" i="4"/>
  <c r="T143" i="4"/>
  <c r="R143" i="4"/>
  <c r="P143" i="4"/>
  <c r="N143" i="4"/>
  <c r="L143" i="4"/>
  <c r="J143" i="4"/>
  <c r="H143" i="4"/>
  <c r="F143" i="4"/>
  <c r="D143" i="4"/>
  <c r="AX142" i="4"/>
  <c r="AV142" i="4"/>
  <c r="AT142" i="4"/>
  <c r="AR142" i="4"/>
  <c r="AP142" i="4"/>
  <c r="AN142" i="4"/>
  <c r="AL142" i="4"/>
  <c r="AJ142" i="4"/>
  <c r="AH142" i="4"/>
  <c r="AF142" i="4"/>
  <c r="AD142" i="4"/>
  <c r="AB142" i="4"/>
  <c r="Z142" i="4"/>
  <c r="X142" i="4"/>
  <c r="V142" i="4"/>
  <c r="T142" i="4"/>
  <c r="R142" i="4"/>
  <c r="P142" i="4"/>
  <c r="N142" i="4"/>
  <c r="L142" i="4"/>
  <c r="J142" i="4"/>
  <c r="H142" i="4"/>
  <c r="F142" i="4"/>
  <c r="D142" i="4"/>
  <c r="AX141" i="4"/>
  <c r="AV141" i="4"/>
  <c r="AT141" i="4"/>
  <c r="AR141" i="4"/>
  <c r="AP141" i="4"/>
  <c r="AN141" i="4"/>
  <c r="AL141" i="4"/>
  <c r="AJ141" i="4"/>
  <c r="AH141" i="4"/>
  <c r="AF141" i="4"/>
  <c r="AD141" i="4"/>
  <c r="AB141" i="4"/>
  <c r="Z141" i="4"/>
  <c r="X141" i="4"/>
  <c r="V141" i="4"/>
  <c r="T141" i="4"/>
  <c r="R141" i="4"/>
  <c r="P141" i="4"/>
  <c r="N141" i="4"/>
  <c r="L141" i="4"/>
  <c r="J141" i="4"/>
  <c r="H141" i="4"/>
  <c r="F141" i="4"/>
  <c r="D141" i="4"/>
  <c r="AX140" i="4"/>
  <c r="AV140" i="4"/>
  <c r="AT140" i="4"/>
  <c r="AR140" i="4"/>
  <c r="AP140" i="4"/>
  <c r="AN140" i="4"/>
  <c r="AL140" i="4"/>
  <c r="AJ140" i="4"/>
  <c r="AH140" i="4"/>
  <c r="AF140" i="4"/>
  <c r="AD140" i="4"/>
  <c r="AB140" i="4"/>
  <c r="Z140" i="4"/>
  <c r="X140" i="4"/>
  <c r="V140" i="4"/>
  <c r="T140" i="4"/>
  <c r="R140" i="4"/>
  <c r="P140" i="4"/>
  <c r="N140" i="4"/>
  <c r="L140" i="4"/>
  <c r="J140" i="4"/>
  <c r="H140" i="4"/>
  <c r="F140" i="4"/>
  <c r="D140" i="4"/>
  <c r="AX139" i="4"/>
  <c r="AV139" i="4"/>
  <c r="AT139" i="4"/>
  <c r="AR139" i="4"/>
  <c r="AP139" i="4"/>
  <c r="AN139" i="4"/>
  <c r="AL139" i="4"/>
  <c r="AJ139" i="4"/>
  <c r="AH139" i="4"/>
  <c r="AF139" i="4"/>
  <c r="AD139" i="4"/>
  <c r="AB139" i="4"/>
  <c r="Z139" i="4"/>
  <c r="X139" i="4"/>
  <c r="V139" i="4"/>
  <c r="T139" i="4"/>
  <c r="R139" i="4"/>
  <c r="P139" i="4"/>
  <c r="N139" i="4"/>
  <c r="L139" i="4"/>
  <c r="J139" i="4"/>
  <c r="H139" i="4"/>
  <c r="F139" i="4"/>
  <c r="D139" i="4"/>
  <c r="AX138" i="4"/>
  <c r="AV138" i="4"/>
  <c r="AT138" i="4"/>
  <c r="AR138" i="4"/>
  <c r="AP138" i="4"/>
  <c r="AN138" i="4"/>
  <c r="AL138" i="4"/>
  <c r="AJ138" i="4"/>
  <c r="AH138" i="4"/>
  <c r="AF138" i="4"/>
  <c r="AD138" i="4"/>
  <c r="AB138" i="4"/>
  <c r="Z138" i="4"/>
  <c r="X138" i="4"/>
  <c r="V138" i="4"/>
  <c r="T138" i="4"/>
  <c r="R138" i="4"/>
  <c r="P138" i="4"/>
  <c r="N138" i="4"/>
  <c r="L138" i="4"/>
  <c r="J138" i="4"/>
  <c r="H138" i="4"/>
  <c r="F138" i="4"/>
  <c r="D138" i="4"/>
  <c r="AX137" i="4"/>
  <c r="AV137" i="4"/>
  <c r="AT137" i="4"/>
  <c r="AR137" i="4"/>
  <c r="AP137" i="4"/>
  <c r="AN137" i="4"/>
  <c r="AL137" i="4"/>
  <c r="AJ137" i="4"/>
  <c r="AH137" i="4"/>
  <c r="AF137" i="4"/>
  <c r="AD137" i="4"/>
  <c r="AB137" i="4"/>
  <c r="Z137" i="4"/>
  <c r="X137" i="4"/>
  <c r="V137" i="4"/>
  <c r="T137" i="4"/>
  <c r="R137" i="4"/>
  <c r="P137" i="4"/>
  <c r="N137" i="4"/>
  <c r="L137" i="4"/>
  <c r="J137" i="4"/>
  <c r="H137" i="4"/>
  <c r="F137" i="4"/>
  <c r="D137" i="4"/>
  <c r="AX136" i="4"/>
  <c r="AV136" i="4"/>
  <c r="AT136" i="4"/>
  <c r="AR136" i="4"/>
  <c r="AP136" i="4"/>
  <c r="AN136" i="4"/>
  <c r="AL136" i="4"/>
  <c r="AJ136" i="4"/>
  <c r="AH136" i="4"/>
  <c r="AF136" i="4"/>
  <c r="AD136" i="4"/>
  <c r="AB136" i="4"/>
  <c r="Z136" i="4"/>
  <c r="X136" i="4"/>
  <c r="V136" i="4"/>
  <c r="T136" i="4"/>
  <c r="R136" i="4"/>
  <c r="P136" i="4"/>
  <c r="N136" i="4"/>
  <c r="L136" i="4"/>
  <c r="J136" i="4"/>
  <c r="H136" i="4"/>
  <c r="F136" i="4"/>
  <c r="D136" i="4"/>
  <c r="AX135" i="4"/>
  <c r="AV135" i="4"/>
  <c r="AT135" i="4"/>
  <c r="AR135" i="4"/>
  <c r="AP135" i="4"/>
  <c r="AN135" i="4"/>
  <c r="AL135" i="4"/>
  <c r="AJ135" i="4"/>
  <c r="AH135" i="4"/>
  <c r="AF135" i="4"/>
  <c r="AD135" i="4"/>
  <c r="AB135" i="4"/>
  <c r="Z135" i="4"/>
  <c r="X135" i="4"/>
  <c r="V135" i="4"/>
  <c r="T135" i="4"/>
  <c r="R135" i="4"/>
  <c r="P135" i="4"/>
  <c r="N135" i="4"/>
  <c r="L135" i="4"/>
  <c r="J135" i="4"/>
  <c r="H135" i="4"/>
  <c r="F135" i="4"/>
  <c r="D135" i="4"/>
  <c r="AX134" i="4"/>
  <c r="AV134" i="4"/>
  <c r="AT134" i="4"/>
  <c r="AR134" i="4"/>
  <c r="AP134" i="4"/>
  <c r="AN134" i="4"/>
  <c r="AL134" i="4"/>
  <c r="AJ134" i="4"/>
  <c r="AH134" i="4"/>
  <c r="AF134" i="4"/>
  <c r="AD134" i="4"/>
  <c r="AB134" i="4"/>
  <c r="Z134" i="4"/>
  <c r="X134" i="4"/>
  <c r="V134" i="4"/>
  <c r="T134" i="4"/>
  <c r="R134" i="4"/>
  <c r="P134" i="4"/>
  <c r="N134" i="4"/>
  <c r="L134" i="4"/>
  <c r="J134" i="4"/>
  <c r="H134" i="4"/>
  <c r="F134" i="4"/>
  <c r="D134" i="4"/>
  <c r="AX133" i="4"/>
  <c r="AV133" i="4"/>
  <c r="AT133" i="4"/>
  <c r="AR133" i="4"/>
  <c r="AP133" i="4"/>
  <c r="AN133" i="4"/>
  <c r="AL133" i="4"/>
  <c r="AJ133" i="4"/>
  <c r="AH133" i="4"/>
  <c r="AF133" i="4"/>
  <c r="AD133" i="4"/>
  <c r="AB133" i="4"/>
  <c r="Z133" i="4"/>
  <c r="X133" i="4"/>
  <c r="V133" i="4"/>
  <c r="T133" i="4"/>
  <c r="R133" i="4"/>
  <c r="P133" i="4"/>
  <c r="N133" i="4"/>
  <c r="L133" i="4"/>
  <c r="J133" i="4"/>
  <c r="H133" i="4"/>
  <c r="F133" i="4"/>
  <c r="D133" i="4"/>
  <c r="AX132" i="4"/>
  <c r="AV132" i="4"/>
  <c r="AT132" i="4"/>
  <c r="AR132" i="4"/>
  <c r="AP132" i="4"/>
  <c r="AN132" i="4"/>
  <c r="AL132" i="4"/>
  <c r="AJ132" i="4"/>
  <c r="AH132" i="4"/>
  <c r="AF132" i="4"/>
  <c r="AD132" i="4"/>
  <c r="AB132" i="4"/>
  <c r="Z132" i="4"/>
  <c r="X132" i="4"/>
  <c r="V132" i="4"/>
  <c r="T132" i="4"/>
  <c r="R132" i="4"/>
  <c r="P132" i="4"/>
  <c r="N132" i="4"/>
  <c r="L132" i="4"/>
  <c r="J132" i="4"/>
  <c r="H132" i="4"/>
  <c r="F132" i="4"/>
  <c r="D132" i="4"/>
  <c r="AX131" i="4"/>
  <c r="AV131" i="4"/>
  <c r="AT131" i="4"/>
  <c r="AR131" i="4"/>
  <c r="AP131" i="4"/>
  <c r="AN131" i="4"/>
  <c r="AL131" i="4"/>
  <c r="AJ131" i="4"/>
  <c r="AH131" i="4"/>
  <c r="AF131" i="4"/>
  <c r="AD131" i="4"/>
  <c r="AB131" i="4"/>
  <c r="Z131" i="4"/>
  <c r="X131" i="4"/>
  <c r="V131" i="4"/>
  <c r="T131" i="4"/>
  <c r="R131" i="4"/>
  <c r="P131" i="4"/>
  <c r="N131" i="4"/>
  <c r="L131" i="4"/>
  <c r="J131" i="4"/>
  <c r="H131" i="4"/>
  <c r="F131" i="4"/>
  <c r="D131" i="4"/>
  <c r="AX130" i="4"/>
  <c r="AV130" i="4"/>
  <c r="AT130" i="4"/>
  <c r="AR130" i="4"/>
  <c r="AP130" i="4"/>
  <c r="AN130" i="4"/>
  <c r="AL130" i="4"/>
  <c r="AJ130" i="4"/>
  <c r="AH130" i="4"/>
  <c r="AF130" i="4"/>
  <c r="AD130" i="4"/>
  <c r="AB130" i="4"/>
  <c r="Z130" i="4"/>
  <c r="X130" i="4"/>
  <c r="V130" i="4"/>
  <c r="T130" i="4"/>
  <c r="R130" i="4"/>
  <c r="P130" i="4"/>
  <c r="N130" i="4"/>
  <c r="L130" i="4"/>
  <c r="J130" i="4"/>
  <c r="H130" i="4"/>
  <c r="F130" i="4"/>
  <c r="D130" i="4"/>
  <c r="AX129" i="4"/>
  <c r="AV129" i="4"/>
  <c r="AT129" i="4"/>
  <c r="AR129" i="4"/>
  <c r="AP129" i="4"/>
  <c r="AN129" i="4"/>
  <c r="AL129" i="4"/>
  <c r="AJ129" i="4"/>
  <c r="AH129" i="4"/>
  <c r="AF129" i="4"/>
  <c r="AD129" i="4"/>
  <c r="AB129" i="4"/>
  <c r="Z129" i="4"/>
  <c r="X129" i="4"/>
  <c r="V129" i="4"/>
  <c r="T129" i="4"/>
  <c r="R129" i="4"/>
  <c r="P129" i="4"/>
  <c r="N129" i="4"/>
  <c r="L129" i="4"/>
  <c r="J129" i="4"/>
  <c r="H129" i="4"/>
  <c r="F129" i="4"/>
  <c r="D129" i="4"/>
  <c r="AX128" i="4"/>
  <c r="AV128" i="4"/>
  <c r="AT128" i="4"/>
  <c r="AR128" i="4"/>
  <c r="AP128" i="4"/>
  <c r="AN128" i="4"/>
  <c r="AL128" i="4"/>
  <c r="AJ128" i="4"/>
  <c r="AH128" i="4"/>
  <c r="AF128" i="4"/>
  <c r="AD128" i="4"/>
  <c r="AB128" i="4"/>
  <c r="Z128" i="4"/>
  <c r="X128" i="4"/>
  <c r="V128" i="4"/>
  <c r="T128" i="4"/>
  <c r="R128" i="4"/>
  <c r="P128" i="4"/>
  <c r="N128" i="4"/>
  <c r="L128" i="4"/>
  <c r="J128" i="4"/>
  <c r="H128" i="4"/>
  <c r="F128" i="4"/>
  <c r="D128" i="4"/>
  <c r="AX127" i="4"/>
  <c r="AV127" i="4"/>
  <c r="AT127" i="4"/>
  <c r="AR127" i="4"/>
  <c r="AP127" i="4"/>
  <c r="AN127" i="4"/>
  <c r="AL127" i="4"/>
  <c r="AJ127" i="4"/>
  <c r="AH127" i="4"/>
  <c r="AF127" i="4"/>
  <c r="AD127" i="4"/>
  <c r="AB127" i="4"/>
  <c r="Z127" i="4"/>
  <c r="X127" i="4"/>
  <c r="V127" i="4"/>
  <c r="T127" i="4"/>
  <c r="R127" i="4"/>
  <c r="P127" i="4"/>
  <c r="N127" i="4"/>
  <c r="L127" i="4"/>
  <c r="J127" i="4"/>
  <c r="H127" i="4"/>
  <c r="F127" i="4"/>
  <c r="D127" i="4"/>
  <c r="BA126" i="4"/>
  <c r="AX126" i="4"/>
  <c r="AV126" i="4"/>
  <c r="AT126" i="4"/>
  <c r="AR126" i="4"/>
  <c r="AP126" i="4"/>
  <c r="AN126" i="4"/>
  <c r="AL126" i="4"/>
  <c r="AJ126" i="4"/>
  <c r="AH126" i="4"/>
  <c r="AF126" i="4"/>
  <c r="AD126" i="4"/>
  <c r="AB126" i="4"/>
  <c r="Z126" i="4"/>
  <c r="X126" i="4"/>
  <c r="V126" i="4"/>
  <c r="T126" i="4"/>
  <c r="R126" i="4"/>
  <c r="P126" i="4"/>
  <c r="N126" i="4"/>
  <c r="L126" i="4"/>
  <c r="J126" i="4"/>
  <c r="H126" i="4"/>
  <c r="F126" i="4"/>
  <c r="D126" i="4"/>
  <c r="BA125" i="4"/>
  <c r="AX125" i="4"/>
  <c r="AV125" i="4"/>
  <c r="AT125" i="4"/>
  <c r="AR125" i="4"/>
  <c r="AP125" i="4"/>
  <c r="AN125" i="4"/>
  <c r="AL125" i="4"/>
  <c r="AJ125" i="4"/>
  <c r="AH125" i="4"/>
  <c r="AF125" i="4"/>
  <c r="AD125" i="4"/>
  <c r="AB125" i="4"/>
  <c r="Z125" i="4"/>
  <c r="X125" i="4"/>
  <c r="V125" i="4"/>
  <c r="T125" i="4"/>
  <c r="R125" i="4"/>
  <c r="P125" i="4"/>
  <c r="N125" i="4"/>
  <c r="L125" i="4"/>
  <c r="J125" i="4"/>
  <c r="H125" i="4"/>
  <c r="F125" i="4"/>
  <c r="D125" i="4"/>
  <c r="BA124" i="4"/>
  <c r="AX124" i="4"/>
  <c r="AV124" i="4"/>
  <c r="AT124" i="4"/>
  <c r="AR124" i="4"/>
  <c r="AP124" i="4"/>
  <c r="AN124" i="4"/>
  <c r="AL124" i="4"/>
  <c r="AJ124" i="4"/>
  <c r="AH124" i="4"/>
  <c r="AF124" i="4"/>
  <c r="AD124" i="4"/>
  <c r="AB124" i="4"/>
  <c r="Z124" i="4"/>
  <c r="X124" i="4"/>
  <c r="V124" i="4"/>
  <c r="T124" i="4"/>
  <c r="R124" i="4"/>
  <c r="P124" i="4"/>
  <c r="N124" i="4"/>
  <c r="L124" i="4"/>
  <c r="J124" i="4"/>
  <c r="H124" i="4"/>
  <c r="F124" i="4"/>
  <c r="D124" i="4"/>
  <c r="BA123" i="4"/>
  <c r="AX123" i="4"/>
  <c r="AV123" i="4"/>
  <c r="AT123" i="4"/>
  <c r="AR123" i="4"/>
  <c r="AP123" i="4"/>
  <c r="AN123" i="4"/>
  <c r="AL123" i="4"/>
  <c r="AJ123" i="4"/>
  <c r="AH123" i="4"/>
  <c r="AF123" i="4"/>
  <c r="AD123" i="4"/>
  <c r="AB123" i="4"/>
  <c r="Z123" i="4"/>
  <c r="X123" i="4"/>
  <c r="V123" i="4"/>
  <c r="T123" i="4"/>
  <c r="R123" i="4"/>
  <c r="P123" i="4"/>
  <c r="N123" i="4"/>
  <c r="L123" i="4"/>
  <c r="J123" i="4"/>
  <c r="H123" i="4"/>
  <c r="F123" i="4"/>
  <c r="D123" i="4"/>
  <c r="BA122" i="4"/>
  <c r="AX122" i="4"/>
  <c r="AV122" i="4"/>
  <c r="AT122" i="4"/>
  <c r="AR122" i="4"/>
  <c r="AP122" i="4"/>
  <c r="AN122" i="4"/>
  <c r="AL122" i="4"/>
  <c r="AJ122" i="4"/>
  <c r="AH122" i="4"/>
  <c r="AF122" i="4"/>
  <c r="AD122" i="4"/>
  <c r="AB122" i="4"/>
  <c r="Z122" i="4"/>
  <c r="X122" i="4"/>
  <c r="V122" i="4"/>
  <c r="T122" i="4"/>
  <c r="R122" i="4"/>
  <c r="P122" i="4"/>
  <c r="N122" i="4"/>
  <c r="L122" i="4"/>
  <c r="J122" i="4"/>
  <c r="H122" i="4"/>
  <c r="F122" i="4"/>
  <c r="D122" i="4"/>
  <c r="AZ2" i="4"/>
  <c r="C55" i="3"/>
  <c r="C56" i="3"/>
  <c r="C57" i="3"/>
  <c r="C58" i="3"/>
  <c r="C59" i="3"/>
  <c r="C60" i="3"/>
  <c r="C61" i="3"/>
  <c r="C54" i="3"/>
  <c r="C91" i="3"/>
  <c r="C92" i="3"/>
  <c r="C93" i="3"/>
  <c r="C94" i="3"/>
  <c r="C95" i="3"/>
  <c r="C96" i="3"/>
  <c r="C90" i="3"/>
  <c r="C47" i="3"/>
  <c r="C48" i="3"/>
  <c r="C49" i="3"/>
  <c r="C50" i="3"/>
  <c r="C51" i="3"/>
  <c r="C52" i="3"/>
  <c r="C46" i="3"/>
  <c r="C44" i="3"/>
  <c r="C43" i="3"/>
  <c r="C35" i="3"/>
  <c r="C38" i="3"/>
  <c r="C39" i="3"/>
  <c r="C40" i="3"/>
  <c r="C41" i="3"/>
  <c r="C42" i="3"/>
  <c r="C37" i="3"/>
  <c r="C29" i="3"/>
  <c r="C30" i="3"/>
  <c r="C31" i="3"/>
  <c r="C32" i="3"/>
  <c r="C33" i="3"/>
  <c r="C34" i="3"/>
  <c r="BC126" i="2"/>
  <c r="BC125" i="2"/>
  <c r="BC124" i="2"/>
  <c r="BC123" i="2"/>
  <c r="BC122" i="2"/>
  <c r="S128" i="5" l="1"/>
  <c r="BB129" i="5" s="1"/>
  <c r="S129" i="5"/>
  <c r="Q129" i="5"/>
  <c r="BB130" i="5"/>
  <c r="BB133" i="5"/>
  <c r="BB132" i="5"/>
  <c r="BB131" i="5"/>
  <c r="U129" i="5"/>
  <c r="AQ129" i="5"/>
  <c r="AE129" i="5"/>
  <c r="AS129" i="5"/>
  <c r="AW129" i="5"/>
  <c r="AI129" i="5"/>
  <c r="I129" i="5"/>
  <c r="G129" i="5"/>
  <c r="BC132" i="5" s="1"/>
  <c r="AO129" i="5"/>
  <c r="AA129" i="5"/>
  <c r="W129" i="5"/>
  <c r="AC129" i="5"/>
  <c r="AG129" i="5"/>
  <c r="K129" i="5"/>
  <c r="BB96" i="5"/>
  <c r="BB102" i="5" s="1"/>
  <c r="BB99" i="5"/>
  <c r="BB105" i="5" s="1"/>
  <c r="BB98" i="5"/>
  <c r="BB104" i="5" s="1"/>
  <c r="BB100" i="5"/>
  <c r="BB106" i="5" s="1"/>
  <c r="BB97" i="5"/>
  <c r="BB103" i="5" s="1"/>
  <c r="E80" i="4"/>
  <c r="E118" i="4"/>
  <c r="AZ107" i="4"/>
  <c r="BB107" i="4" s="1"/>
  <c r="AZ17" i="4"/>
  <c r="BB17" i="4" s="1"/>
  <c r="AZ13" i="4"/>
  <c r="BB13" i="4" s="1"/>
  <c r="AZ55" i="4"/>
  <c r="BB55" i="4" s="1"/>
  <c r="AZ94" i="4"/>
  <c r="BB94" i="4" s="1"/>
  <c r="AZ14" i="4"/>
  <c r="BB14" i="4" s="1"/>
  <c r="AZ43" i="4"/>
  <c r="BB43" i="4" s="1"/>
  <c r="AB153" i="4"/>
  <c r="AB121" i="4" s="1"/>
  <c r="AC155" i="4" s="1"/>
  <c r="AZ56" i="4"/>
  <c r="BB56" i="4" s="1"/>
  <c r="F153" i="4"/>
  <c r="F121" i="4" s="1"/>
  <c r="G155" i="4" s="1"/>
  <c r="N153" i="4"/>
  <c r="N121" i="4" s="1"/>
  <c r="O155" i="4" s="1"/>
  <c r="V153" i="4"/>
  <c r="V121" i="4" s="1"/>
  <c r="W155" i="4" s="1"/>
  <c r="AD153" i="4"/>
  <c r="AD121" i="4" s="1"/>
  <c r="AL153" i="4"/>
  <c r="AL121" i="4" s="1"/>
  <c r="AM155" i="4" s="1"/>
  <c r="AT153" i="4"/>
  <c r="AT121" i="4" s="1"/>
  <c r="AU155" i="4" s="1"/>
  <c r="D153" i="4"/>
  <c r="D121" i="4" s="1"/>
  <c r="E155" i="4" s="1"/>
  <c r="L153" i="4"/>
  <c r="L121" i="4" s="1"/>
  <c r="M155" i="4" s="1"/>
  <c r="T153" i="4"/>
  <c r="T121" i="4" s="1"/>
  <c r="U155" i="4" s="1"/>
  <c r="AJ153" i="4"/>
  <c r="AJ121" i="4" s="1"/>
  <c r="AK155" i="4" s="1"/>
  <c r="AR153" i="4"/>
  <c r="AR121" i="4" s="1"/>
  <c r="AS155" i="4" s="1"/>
  <c r="AZ91" i="4"/>
  <c r="BB91" i="4" s="1"/>
  <c r="AZ96" i="4"/>
  <c r="BB96" i="4" s="1"/>
  <c r="AZ108" i="4"/>
  <c r="BB108" i="4" s="1"/>
  <c r="AZ68" i="4"/>
  <c r="BB68" i="4" s="1"/>
  <c r="AZ40" i="4"/>
  <c r="BB40" i="4" s="1"/>
  <c r="AZ48" i="4"/>
  <c r="BB48" i="4" s="1"/>
  <c r="AZ37" i="4"/>
  <c r="BB37" i="4" s="1"/>
  <c r="AZ6" i="4"/>
  <c r="BB6" i="4" s="1"/>
  <c r="AZ118" i="4"/>
  <c r="BB118" i="4" s="1"/>
  <c r="AZ42" i="4"/>
  <c r="BB42" i="4" s="1"/>
  <c r="AZ101" i="4"/>
  <c r="BB101" i="4" s="1"/>
  <c r="AZ62" i="4"/>
  <c r="BB62" i="4" s="1"/>
  <c r="AZ26" i="4"/>
  <c r="BB26" i="4" s="1"/>
  <c r="AZ50" i="4"/>
  <c r="BB50" i="4" s="1"/>
  <c r="AZ70" i="4"/>
  <c r="BB70" i="4" s="1"/>
  <c r="AZ86" i="4"/>
  <c r="BB86" i="4" s="1"/>
  <c r="AZ65" i="4"/>
  <c r="BB65" i="4" s="1"/>
  <c r="AZ64" i="4"/>
  <c r="BB64" i="4" s="1"/>
  <c r="AZ83" i="4"/>
  <c r="BB83" i="4" s="1"/>
  <c r="AZ8" i="4"/>
  <c r="BB8" i="4" s="1"/>
  <c r="AZ46" i="4"/>
  <c r="BB46" i="4" s="1"/>
  <c r="AZ105" i="4"/>
  <c r="BB105" i="4" s="1"/>
  <c r="AZ19" i="4"/>
  <c r="BB19" i="4" s="1"/>
  <c r="AZ22" i="4"/>
  <c r="BB22" i="4" s="1"/>
  <c r="AZ95" i="4"/>
  <c r="BB95" i="4" s="1"/>
  <c r="AZ89" i="4"/>
  <c r="BB89" i="4" s="1"/>
  <c r="AZ34" i="4"/>
  <c r="BB34" i="4" s="1"/>
  <c r="AZ35" i="4"/>
  <c r="BB35" i="4" s="1"/>
  <c r="AZ84" i="4"/>
  <c r="BB84" i="4" s="1"/>
  <c r="AZ82" i="4"/>
  <c r="BB82" i="4" s="1"/>
  <c r="AZ75" i="4"/>
  <c r="BB75" i="4" s="1"/>
  <c r="AZ10" i="4"/>
  <c r="BB10" i="4" s="1"/>
  <c r="AZ119" i="4"/>
  <c r="BB119" i="4" s="1"/>
  <c r="AZ57" i="4"/>
  <c r="BB57" i="4" s="1"/>
  <c r="AZ47" i="4"/>
  <c r="BB47" i="4" s="1"/>
  <c r="AZ11" i="4"/>
  <c r="BB11" i="4" s="1"/>
  <c r="AZ109" i="4"/>
  <c r="BB109" i="4" s="1"/>
  <c r="AZ69" i="4"/>
  <c r="BB69" i="4" s="1"/>
  <c r="AZ51" i="4"/>
  <c r="BB51" i="4" s="1"/>
  <c r="AZ92" i="4"/>
  <c r="BB92" i="4" s="1"/>
  <c r="AZ110" i="4"/>
  <c r="BB110" i="4" s="1"/>
  <c r="AZ71" i="4"/>
  <c r="BB71" i="4" s="1"/>
  <c r="AZ87" i="4"/>
  <c r="BB87" i="4" s="1"/>
  <c r="AZ49" i="4"/>
  <c r="BB49" i="4" s="1"/>
  <c r="AZ102" i="4"/>
  <c r="BB102" i="4" s="1"/>
  <c r="AZ99" i="4"/>
  <c r="BB99" i="4" s="1"/>
  <c r="AZ60" i="4"/>
  <c r="BB60" i="4" s="1"/>
  <c r="AZ45" i="4"/>
  <c r="BB45" i="4" s="1"/>
  <c r="AZ72" i="4"/>
  <c r="BB72" i="4" s="1"/>
  <c r="AZ7" i="4"/>
  <c r="BB7" i="4" s="1"/>
  <c r="AZ66" i="4"/>
  <c r="BB66" i="4" s="1"/>
  <c r="AZ23" i="4"/>
  <c r="BB23" i="4" s="1"/>
  <c r="AZ112" i="4"/>
  <c r="BB112" i="4" s="1"/>
  <c r="AZ52" i="4"/>
  <c r="BB52" i="4" s="1"/>
  <c r="AZ59" i="4"/>
  <c r="BB59" i="4" s="1"/>
  <c r="AZ88" i="4"/>
  <c r="BB88" i="4" s="1"/>
  <c r="AZ9" i="4"/>
  <c r="BB9" i="4" s="1"/>
  <c r="AZ21" i="4"/>
  <c r="BB21" i="4" s="1"/>
  <c r="AZ77" i="4"/>
  <c r="BB77" i="4" s="1"/>
  <c r="AZ117" i="4"/>
  <c r="BB117" i="4" s="1"/>
  <c r="AZ106" i="4"/>
  <c r="BB106" i="4" s="1"/>
  <c r="AZ97" i="4"/>
  <c r="BB97" i="4" s="1"/>
  <c r="AZ81" i="4"/>
  <c r="BB81" i="4" s="1"/>
  <c r="AZ44" i="4"/>
  <c r="BB44" i="4" s="1"/>
  <c r="AZ28" i="4"/>
  <c r="BB28" i="4" s="1"/>
  <c r="AZ36" i="4"/>
  <c r="BB36" i="4" s="1"/>
  <c r="AZ98" i="4"/>
  <c r="BB98" i="4" s="1"/>
  <c r="AZ80" i="4"/>
  <c r="BB80" i="4" s="1"/>
  <c r="AZ33" i="4"/>
  <c r="BB33" i="4" s="1"/>
  <c r="AZ41" i="4"/>
  <c r="BB41" i="4" s="1"/>
  <c r="AZ78" i="4"/>
  <c r="BB78" i="4" s="1"/>
  <c r="AZ90" i="4"/>
  <c r="BB90" i="4" s="1"/>
  <c r="AZ18" i="4"/>
  <c r="BB18" i="4" s="1"/>
  <c r="AZ113" i="4"/>
  <c r="BB113" i="4" s="1"/>
  <c r="AZ5" i="4"/>
  <c r="BB5" i="4" s="1"/>
  <c r="AZ39" i="4"/>
  <c r="BB39" i="4" s="1"/>
  <c r="AZ24" i="4"/>
  <c r="BB24" i="4" s="1"/>
  <c r="AZ4" i="4"/>
  <c r="BB4" i="4" s="1"/>
  <c r="AZ79" i="4"/>
  <c r="BB79" i="4" s="1"/>
  <c r="AZ29" i="4"/>
  <c r="BB29" i="4" s="1"/>
  <c r="AZ15" i="4"/>
  <c r="BB15" i="4" s="1"/>
  <c r="AZ38" i="4"/>
  <c r="BB38" i="4" s="1"/>
  <c r="AZ103" i="4"/>
  <c r="BB103" i="4" s="1"/>
  <c r="AZ53" i="4"/>
  <c r="BB53" i="4" s="1"/>
  <c r="AZ61" i="4"/>
  <c r="BB61" i="4" s="1"/>
  <c r="AZ63" i="4"/>
  <c r="BB63" i="4" s="1"/>
  <c r="AZ27" i="4"/>
  <c r="BB27" i="4" s="1"/>
  <c r="AZ76" i="4"/>
  <c r="BB76" i="4" s="1"/>
  <c r="AZ100" i="4"/>
  <c r="BB100" i="4" s="1"/>
  <c r="AZ58" i="4"/>
  <c r="BB58" i="4" s="1"/>
  <c r="AZ12" i="4"/>
  <c r="BB12" i="4" s="1"/>
  <c r="AZ31" i="4"/>
  <c r="BB31" i="4" s="1"/>
  <c r="AZ93" i="4"/>
  <c r="BB93" i="4" s="1"/>
  <c r="AZ104" i="4"/>
  <c r="BB104" i="4" s="1"/>
  <c r="AZ114" i="4"/>
  <c r="BB114" i="4" s="1"/>
  <c r="AZ85" i="4"/>
  <c r="BB85" i="4" s="1"/>
  <c r="H153" i="4"/>
  <c r="H121" i="4" s="1"/>
  <c r="I155" i="4" s="1"/>
  <c r="P153" i="4"/>
  <c r="P121" i="4" s="1"/>
  <c r="Q155" i="4" s="1"/>
  <c r="X153" i="4"/>
  <c r="X121" i="4" s="1"/>
  <c r="Y155" i="4" s="1"/>
  <c r="AF153" i="4"/>
  <c r="AF121" i="4" s="1"/>
  <c r="AG155" i="4" s="1"/>
  <c r="AN153" i="4"/>
  <c r="AN121" i="4" s="1"/>
  <c r="AO155" i="4" s="1"/>
  <c r="AV153" i="4"/>
  <c r="AV121" i="4" s="1"/>
  <c r="AW155" i="4" s="1"/>
  <c r="AZ111" i="4"/>
  <c r="BB111" i="4" s="1"/>
  <c r="AZ116" i="4"/>
  <c r="BB116" i="4" s="1"/>
  <c r="AZ73" i="4"/>
  <c r="BB73" i="4" s="1"/>
  <c r="AZ54" i="4"/>
  <c r="BB54" i="4" s="1"/>
  <c r="AZ115" i="4"/>
  <c r="BB115" i="4" s="1"/>
  <c r="AZ30" i="4"/>
  <c r="BB30" i="4" s="1"/>
  <c r="AZ25" i="4"/>
  <c r="BB25" i="4" s="1"/>
  <c r="AZ16" i="4"/>
  <c r="BB16" i="4" s="1"/>
  <c r="J153" i="4"/>
  <c r="J121" i="4" s="1"/>
  <c r="K155" i="4" s="1"/>
  <c r="R153" i="4"/>
  <c r="R121" i="4" s="1"/>
  <c r="S155" i="4" s="1"/>
  <c r="Z153" i="4"/>
  <c r="Z121" i="4" s="1"/>
  <c r="AA155" i="4" s="1"/>
  <c r="AH153" i="4"/>
  <c r="AH121" i="4" s="1"/>
  <c r="AI155" i="4" s="1"/>
  <c r="AP153" i="4"/>
  <c r="AP121" i="4" s="1"/>
  <c r="AQ155" i="4" s="1"/>
  <c r="AX153" i="4"/>
  <c r="AX121" i="4" s="1"/>
  <c r="AY155" i="4" s="1"/>
  <c r="AZ20" i="4"/>
  <c r="BB20" i="4" s="1"/>
  <c r="AZ32" i="4"/>
  <c r="BB32" i="4" s="1"/>
  <c r="AZ74" i="4"/>
  <c r="BB74" i="4" s="1"/>
  <c r="AZ67" i="4"/>
  <c r="BB67" i="4" s="1"/>
  <c r="AZ152" i="2"/>
  <c r="AZ151" i="2"/>
  <c r="AZ150" i="2"/>
  <c r="AZ149" i="2"/>
  <c r="AZ148" i="2"/>
  <c r="AZ147" i="2"/>
  <c r="AZ146" i="2"/>
  <c r="AZ145" i="2"/>
  <c r="AZ144" i="2"/>
  <c r="AZ143" i="2"/>
  <c r="AZ142" i="2"/>
  <c r="AZ141" i="2"/>
  <c r="AZ140" i="2"/>
  <c r="AZ139" i="2"/>
  <c r="AZ138" i="2"/>
  <c r="AZ137" i="2"/>
  <c r="AZ136" i="2"/>
  <c r="AZ135" i="2"/>
  <c r="AZ134" i="2"/>
  <c r="AZ133" i="2"/>
  <c r="AZ132" i="2"/>
  <c r="AZ131" i="2"/>
  <c r="AZ130" i="2"/>
  <c r="AZ129" i="2"/>
  <c r="AZ128" i="2"/>
  <c r="AZ127" i="2"/>
  <c r="AZ126" i="2"/>
  <c r="AZ125" i="2"/>
  <c r="AZ124" i="2"/>
  <c r="AZ123" i="2"/>
  <c r="AZ122" i="2"/>
  <c r="AX152" i="2"/>
  <c r="AX151" i="2"/>
  <c r="AX150" i="2"/>
  <c r="AX149" i="2"/>
  <c r="AX148" i="2"/>
  <c r="AX147" i="2"/>
  <c r="AX146" i="2"/>
  <c r="AX145" i="2"/>
  <c r="AX144" i="2"/>
  <c r="AX143" i="2"/>
  <c r="AX142" i="2"/>
  <c r="AX141" i="2"/>
  <c r="AX140" i="2"/>
  <c r="AX139" i="2"/>
  <c r="AX138" i="2"/>
  <c r="AX137" i="2"/>
  <c r="AX136" i="2"/>
  <c r="AX135" i="2"/>
  <c r="AX134" i="2"/>
  <c r="AX133" i="2"/>
  <c r="AX132" i="2"/>
  <c r="AX131" i="2"/>
  <c r="AX130" i="2"/>
  <c r="AX129" i="2"/>
  <c r="AX128" i="2"/>
  <c r="AX127" i="2"/>
  <c r="AX126" i="2"/>
  <c r="AX125" i="2"/>
  <c r="AX124" i="2"/>
  <c r="AX123" i="2"/>
  <c r="AX122" i="2"/>
  <c r="AV152" i="2"/>
  <c r="AV151" i="2"/>
  <c r="AV150" i="2"/>
  <c r="AV149" i="2"/>
  <c r="AV148" i="2"/>
  <c r="AV147" i="2"/>
  <c r="AV146" i="2"/>
  <c r="AV145" i="2"/>
  <c r="AV144" i="2"/>
  <c r="AV143" i="2"/>
  <c r="AV142" i="2"/>
  <c r="AV141" i="2"/>
  <c r="AV140" i="2"/>
  <c r="AV139" i="2"/>
  <c r="AV138" i="2"/>
  <c r="AV137" i="2"/>
  <c r="AV136" i="2"/>
  <c r="AV135" i="2"/>
  <c r="AV134" i="2"/>
  <c r="AV133" i="2"/>
  <c r="AV132" i="2"/>
  <c r="AV131" i="2"/>
  <c r="AV130" i="2"/>
  <c r="AV129" i="2"/>
  <c r="AV128" i="2"/>
  <c r="AV127" i="2"/>
  <c r="AV126" i="2"/>
  <c r="AV125" i="2"/>
  <c r="AV124" i="2"/>
  <c r="AV123" i="2"/>
  <c r="AV122" i="2"/>
  <c r="AT152" i="2"/>
  <c r="AT151" i="2"/>
  <c r="AT150" i="2"/>
  <c r="AT149" i="2"/>
  <c r="AT148" i="2"/>
  <c r="AT147" i="2"/>
  <c r="AT146" i="2"/>
  <c r="AT145" i="2"/>
  <c r="AT144" i="2"/>
  <c r="AT143" i="2"/>
  <c r="AT142" i="2"/>
  <c r="AT141" i="2"/>
  <c r="AT140" i="2"/>
  <c r="AT139" i="2"/>
  <c r="AT138" i="2"/>
  <c r="AT137" i="2"/>
  <c r="AT136" i="2"/>
  <c r="AT135" i="2"/>
  <c r="AT134" i="2"/>
  <c r="AT133" i="2"/>
  <c r="AT132" i="2"/>
  <c r="AT131" i="2"/>
  <c r="AT130" i="2"/>
  <c r="AT129" i="2"/>
  <c r="AT128" i="2"/>
  <c r="AT127" i="2"/>
  <c r="AT126" i="2"/>
  <c r="AT125" i="2"/>
  <c r="AT124" i="2"/>
  <c r="AT123" i="2"/>
  <c r="AT122" i="2"/>
  <c r="AR152" i="2"/>
  <c r="AR151" i="2"/>
  <c r="AR150" i="2"/>
  <c r="AR149" i="2"/>
  <c r="AR148" i="2"/>
  <c r="AR147" i="2"/>
  <c r="AR146" i="2"/>
  <c r="AR145" i="2"/>
  <c r="AR144" i="2"/>
  <c r="AR143" i="2"/>
  <c r="AR142" i="2"/>
  <c r="AR141" i="2"/>
  <c r="AR140" i="2"/>
  <c r="AR139" i="2"/>
  <c r="AR138" i="2"/>
  <c r="AR137" i="2"/>
  <c r="AR136" i="2"/>
  <c r="AR135" i="2"/>
  <c r="AR134" i="2"/>
  <c r="AR133" i="2"/>
  <c r="AR132" i="2"/>
  <c r="AR131" i="2"/>
  <c r="AR130" i="2"/>
  <c r="AR129" i="2"/>
  <c r="AR128" i="2"/>
  <c r="AR127" i="2"/>
  <c r="AR126" i="2"/>
  <c r="AR125" i="2"/>
  <c r="AR124" i="2"/>
  <c r="AR123" i="2"/>
  <c r="AR122" i="2"/>
  <c r="AP152" i="2"/>
  <c r="AP151" i="2"/>
  <c r="AP150" i="2"/>
  <c r="AP149" i="2"/>
  <c r="AP148" i="2"/>
  <c r="AP147" i="2"/>
  <c r="AP146" i="2"/>
  <c r="AP145" i="2"/>
  <c r="AP144" i="2"/>
  <c r="AP143" i="2"/>
  <c r="AP142" i="2"/>
  <c r="AP141" i="2"/>
  <c r="AP140" i="2"/>
  <c r="AP139" i="2"/>
  <c r="AP138" i="2"/>
  <c r="AP137" i="2"/>
  <c r="AP136" i="2"/>
  <c r="AP135" i="2"/>
  <c r="AP134" i="2"/>
  <c r="AP133" i="2"/>
  <c r="AP132" i="2"/>
  <c r="AP131" i="2"/>
  <c r="AP130" i="2"/>
  <c r="AP129" i="2"/>
  <c r="AP128" i="2"/>
  <c r="AP127" i="2"/>
  <c r="AP126" i="2"/>
  <c r="AP125" i="2"/>
  <c r="AP124" i="2"/>
  <c r="AP123" i="2"/>
  <c r="AP122" i="2"/>
  <c r="AN152" i="2"/>
  <c r="AN151" i="2"/>
  <c r="AN150" i="2"/>
  <c r="AN149" i="2"/>
  <c r="AN148" i="2"/>
  <c r="AN147" i="2"/>
  <c r="AN146" i="2"/>
  <c r="AN145" i="2"/>
  <c r="AN144" i="2"/>
  <c r="AN143" i="2"/>
  <c r="AN142" i="2"/>
  <c r="AN141" i="2"/>
  <c r="AN140" i="2"/>
  <c r="AN139" i="2"/>
  <c r="AN138" i="2"/>
  <c r="AN137" i="2"/>
  <c r="AN136" i="2"/>
  <c r="AN135" i="2"/>
  <c r="AN134" i="2"/>
  <c r="AN133" i="2"/>
  <c r="AN132" i="2"/>
  <c r="AN131" i="2"/>
  <c r="AN130" i="2"/>
  <c r="AN129" i="2"/>
  <c r="AN128" i="2"/>
  <c r="AN127" i="2"/>
  <c r="AN126" i="2"/>
  <c r="AN125" i="2"/>
  <c r="AN124" i="2"/>
  <c r="AN123" i="2"/>
  <c r="AN122" i="2"/>
  <c r="AL152" i="2"/>
  <c r="AL151" i="2"/>
  <c r="AL150" i="2"/>
  <c r="AL149" i="2"/>
  <c r="AL148" i="2"/>
  <c r="AL147" i="2"/>
  <c r="AL146" i="2"/>
  <c r="AL145" i="2"/>
  <c r="AL144" i="2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J152" i="2"/>
  <c r="AJ151" i="2"/>
  <c r="AJ150" i="2"/>
  <c r="AJ149" i="2"/>
  <c r="AJ148" i="2"/>
  <c r="AJ147" i="2"/>
  <c r="AJ146" i="2"/>
  <c r="AJ145" i="2"/>
  <c r="AJ144" i="2"/>
  <c r="AJ143" i="2"/>
  <c r="AJ142" i="2"/>
  <c r="AJ141" i="2"/>
  <c r="AJ140" i="2"/>
  <c r="AJ139" i="2"/>
  <c r="AJ138" i="2"/>
  <c r="AJ137" i="2"/>
  <c r="AJ136" i="2"/>
  <c r="AJ135" i="2"/>
  <c r="AJ134" i="2"/>
  <c r="AJ133" i="2"/>
  <c r="AJ132" i="2"/>
  <c r="AJ131" i="2"/>
  <c r="AJ130" i="2"/>
  <c r="AJ129" i="2"/>
  <c r="AJ128" i="2"/>
  <c r="AJ127" i="2"/>
  <c r="AJ126" i="2"/>
  <c r="AJ125" i="2"/>
  <c r="AJ124" i="2"/>
  <c r="AJ123" i="2"/>
  <c r="AJ122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3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D152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G120" i="2"/>
  <c r="G119" i="2"/>
  <c r="G118" i="2"/>
  <c r="G117" i="2"/>
  <c r="G115" i="2"/>
  <c r="G114" i="2"/>
  <c r="G113" i="2"/>
  <c r="G111" i="2"/>
  <c r="G110" i="2"/>
  <c r="G109" i="2"/>
  <c r="G108" i="2"/>
  <c r="G107" i="2"/>
  <c r="G10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15" i="2"/>
  <c r="G116" i="2"/>
  <c r="G112" i="2"/>
  <c r="G105" i="2"/>
  <c r="G104" i="2"/>
  <c r="G103" i="2"/>
  <c r="G102" i="2"/>
  <c r="G101" i="2"/>
  <c r="G100" i="2"/>
  <c r="G99" i="2"/>
  <c r="G98" i="2"/>
  <c r="G97" i="2"/>
  <c r="G96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4" i="2"/>
  <c r="G13" i="2"/>
  <c r="G12" i="2"/>
  <c r="G11" i="2"/>
  <c r="G10" i="2"/>
  <c r="G9" i="2"/>
  <c r="G8" i="2"/>
  <c r="G7" i="2"/>
  <c r="G6" i="2"/>
  <c r="G5" i="2"/>
  <c r="G4" i="2"/>
  <c r="I5" i="2"/>
  <c r="I6" i="2"/>
  <c r="I7" i="2"/>
  <c r="I8" i="2"/>
  <c r="I9" i="2"/>
  <c r="I10" i="2"/>
  <c r="I11" i="2"/>
  <c r="I12" i="2"/>
  <c r="I13" i="2"/>
  <c r="I14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96" i="2"/>
  <c r="I97" i="2"/>
  <c r="I98" i="2"/>
  <c r="I99" i="2"/>
  <c r="I100" i="2"/>
  <c r="I101" i="2"/>
  <c r="I102" i="2"/>
  <c r="I103" i="2"/>
  <c r="I104" i="2"/>
  <c r="I105" i="2"/>
  <c r="I112" i="2"/>
  <c r="I116" i="2"/>
  <c r="I15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106" i="2"/>
  <c r="I107" i="2"/>
  <c r="I108" i="2"/>
  <c r="I109" i="2"/>
  <c r="I110" i="2"/>
  <c r="I111" i="2"/>
  <c r="I113" i="2"/>
  <c r="I114" i="2"/>
  <c r="I115" i="2"/>
  <c r="I117" i="2"/>
  <c r="I118" i="2"/>
  <c r="I119" i="2"/>
  <c r="I120" i="2"/>
  <c r="I4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96" i="2"/>
  <c r="BA97" i="2"/>
  <c r="BA98" i="2"/>
  <c r="BA99" i="2"/>
  <c r="BA100" i="2"/>
  <c r="BA101" i="2"/>
  <c r="BA102" i="2"/>
  <c r="BA103" i="2"/>
  <c r="BA104" i="2"/>
  <c r="BA105" i="2"/>
  <c r="BA112" i="2"/>
  <c r="BA116" i="2"/>
  <c r="BA15" i="2"/>
  <c r="BA78" i="2"/>
  <c r="BA79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96" i="2"/>
  <c r="AY97" i="2"/>
  <c r="AY98" i="2"/>
  <c r="AY99" i="2"/>
  <c r="AY100" i="2"/>
  <c r="AY101" i="2"/>
  <c r="AY102" i="2"/>
  <c r="AY103" i="2"/>
  <c r="AY104" i="2"/>
  <c r="AY105" i="2"/>
  <c r="AY112" i="2"/>
  <c r="AY116" i="2"/>
  <c r="AY15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106" i="2"/>
  <c r="AY107" i="2"/>
  <c r="AY108" i="2"/>
  <c r="AY109" i="2"/>
  <c r="AY110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96" i="2"/>
  <c r="AW97" i="2"/>
  <c r="AW98" i="2"/>
  <c r="AW99" i="2"/>
  <c r="AW100" i="2"/>
  <c r="AW101" i="2"/>
  <c r="AW102" i="2"/>
  <c r="AW103" i="2"/>
  <c r="AW104" i="2"/>
  <c r="AW105" i="2"/>
  <c r="AW112" i="2"/>
  <c r="AW116" i="2"/>
  <c r="AW15" i="2"/>
  <c r="AW78" i="2"/>
  <c r="AW79" i="2"/>
  <c r="AW80" i="2"/>
  <c r="AW81" i="2"/>
  <c r="AW8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96" i="2"/>
  <c r="AU97" i="2"/>
  <c r="AU98" i="2"/>
  <c r="AU99" i="2"/>
  <c r="AU100" i="2"/>
  <c r="AU101" i="2"/>
  <c r="AU102" i="2"/>
  <c r="AU103" i="2"/>
  <c r="AU104" i="2"/>
  <c r="AU105" i="2"/>
  <c r="AU112" i="2"/>
  <c r="AU116" i="2"/>
  <c r="AU15" i="2"/>
  <c r="AU78" i="2"/>
  <c r="AU79" i="2"/>
  <c r="AU80" i="2"/>
  <c r="AU81" i="2"/>
  <c r="AU82" i="2"/>
  <c r="AU83" i="2"/>
  <c r="AU84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96" i="2"/>
  <c r="AS97" i="2"/>
  <c r="AS98" i="2"/>
  <c r="AS99" i="2"/>
  <c r="AS100" i="2"/>
  <c r="AS101" i="2"/>
  <c r="AS102" i="2"/>
  <c r="AS103" i="2"/>
  <c r="AS104" i="2"/>
  <c r="AS105" i="2"/>
  <c r="AS112" i="2"/>
  <c r="AS116" i="2"/>
  <c r="AS15" i="2"/>
  <c r="AS78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96" i="2"/>
  <c r="AQ97" i="2"/>
  <c r="AQ98" i="2"/>
  <c r="AQ99" i="2"/>
  <c r="AQ100" i="2"/>
  <c r="AQ101" i="2"/>
  <c r="AQ102" i="2"/>
  <c r="AQ103" i="2"/>
  <c r="AQ104" i="2"/>
  <c r="AQ105" i="2"/>
  <c r="AQ112" i="2"/>
  <c r="AQ116" i="2"/>
  <c r="AQ15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96" i="2"/>
  <c r="AO97" i="2"/>
  <c r="AO98" i="2"/>
  <c r="AO99" i="2"/>
  <c r="AO100" i="2"/>
  <c r="AO101" i="2"/>
  <c r="AO102" i="2"/>
  <c r="AO103" i="2"/>
  <c r="AO104" i="2"/>
  <c r="AO105" i="2"/>
  <c r="AO112" i="2"/>
  <c r="AO116" i="2"/>
  <c r="AO15" i="2"/>
  <c r="AO78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96" i="2"/>
  <c r="AM97" i="2"/>
  <c r="AM98" i="2"/>
  <c r="AM99" i="2"/>
  <c r="AM100" i="2"/>
  <c r="AM101" i="2"/>
  <c r="AM102" i="2"/>
  <c r="AM103" i="2"/>
  <c r="AM104" i="2"/>
  <c r="AM105" i="2"/>
  <c r="AM112" i="2"/>
  <c r="AM116" i="2"/>
  <c r="AM15" i="2"/>
  <c r="AM78" i="2"/>
  <c r="AM79" i="2"/>
  <c r="AM80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96" i="2"/>
  <c r="AK97" i="2"/>
  <c r="AK98" i="2"/>
  <c r="AK99" i="2"/>
  <c r="AK100" i="2"/>
  <c r="AK101" i="2"/>
  <c r="AK102" i="2"/>
  <c r="AK103" i="2"/>
  <c r="AK104" i="2"/>
  <c r="AK105" i="2"/>
  <c r="AK112" i="2"/>
  <c r="AK116" i="2"/>
  <c r="AK15" i="2"/>
  <c r="AK78" i="2"/>
  <c r="AK79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96" i="2"/>
  <c r="AI97" i="2"/>
  <c r="AI98" i="2"/>
  <c r="AI99" i="2"/>
  <c r="AI100" i="2"/>
  <c r="AI101" i="2"/>
  <c r="AI102" i="2"/>
  <c r="AI103" i="2"/>
  <c r="AI104" i="2"/>
  <c r="AI105" i="2"/>
  <c r="AI112" i="2"/>
  <c r="AI116" i="2"/>
  <c r="AI15" i="2"/>
  <c r="AI78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96" i="2"/>
  <c r="AG97" i="2"/>
  <c r="AG98" i="2"/>
  <c r="AG99" i="2"/>
  <c r="AG100" i="2"/>
  <c r="AG101" i="2"/>
  <c r="AG102" i="2"/>
  <c r="AG103" i="2"/>
  <c r="AG104" i="2"/>
  <c r="AG105" i="2"/>
  <c r="AG112" i="2"/>
  <c r="AG116" i="2"/>
  <c r="AG15" i="2"/>
  <c r="AG78" i="2"/>
  <c r="AG79" i="2"/>
  <c r="AG80" i="2"/>
  <c r="AG81" i="2"/>
  <c r="AG82" i="2"/>
  <c r="AG83" i="2"/>
  <c r="AG84" i="2"/>
  <c r="AG85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96" i="2"/>
  <c r="AE97" i="2"/>
  <c r="AE98" i="2"/>
  <c r="AE99" i="2"/>
  <c r="AE100" i="2"/>
  <c r="AE101" i="2"/>
  <c r="AE102" i="2"/>
  <c r="AE103" i="2"/>
  <c r="AE104" i="2"/>
  <c r="AE105" i="2"/>
  <c r="AE112" i="2"/>
  <c r="AE116" i="2"/>
  <c r="AE15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96" i="2"/>
  <c r="AC97" i="2"/>
  <c r="AC98" i="2"/>
  <c r="AC99" i="2"/>
  <c r="AC100" i="2"/>
  <c r="AC101" i="2"/>
  <c r="AC102" i="2"/>
  <c r="AC103" i="2"/>
  <c r="AC104" i="2"/>
  <c r="AC105" i="2"/>
  <c r="AC112" i="2"/>
  <c r="AC116" i="2"/>
  <c r="AC15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96" i="2"/>
  <c r="AA97" i="2"/>
  <c r="AA98" i="2"/>
  <c r="AA99" i="2"/>
  <c r="AA100" i="2"/>
  <c r="AA101" i="2"/>
  <c r="AA102" i="2"/>
  <c r="AA103" i="2"/>
  <c r="AA104" i="2"/>
  <c r="AA105" i="2"/>
  <c r="AA112" i="2"/>
  <c r="AA116" i="2"/>
  <c r="AA15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96" i="2"/>
  <c r="Y97" i="2"/>
  <c r="Y98" i="2"/>
  <c r="Y99" i="2"/>
  <c r="Y100" i="2"/>
  <c r="Y101" i="2"/>
  <c r="Y102" i="2"/>
  <c r="Y103" i="2"/>
  <c r="Y104" i="2"/>
  <c r="Y105" i="2"/>
  <c r="Y112" i="2"/>
  <c r="Y116" i="2"/>
  <c r="Y15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96" i="2"/>
  <c r="W97" i="2"/>
  <c r="W98" i="2"/>
  <c r="W99" i="2"/>
  <c r="W100" i="2"/>
  <c r="W101" i="2"/>
  <c r="W102" i="2"/>
  <c r="W103" i="2"/>
  <c r="W104" i="2"/>
  <c r="W105" i="2"/>
  <c r="W112" i="2"/>
  <c r="W116" i="2"/>
  <c r="W15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96" i="2"/>
  <c r="U97" i="2"/>
  <c r="U98" i="2"/>
  <c r="U99" i="2"/>
  <c r="U100" i="2"/>
  <c r="U101" i="2"/>
  <c r="U102" i="2"/>
  <c r="U103" i="2"/>
  <c r="U104" i="2"/>
  <c r="U105" i="2"/>
  <c r="U112" i="2"/>
  <c r="U116" i="2"/>
  <c r="U15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96" i="2"/>
  <c r="S97" i="2"/>
  <c r="S98" i="2"/>
  <c r="S99" i="2"/>
  <c r="S100" i="2"/>
  <c r="S101" i="2"/>
  <c r="S102" i="2"/>
  <c r="S103" i="2"/>
  <c r="S104" i="2"/>
  <c r="S105" i="2"/>
  <c r="S112" i="2"/>
  <c r="S116" i="2"/>
  <c r="S15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96" i="2"/>
  <c r="Q97" i="2"/>
  <c r="Q98" i="2"/>
  <c r="Q99" i="2"/>
  <c r="Q100" i="2"/>
  <c r="Q101" i="2"/>
  <c r="Q102" i="2"/>
  <c r="Q103" i="2"/>
  <c r="Q104" i="2"/>
  <c r="Q105" i="2"/>
  <c r="Q112" i="2"/>
  <c r="Q116" i="2"/>
  <c r="Q15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96" i="2"/>
  <c r="O97" i="2"/>
  <c r="O98" i="2"/>
  <c r="O99" i="2"/>
  <c r="O100" i="2"/>
  <c r="O101" i="2"/>
  <c r="O102" i="2"/>
  <c r="O103" i="2"/>
  <c r="O104" i="2"/>
  <c r="O105" i="2"/>
  <c r="O112" i="2"/>
  <c r="O116" i="2"/>
  <c r="O15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96" i="2"/>
  <c r="M97" i="2"/>
  <c r="M98" i="2"/>
  <c r="M99" i="2"/>
  <c r="M100" i="2"/>
  <c r="M101" i="2"/>
  <c r="M102" i="2"/>
  <c r="M103" i="2"/>
  <c r="M104" i="2"/>
  <c r="M105" i="2"/>
  <c r="M112" i="2"/>
  <c r="M116" i="2"/>
  <c r="M15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96" i="2"/>
  <c r="K97" i="2"/>
  <c r="K98" i="2"/>
  <c r="K99" i="2"/>
  <c r="K100" i="2"/>
  <c r="K101" i="2"/>
  <c r="K102" i="2"/>
  <c r="K103" i="2"/>
  <c r="K104" i="2"/>
  <c r="K105" i="2"/>
  <c r="K112" i="2"/>
  <c r="K116" i="2"/>
  <c r="K15" i="2"/>
  <c r="BA120" i="2"/>
  <c r="AY120" i="2"/>
  <c r="AW120" i="2"/>
  <c r="AU120" i="2"/>
  <c r="AS120" i="2"/>
  <c r="AQ120" i="2"/>
  <c r="AO120" i="2"/>
  <c r="AM120" i="2"/>
  <c r="AK120" i="2"/>
  <c r="AI120" i="2"/>
  <c r="AG120" i="2"/>
  <c r="AE120" i="2"/>
  <c r="AC120" i="2"/>
  <c r="AA120" i="2"/>
  <c r="Y120" i="2"/>
  <c r="W120" i="2"/>
  <c r="U120" i="2"/>
  <c r="S120" i="2"/>
  <c r="Q120" i="2"/>
  <c r="O120" i="2"/>
  <c r="M120" i="2"/>
  <c r="K120" i="2"/>
  <c r="BA119" i="2"/>
  <c r="AY119" i="2"/>
  <c r="AW119" i="2"/>
  <c r="AU119" i="2"/>
  <c r="AS119" i="2"/>
  <c r="AQ119" i="2"/>
  <c r="AO119" i="2"/>
  <c r="AM119" i="2"/>
  <c r="AK119" i="2"/>
  <c r="AI119" i="2"/>
  <c r="AG119" i="2"/>
  <c r="AE119" i="2"/>
  <c r="AC119" i="2"/>
  <c r="AA119" i="2"/>
  <c r="Y119" i="2"/>
  <c r="W119" i="2"/>
  <c r="U119" i="2"/>
  <c r="S119" i="2"/>
  <c r="Q119" i="2"/>
  <c r="O119" i="2"/>
  <c r="M119" i="2"/>
  <c r="K119" i="2"/>
  <c r="BA118" i="2"/>
  <c r="AY118" i="2"/>
  <c r="AW118" i="2"/>
  <c r="AU118" i="2"/>
  <c r="AS118" i="2"/>
  <c r="AQ118" i="2"/>
  <c r="AO118" i="2"/>
  <c r="AM118" i="2"/>
  <c r="AK118" i="2"/>
  <c r="AI118" i="2"/>
  <c r="AG118" i="2"/>
  <c r="AE118" i="2"/>
  <c r="AC118" i="2"/>
  <c r="AA118" i="2"/>
  <c r="Y118" i="2"/>
  <c r="W118" i="2"/>
  <c r="U118" i="2"/>
  <c r="S118" i="2"/>
  <c r="Q118" i="2"/>
  <c r="O118" i="2"/>
  <c r="M118" i="2"/>
  <c r="K118" i="2"/>
  <c r="BA117" i="2"/>
  <c r="AY117" i="2"/>
  <c r="AW117" i="2"/>
  <c r="AU117" i="2"/>
  <c r="AS117" i="2"/>
  <c r="AQ117" i="2"/>
  <c r="AO117" i="2"/>
  <c r="AM117" i="2"/>
  <c r="AK117" i="2"/>
  <c r="AI117" i="2"/>
  <c r="AG117" i="2"/>
  <c r="AE117" i="2"/>
  <c r="AC117" i="2"/>
  <c r="AA117" i="2"/>
  <c r="Y117" i="2"/>
  <c r="W117" i="2"/>
  <c r="U117" i="2"/>
  <c r="S117" i="2"/>
  <c r="Q117" i="2"/>
  <c r="O117" i="2"/>
  <c r="M117" i="2"/>
  <c r="K117" i="2"/>
  <c r="BA115" i="2"/>
  <c r="AY115" i="2"/>
  <c r="AW115" i="2"/>
  <c r="AU115" i="2"/>
  <c r="AS115" i="2"/>
  <c r="AQ115" i="2"/>
  <c r="AO115" i="2"/>
  <c r="AM115" i="2"/>
  <c r="AK115" i="2"/>
  <c r="AI115" i="2"/>
  <c r="AG115" i="2"/>
  <c r="AE115" i="2"/>
  <c r="AC115" i="2"/>
  <c r="AA115" i="2"/>
  <c r="Y115" i="2"/>
  <c r="W115" i="2"/>
  <c r="U115" i="2"/>
  <c r="S115" i="2"/>
  <c r="Q115" i="2"/>
  <c r="O115" i="2"/>
  <c r="M115" i="2"/>
  <c r="K115" i="2"/>
  <c r="BA114" i="2"/>
  <c r="AY114" i="2"/>
  <c r="AW114" i="2"/>
  <c r="AU114" i="2"/>
  <c r="AS114" i="2"/>
  <c r="AQ114" i="2"/>
  <c r="AO114" i="2"/>
  <c r="AM114" i="2"/>
  <c r="AK114" i="2"/>
  <c r="AI114" i="2"/>
  <c r="AG114" i="2"/>
  <c r="AE114" i="2"/>
  <c r="AC114" i="2"/>
  <c r="AA114" i="2"/>
  <c r="Y114" i="2"/>
  <c r="W114" i="2"/>
  <c r="U114" i="2"/>
  <c r="S114" i="2"/>
  <c r="Q114" i="2"/>
  <c r="O114" i="2"/>
  <c r="M114" i="2"/>
  <c r="K114" i="2"/>
  <c r="BA113" i="2"/>
  <c r="AY113" i="2"/>
  <c r="AW113" i="2"/>
  <c r="AU113" i="2"/>
  <c r="AS113" i="2"/>
  <c r="AQ113" i="2"/>
  <c r="AO113" i="2"/>
  <c r="AM113" i="2"/>
  <c r="AK113" i="2"/>
  <c r="AI113" i="2"/>
  <c r="AG113" i="2"/>
  <c r="AE113" i="2"/>
  <c r="AC113" i="2"/>
  <c r="AA113" i="2"/>
  <c r="Y113" i="2"/>
  <c r="W113" i="2"/>
  <c r="U113" i="2"/>
  <c r="S113" i="2"/>
  <c r="Q113" i="2"/>
  <c r="O113" i="2"/>
  <c r="M113" i="2"/>
  <c r="K113" i="2"/>
  <c r="BA111" i="2"/>
  <c r="AY111" i="2"/>
  <c r="AW111" i="2"/>
  <c r="AU111" i="2"/>
  <c r="AS111" i="2"/>
  <c r="AQ111" i="2"/>
  <c r="AO111" i="2"/>
  <c r="AM111" i="2"/>
  <c r="AK111" i="2"/>
  <c r="AI111" i="2"/>
  <c r="AG111" i="2"/>
  <c r="AE111" i="2"/>
  <c r="AC111" i="2"/>
  <c r="AA111" i="2"/>
  <c r="Y111" i="2"/>
  <c r="W111" i="2"/>
  <c r="U111" i="2"/>
  <c r="S111" i="2"/>
  <c r="Q111" i="2"/>
  <c r="O111" i="2"/>
  <c r="M111" i="2"/>
  <c r="K111" i="2"/>
  <c r="BA110" i="2"/>
  <c r="AW110" i="2"/>
  <c r="AU110" i="2"/>
  <c r="AS110" i="2"/>
  <c r="AQ110" i="2"/>
  <c r="AO110" i="2"/>
  <c r="AM110" i="2"/>
  <c r="AK110" i="2"/>
  <c r="AI110" i="2"/>
  <c r="AG110" i="2"/>
  <c r="AE110" i="2"/>
  <c r="AC110" i="2"/>
  <c r="AA110" i="2"/>
  <c r="Y110" i="2"/>
  <c r="W110" i="2"/>
  <c r="U110" i="2"/>
  <c r="S110" i="2"/>
  <c r="Q110" i="2"/>
  <c r="O110" i="2"/>
  <c r="M110" i="2"/>
  <c r="K110" i="2"/>
  <c r="BA109" i="2"/>
  <c r="AW109" i="2"/>
  <c r="AU109" i="2"/>
  <c r="AS109" i="2"/>
  <c r="AQ109" i="2"/>
  <c r="AO109" i="2"/>
  <c r="AM109" i="2"/>
  <c r="AK109" i="2"/>
  <c r="AI109" i="2"/>
  <c r="AG109" i="2"/>
  <c r="AE109" i="2"/>
  <c r="AC109" i="2"/>
  <c r="AA109" i="2"/>
  <c r="Y109" i="2"/>
  <c r="W109" i="2"/>
  <c r="U109" i="2"/>
  <c r="S109" i="2"/>
  <c r="Q109" i="2"/>
  <c r="O109" i="2"/>
  <c r="M109" i="2"/>
  <c r="K109" i="2"/>
  <c r="BA108" i="2"/>
  <c r="AW108" i="2"/>
  <c r="AU108" i="2"/>
  <c r="AS108" i="2"/>
  <c r="AQ108" i="2"/>
  <c r="AO108" i="2"/>
  <c r="AM108" i="2"/>
  <c r="AK108" i="2"/>
  <c r="AI108" i="2"/>
  <c r="AG108" i="2"/>
  <c r="AE108" i="2"/>
  <c r="AC108" i="2"/>
  <c r="AA108" i="2"/>
  <c r="Y108" i="2"/>
  <c r="W108" i="2"/>
  <c r="U108" i="2"/>
  <c r="S108" i="2"/>
  <c r="Q108" i="2"/>
  <c r="O108" i="2"/>
  <c r="M108" i="2"/>
  <c r="K108" i="2"/>
  <c r="BA107" i="2"/>
  <c r="AW107" i="2"/>
  <c r="AU107" i="2"/>
  <c r="AS107" i="2"/>
  <c r="AQ107" i="2"/>
  <c r="AO107" i="2"/>
  <c r="AM107" i="2"/>
  <c r="AK107" i="2"/>
  <c r="AI107" i="2"/>
  <c r="AG107" i="2"/>
  <c r="AE107" i="2"/>
  <c r="AC107" i="2"/>
  <c r="AA107" i="2"/>
  <c r="Y107" i="2"/>
  <c r="W107" i="2"/>
  <c r="U107" i="2"/>
  <c r="S107" i="2"/>
  <c r="Q107" i="2"/>
  <c r="O107" i="2"/>
  <c r="M107" i="2"/>
  <c r="K107" i="2"/>
  <c r="BA106" i="2"/>
  <c r="AW106" i="2"/>
  <c r="AU106" i="2"/>
  <c r="AS106" i="2"/>
  <c r="AQ106" i="2"/>
  <c r="AO106" i="2"/>
  <c r="AM106" i="2"/>
  <c r="AK106" i="2"/>
  <c r="AI106" i="2"/>
  <c r="AG106" i="2"/>
  <c r="AE106" i="2"/>
  <c r="AC106" i="2"/>
  <c r="AA106" i="2"/>
  <c r="Y106" i="2"/>
  <c r="W106" i="2"/>
  <c r="U106" i="2"/>
  <c r="S106" i="2"/>
  <c r="Q106" i="2"/>
  <c r="O106" i="2"/>
  <c r="M106" i="2"/>
  <c r="K106" i="2"/>
  <c r="BA95" i="2"/>
  <c r="AW95" i="2"/>
  <c r="AU95" i="2"/>
  <c r="AS95" i="2"/>
  <c r="AQ95" i="2"/>
  <c r="AO95" i="2"/>
  <c r="AM95" i="2"/>
  <c r="AK95" i="2"/>
  <c r="AI95" i="2"/>
  <c r="AG95" i="2"/>
  <c r="AE95" i="2"/>
  <c r="AC95" i="2"/>
  <c r="AA95" i="2"/>
  <c r="Y95" i="2"/>
  <c r="W95" i="2"/>
  <c r="U95" i="2"/>
  <c r="S95" i="2"/>
  <c r="Q95" i="2"/>
  <c r="O95" i="2"/>
  <c r="M95" i="2"/>
  <c r="K95" i="2"/>
  <c r="BA94" i="2"/>
  <c r="AW94" i="2"/>
  <c r="AU94" i="2"/>
  <c r="AS94" i="2"/>
  <c r="AQ94" i="2"/>
  <c r="AO94" i="2"/>
  <c r="AM94" i="2"/>
  <c r="AK94" i="2"/>
  <c r="AI94" i="2"/>
  <c r="AG94" i="2"/>
  <c r="AE94" i="2"/>
  <c r="AC94" i="2"/>
  <c r="AA94" i="2"/>
  <c r="Y94" i="2"/>
  <c r="W94" i="2"/>
  <c r="U94" i="2"/>
  <c r="S94" i="2"/>
  <c r="Q94" i="2"/>
  <c r="O94" i="2"/>
  <c r="M94" i="2"/>
  <c r="K94" i="2"/>
  <c r="BA93" i="2"/>
  <c r="AW93" i="2"/>
  <c r="AU93" i="2"/>
  <c r="AS93" i="2"/>
  <c r="AQ93" i="2"/>
  <c r="AO93" i="2"/>
  <c r="AM93" i="2"/>
  <c r="AK93" i="2"/>
  <c r="AI93" i="2"/>
  <c r="AG93" i="2"/>
  <c r="AE93" i="2"/>
  <c r="AC93" i="2"/>
  <c r="AA93" i="2"/>
  <c r="Y93" i="2"/>
  <c r="W93" i="2"/>
  <c r="U93" i="2"/>
  <c r="S93" i="2"/>
  <c r="Q93" i="2"/>
  <c r="O93" i="2"/>
  <c r="M93" i="2"/>
  <c r="K93" i="2"/>
  <c r="BA92" i="2"/>
  <c r="AW92" i="2"/>
  <c r="AU92" i="2"/>
  <c r="AS92" i="2"/>
  <c r="AQ92" i="2"/>
  <c r="AO92" i="2"/>
  <c r="AM92" i="2"/>
  <c r="AK92" i="2"/>
  <c r="AI92" i="2"/>
  <c r="AG92" i="2"/>
  <c r="AE92" i="2"/>
  <c r="AC92" i="2"/>
  <c r="AA92" i="2"/>
  <c r="Y92" i="2"/>
  <c r="W92" i="2"/>
  <c r="U92" i="2"/>
  <c r="S92" i="2"/>
  <c r="Q92" i="2"/>
  <c r="O92" i="2"/>
  <c r="M92" i="2"/>
  <c r="K92" i="2"/>
  <c r="BA91" i="2"/>
  <c r="AW91" i="2"/>
  <c r="AU91" i="2"/>
  <c r="AS91" i="2"/>
  <c r="AQ91" i="2"/>
  <c r="AO91" i="2"/>
  <c r="AM91" i="2"/>
  <c r="AK91" i="2"/>
  <c r="AI91" i="2"/>
  <c r="AG91" i="2"/>
  <c r="AE91" i="2"/>
  <c r="AC91" i="2"/>
  <c r="AA91" i="2"/>
  <c r="Y91" i="2"/>
  <c r="W91" i="2"/>
  <c r="U91" i="2"/>
  <c r="S91" i="2"/>
  <c r="Q91" i="2"/>
  <c r="O91" i="2"/>
  <c r="M91" i="2"/>
  <c r="K91" i="2"/>
  <c r="BA90" i="2"/>
  <c r="AW90" i="2"/>
  <c r="AU90" i="2"/>
  <c r="AS90" i="2"/>
  <c r="AQ90" i="2"/>
  <c r="AO90" i="2"/>
  <c r="AM90" i="2"/>
  <c r="AK90" i="2"/>
  <c r="AI90" i="2"/>
  <c r="AG90" i="2"/>
  <c r="AE90" i="2"/>
  <c r="AC90" i="2"/>
  <c r="AA90" i="2"/>
  <c r="Y90" i="2"/>
  <c r="W90" i="2"/>
  <c r="U90" i="2"/>
  <c r="S90" i="2"/>
  <c r="Q90" i="2"/>
  <c r="O90" i="2"/>
  <c r="M90" i="2"/>
  <c r="K90" i="2"/>
  <c r="BA89" i="2"/>
  <c r="AW89" i="2"/>
  <c r="AU89" i="2"/>
  <c r="AS89" i="2"/>
  <c r="AQ89" i="2"/>
  <c r="AO89" i="2"/>
  <c r="AM89" i="2"/>
  <c r="AK89" i="2"/>
  <c r="AI89" i="2"/>
  <c r="AG89" i="2"/>
  <c r="AE89" i="2"/>
  <c r="AC89" i="2"/>
  <c r="AA89" i="2"/>
  <c r="Y89" i="2"/>
  <c r="W89" i="2"/>
  <c r="U89" i="2"/>
  <c r="S89" i="2"/>
  <c r="Q89" i="2"/>
  <c r="O89" i="2"/>
  <c r="M89" i="2"/>
  <c r="K89" i="2"/>
  <c r="BA88" i="2"/>
  <c r="AW88" i="2"/>
  <c r="AU88" i="2"/>
  <c r="AS88" i="2"/>
  <c r="AQ88" i="2"/>
  <c r="AO88" i="2"/>
  <c r="AM88" i="2"/>
  <c r="AK88" i="2"/>
  <c r="AI88" i="2"/>
  <c r="AG88" i="2"/>
  <c r="AE88" i="2"/>
  <c r="AC88" i="2"/>
  <c r="AA88" i="2"/>
  <c r="Y88" i="2"/>
  <c r="W88" i="2"/>
  <c r="U88" i="2"/>
  <c r="S88" i="2"/>
  <c r="Q88" i="2"/>
  <c r="O88" i="2"/>
  <c r="M88" i="2"/>
  <c r="K88" i="2"/>
  <c r="BA87" i="2"/>
  <c r="AW87" i="2"/>
  <c r="AU87" i="2"/>
  <c r="AS87" i="2"/>
  <c r="AQ87" i="2"/>
  <c r="AO87" i="2"/>
  <c r="AM87" i="2"/>
  <c r="AK87" i="2"/>
  <c r="AI87" i="2"/>
  <c r="AG87" i="2"/>
  <c r="AE87" i="2"/>
  <c r="AC87" i="2"/>
  <c r="AA87" i="2"/>
  <c r="Y87" i="2"/>
  <c r="W87" i="2"/>
  <c r="U87" i="2"/>
  <c r="S87" i="2"/>
  <c r="Q87" i="2"/>
  <c r="O87" i="2"/>
  <c r="M87" i="2"/>
  <c r="K87" i="2"/>
  <c r="BA86" i="2"/>
  <c r="AW86" i="2"/>
  <c r="AU86" i="2"/>
  <c r="AS86" i="2"/>
  <c r="AQ86" i="2"/>
  <c r="AO86" i="2"/>
  <c r="AM86" i="2"/>
  <c r="AK86" i="2"/>
  <c r="AI86" i="2"/>
  <c r="AG86" i="2"/>
  <c r="AE86" i="2"/>
  <c r="AC86" i="2"/>
  <c r="AA86" i="2"/>
  <c r="Y86" i="2"/>
  <c r="W86" i="2"/>
  <c r="U86" i="2"/>
  <c r="S86" i="2"/>
  <c r="Q86" i="2"/>
  <c r="O86" i="2"/>
  <c r="M86" i="2"/>
  <c r="K86" i="2"/>
  <c r="BA85" i="2"/>
  <c r="AW85" i="2"/>
  <c r="AU85" i="2"/>
  <c r="AS85" i="2"/>
  <c r="AQ85" i="2"/>
  <c r="AO85" i="2"/>
  <c r="AM85" i="2"/>
  <c r="AK85" i="2"/>
  <c r="AI85" i="2"/>
  <c r="AE85" i="2"/>
  <c r="AC85" i="2"/>
  <c r="AA85" i="2"/>
  <c r="Y85" i="2"/>
  <c r="W85" i="2"/>
  <c r="U85" i="2"/>
  <c r="S85" i="2"/>
  <c r="Q85" i="2"/>
  <c r="O85" i="2"/>
  <c r="M85" i="2"/>
  <c r="K85" i="2"/>
  <c r="BA84" i="2"/>
  <c r="AW84" i="2"/>
  <c r="AS84" i="2"/>
  <c r="AQ84" i="2"/>
  <c r="AO84" i="2"/>
  <c r="AM84" i="2"/>
  <c r="AK84" i="2"/>
  <c r="AI84" i="2"/>
  <c r="AE84" i="2"/>
  <c r="AC84" i="2"/>
  <c r="AA84" i="2"/>
  <c r="Y84" i="2"/>
  <c r="W84" i="2"/>
  <c r="U84" i="2"/>
  <c r="S84" i="2"/>
  <c r="Q84" i="2"/>
  <c r="O84" i="2"/>
  <c r="M84" i="2"/>
  <c r="K84" i="2"/>
  <c r="BA83" i="2"/>
  <c r="AW83" i="2"/>
  <c r="AS83" i="2"/>
  <c r="AQ83" i="2"/>
  <c r="AO83" i="2"/>
  <c r="AM83" i="2"/>
  <c r="AK83" i="2"/>
  <c r="AI83" i="2"/>
  <c r="AE83" i="2"/>
  <c r="AC83" i="2"/>
  <c r="AA83" i="2"/>
  <c r="Y83" i="2"/>
  <c r="W83" i="2"/>
  <c r="U83" i="2"/>
  <c r="S83" i="2"/>
  <c r="Q83" i="2"/>
  <c r="O83" i="2"/>
  <c r="M83" i="2"/>
  <c r="K83" i="2"/>
  <c r="BA82" i="2"/>
  <c r="AS82" i="2"/>
  <c r="AQ82" i="2"/>
  <c r="AO82" i="2"/>
  <c r="AM82" i="2"/>
  <c r="AK82" i="2"/>
  <c r="AI82" i="2"/>
  <c r="AE82" i="2"/>
  <c r="AC82" i="2"/>
  <c r="AA82" i="2"/>
  <c r="Y82" i="2"/>
  <c r="W82" i="2"/>
  <c r="U82" i="2"/>
  <c r="S82" i="2"/>
  <c r="Q82" i="2"/>
  <c r="O82" i="2"/>
  <c r="M82" i="2"/>
  <c r="K82" i="2"/>
  <c r="BA81" i="2"/>
  <c r="AS81" i="2"/>
  <c r="AQ81" i="2"/>
  <c r="AO81" i="2"/>
  <c r="AM81" i="2"/>
  <c r="AK81" i="2"/>
  <c r="AI81" i="2"/>
  <c r="AE81" i="2"/>
  <c r="AC81" i="2"/>
  <c r="AA81" i="2"/>
  <c r="Y81" i="2"/>
  <c r="W81" i="2"/>
  <c r="U81" i="2"/>
  <c r="S81" i="2"/>
  <c r="Q81" i="2"/>
  <c r="O81" i="2"/>
  <c r="M81" i="2"/>
  <c r="K81" i="2"/>
  <c r="BA80" i="2"/>
  <c r="AS80" i="2"/>
  <c r="AQ80" i="2"/>
  <c r="AO80" i="2"/>
  <c r="AK80" i="2"/>
  <c r="AI80" i="2"/>
  <c r="AE80" i="2"/>
  <c r="AC80" i="2"/>
  <c r="AA80" i="2"/>
  <c r="Y80" i="2"/>
  <c r="W80" i="2"/>
  <c r="U80" i="2"/>
  <c r="S80" i="2"/>
  <c r="Q80" i="2"/>
  <c r="O80" i="2"/>
  <c r="M80" i="2"/>
  <c r="K80" i="2"/>
  <c r="AS79" i="2"/>
  <c r="AQ79" i="2"/>
  <c r="AO79" i="2"/>
  <c r="AI79" i="2"/>
  <c r="AE79" i="2"/>
  <c r="AC79" i="2"/>
  <c r="AA79" i="2"/>
  <c r="Y79" i="2"/>
  <c r="W79" i="2"/>
  <c r="U79" i="2"/>
  <c r="S79" i="2"/>
  <c r="Q79" i="2"/>
  <c r="O79" i="2"/>
  <c r="M79" i="2"/>
  <c r="K79" i="2"/>
  <c r="AQ78" i="2"/>
  <c r="AE78" i="2"/>
  <c r="AC78" i="2"/>
  <c r="AA78" i="2"/>
  <c r="Y78" i="2"/>
  <c r="W78" i="2"/>
  <c r="U78" i="2"/>
  <c r="S78" i="2"/>
  <c r="Q78" i="2"/>
  <c r="O78" i="2"/>
  <c r="M78" i="2"/>
  <c r="K78" i="2"/>
  <c r="BA32" i="2"/>
  <c r="AY32" i="2"/>
  <c r="AW32" i="2"/>
  <c r="AU32" i="2"/>
  <c r="AS32" i="2"/>
  <c r="AQ32" i="2"/>
  <c r="AO32" i="2"/>
  <c r="AM32" i="2"/>
  <c r="AK32" i="2"/>
  <c r="AI32" i="2"/>
  <c r="AG32" i="2"/>
  <c r="AE32" i="2"/>
  <c r="AC32" i="2"/>
  <c r="AA32" i="2"/>
  <c r="Y32" i="2"/>
  <c r="W32" i="2"/>
  <c r="U32" i="2"/>
  <c r="S32" i="2"/>
  <c r="Q32" i="2"/>
  <c r="O32" i="2"/>
  <c r="M32" i="2"/>
  <c r="K32" i="2"/>
  <c r="BA31" i="2"/>
  <c r="AY31" i="2"/>
  <c r="AW31" i="2"/>
  <c r="AU31" i="2"/>
  <c r="AS31" i="2"/>
  <c r="AQ31" i="2"/>
  <c r="AO31" i="2"/>
  <c r="AM31" i="2"/>
  <c r="AK31" i="2"/>
  <c r="AI31" i="2"/>
  <c r="AG31" i="2"/>
  <c r="AE31" i="2"/>
  <c r="AC31" i="2"/>
  <c r="AA31" i="2"/>
  <c r="Y31" i="2"/>
  <c r="W31" i="2"/>
  <c r="U31" i="2"/>
  <c r="S31" i="2"/>
  <c r="Q31" i="2"/>
  <c r="O31" i="2"/>
  <c r="M31" i="2"/>
  <c r="K31" i="2"/>
  <c r="BA30" i="2"/>
  <c r="AY30" i="2"/>
  <c r="AW30" i="2"/>
  <c r="AU30" i="2"/>
  <c r="AS30" i="2"/>
  <c r="AQ30" i="2"/>
  <c r="AO30" i="2"/>
  <c r="AM30" i="2"/>
  <c r="AK30" i="2"/>
  <c r="AI30" i="2"/>
  <c r="AG30" i="2"/>
  <c r="AE30" i="2"/>
  <c r="AC30" i="2"/>
  <c r="AA30" i="2"/>
  <c r="Y30" i="2"/>
  <c r="W30" i="2"/>
  <c r="U30" i="2"/>
  <c r="S30" i="2"/>
  <c r="Q30" i="2"/>
  <c r="O30" i="2"/>
  <c r="M30" i="2"/>
  <c r="K30" i="2"/>
  <c r="BA29" i="2"/>
  <c r="AY29" i="2"/>
  <c r="AW29" i="2"/>
  <c r="AU29" i="2"/>
  <c r="AS29" i="2"/>
  <c r="AQ29" i="2"/>
  <c r="AO29" i="2"/>
  <c r="AM29" i="2"/>
  <c r="AK29" i="2"/>
  <c r="AI29" i="2"/>
  <c r="AG29" i="2"/>
  <c r="AE29" i="2"/>
  <c r="AC29" i="2"/>
  <c r="AA29" i="2"/>
  <c r="Y29" i="2"/>
  <c r="W29" i="2"/>
  <c r="U29" i="2"/>
  <c r="S29" i="2"/>
  <c r="Q29" i="2"/>
  <c r="O29" i="2"/>
  <c r="M29" i="2"/>
  <c r="K29" i="2"/>
  <c r="BA28" i="2"/>
  <c r="AY28" i="2"/>
  <c r="AW28" i="2"/>
  <c r="AU28" i="2"/>
  <c r="AS28" i="2"/>
  <c r="AQ28" i="2"/>
  <c r="AO28" i="2"/>
  <c r="AM28" i="2"/>
  <c r="AK28" i="2"/>
  <c r="AI28" i="2"/>
  <c r="AG28" i="2"/>
  <c r="AE28" i="2"/>
  <c r="AC28" i="2"/>
  <c r="AA28" i="2"/>
  <c r="Y28" i="2"/>
  <c r="W28" i="2"/>
  <c r="U28" i="2"/>
  <c r="S28" i="2"/>
  <c r="Q28" i="2"/>
  <c r="O28" i="2"/>
  <c r="M28" i="2"/>
  <c r="K28" i="2"/>
  <c r="BA27" i="2"/>
  <c r="AY27" i="2"/>
  <c r="AW27" i="2"/>
  <c r="AU27" i="2"/>
  <c r="AS27" i="2"/>
  <c r="AQ27" i="2"/>
  <c r="AO27" i="2"/>
  <c r="AM27" i="2"/>
  <c r="AK27" i="2"/>
  <c r="AI27" i="2"/>
  <c r="AG27" i="2"/>
  <c r="AE27" i="2"/>
  <c r="AC27" i="2"/>
  <c r="AA27" i="2"/>
  <c r="Y27" i="2"/>
  <c r="W27" i="2"/>
  <c r="U27" i="2"/>
  <c r="S27" i="2"/>
  <c r="Q27" i="2"/>
  <c r="O27" i="2"/>
  <c r="M27" i="2"/>
  <c r="K27" i="2"/>
  <c r="BA26" i="2"/>
  <c r="AY26" i="2"/>
  <c r="AW26" i="2"/>
  <c r="AU26" i="2"/>
  <c r="AS26" i="2"/>
  <c r="AQ26" i="2"/>
  <c r="AO26" i="2"/>
  <c r="AM26" i="2"/>
  <c r="AK26" i="2"/>
  <c r="AI26" i="2"/>
  <c r="AG26" i="2"/>
  <c r="AE26" i="2"/>
  <c r="AC26" i="2"/>
  <c r="AA26" i="2"/>
  <c r="Y26" i="2"/>
  <c r="W26" i="2"/>
  <c r="U26" i="2"/>
  <c r="S26" i="2"/>
  <c r="Q26" i="2"/>
  <c r="O26" i="2"/>
  <c r="M26" i="2"/>
  <c r="K26" i="2"/>
  <c r="BA25" i="2"/>
  <c r="AY25" i="2"/>
  <c r="AW25" i="2"/>
  <c r="AU25" i="2"/>
  <c r="AS25" i="2"/>
  <c r="AQ25" i="2"/>
  <c r="AO25" i="2"/>
  <c r="AM25" i="2"/>
  <c r="AK25" i="2"/>
  <c r="AI25" i="2"/>
  <c r="AG25" i="2"/>
  <c r="AE25" i="2"/>
  <c r="AC25" i="2"/>
  <c r="AA25" i="2"/>
  <c r="Y25" i="2"/>
  <c r="W25" i="2"/>
  <c r="U25" i="2"/>
  <c r="S25" i="2"/>
  <c r="Q25" i="2"/>
  <c r="O25" i="2"/>
  <c r="M25" i="2"/>
  <c r="K25" i="2"/>
  <c r="BA24" i="2"/>
  <c r="AY24" i="2"/>
  <c r="AW24" i="2"/>
  <c r="AU24" i="2"/>
  <c r="AS24" i="2"/>
  <c r="AQ24" i="2"/>
  <c r="AO24" i="2"/>
  <c r="AM24" i="2"/>
  <c r="AK24" i="2"/>
  <c r="AI24" i="2"/>
  <c r="AG24" i="2"/>
  <c r="AE24" i="2"/>
  <c r="AC24" i="2"/>
  <c r="AA24" i="2"/>
  <c r="Y24" i="2"/>
  <c r="W24" i="2"/>
  <c r="U24" i="2"/>
  <c r="S24" i="2"/>
  <c r="Q24" i="2"/>
  <c r="O24" i="2"/>
  <c r="M24" i="2"/>
  <c r="K24" i="2"/>
  <c r="BA23" i="2"/>
  <c r="AY23" i="2"/>
  <c r="AW23" i="2"/>
  <c r="AU23" i="2"/>
  <c r="AS23" i="2"/>
  <c r="AQ23" i="2"/>
  <c r="AO23" i="2"/>
  <c r="AM23" i="2"/>
  <c r="AK23" i="2"/>
  <c r="AI23" i="2"/>
  <c r="AG23" i="2"/>
  <c r="AE23" i="2"/>
  <c r="AC23" i="2"/>
  <c r="AA23" i="2"/>
  <c r="Y23" i="2"/>
  <c r="W23" i="2"/>
  <c r="U23" i="2"/>
  <c r="S23" i="2"/>
  <c r="Q23" i="2"/>
  <c r="O23" i="2"/>
  <c r="M23" i="2"/>
  <c r="K23" i="2"/>
  <c r="BA22" i="2"/>
  <c r="AY22" i="2"/>
  <c r="AW22" i="2"/>
  <c r="AU22" i="2"/>
  <c r="AS22" i="2"/>
  <c r="AQ22" i="2"/>
  <c r="AO22" i="2"/>
  <c r="AM22" i="2"/>
  <c r="AK22" i="2"/>
  <c r="AI22" i="2"/>
  <c r="AG22" i="2"/>
  <c r="AE22" i="2"/>
  <c r="AC22" i="2"/>
  <c r="AA22" i="2"/>
  <c r="Y22" i="2"/>
  <c r="W22" i="2"/>
  <c r="U22" i="2"/>
  <c r="S22" i="2"/>
  <c r="Q22" i="2"/>
  <c r="O22" i="2"/>
  <c r="M22" i="2"/>
  <c r="K22" i="2"/>
  <c r="BA21" i="2"/>
  <c r="AY21" i="2"/>
  <c r="AW21" i="2"/>
  <c r="AU21" i="2"/>
  <c r="AS21" i="2"/>
  <c r="AQ21" i="2"/>
  <c r="AO21" i="2"/>
  <c r="AM21" i="2"/>
  <c r="AK21" i="2"/>
  <c r="AI21" i="2"/>
  <c r="AG21" i="2"/>
  <c r="AE21" i="2"/>
  <c r="AC21" i="2"/>
  <c r="AA21" i="2"/>
  <c r="Y21" i="2"/>
  <c r="W21" i="2"/>
  <c r="U21" i="2"/>
  <c r="S21" i="2"/>
  <c r="Q21" i="2"/>
  <c r="O21" i="2"/>
  <c r="M21" i="2"/>
  <c r="K21" i="2"/>
  <c r="BA20" i="2"/>
  <c r="AY20" i="2"/>
  <c r="AW20" i="2"/>
  <c r="AU20" i="2"/>
  <c r="AS20" i="2"/>
  <c r="AQ20" i="2"/>
  <c r="AO20" i="2"/>
  <c r="AM20" i="2"/>
  <c r="AK20" i="2"/>
  <c r="AI20" i="2"/>
  <c r="AG20" i="2"/>
  <c r="AE20" i="2"/>
  <c r="AC20" i="2"/>
  <c r="AA20" i="2"/>
  <c r="Y20" i="2"/>
  <c r="W20" i="2"/>
  <c r="U20" i="2"/>
  <c r="S20" i="2"/>
  <c r="Q20" i="2"/>
  <c r="O20" i="2"/>
  <c r="M20" i="2"/>
  <c r="K20" i="2"/>
  <c r="BA19" i="2"/>
  <c r="AY19" i="2"/>
  <c r="AW19" i="2"/>
  <c r="AU19" i="2"/>
  <c r="AS19" i="2"/>
  <c r="AQ19" i="2"/>
  <c r="AO19" i="2"/>
  <c r="AM19" i="2"/>
  <c r="AK19" i="2"/>
  <c r="AI19" i="2"/>
  <c r="AG19" i="2"/>
  <c r="AE19" i="2"/>
  <c r="AC19" i="2"/>
  <c r="AA19" i="2"/>
  <c r="Y19" i="2"/>
  <c r="W19" i="2"/>
  <c r="U19" i="2"/>
  <c r="S19" i="2"/>
  <c r="Q19" i="2"/>
  <c r="O19" i="2"/>
  <c r="M19" i="2"/>
  <c r="K19" i="2"/>
  <c r="BA18" i="2"/>
  <c r="AY18" i="2"/>
  <c r="AW18" i="2"/>
  <c r="AU18" i="2"/>
  <c r="AS18" i="2"/>
  <c r="AQ18" i="2"/>
  <c r="AO18" i="2"/>
  <c r="AM18" i="2"/>
  <c r="AK18" i="2"/>
  <c r="AI18" i="2"/>
  <c r="AG18" i="2"/>
  <c r="AE18" i="2"/>
  <c r="AC18" i="2"/>
  <c r="AA18" i="2"/>
  <c r="Y18" i="2"/>
  <c r="W18" i="2"/>
  <c r="U18" i="2"/>
  <c r="S18" i="2"/>
  <c r="Q18" i="2"/>
  <c r="O18" i="2"/>
  <c r="M18" i="2"/>
  <c r="K18" i="2"/>
  <c r="BA17" i="2"/>
  <c r="AY17" i="2"/>
  <c r="AW17" i="2"/>
  <c r="AU17" i="2"/>
  <c r="AS17" i="2"/>
  <c r="AQ17" i="2"/>
  <c r="AO17" i="2"/>
  <c r="AM17" i="2"/>
  <c r="AK17" i="2"/>
  <c r="AI17" i="2"/>
  <c r="AG17" i="2"/>
  <c r="AE17" i="2"/>
  <c r="AC17" i="2"/>
  <c r="AA17" i="2"/>
  <c r="Y17" i="2"/>
  <c r="W17" i="2"/>
  <c r="U17" i="2"/>
  <c r="S17" i="2"/>
  <c r="Q17" i="2"/>
  <c r="O17" i="2"/>
  <c r="M17" i="2"/>
  <c r="K17" i="2"/>
  <c r="BA16" i="2"/>
  <c r="AY16" i="2"/>
  <c r="AW16" i="2"/>
  <c r="AU16" i="2"/>
  <c r="AS16" i="2"/>
  <c r="AQ16" i="2"/>
  <c r="AO16" i="2"/>
  <c r="AM16" i="2"/>
  <c r="AK16" i="2"/>
  <c r="AI16" i="2"/>
  <c r="AG16" i="2"/>
  <c r="AE16" i="2"/>
  <c r="AC16" i="2"/>
  <c r="AA16" i="2"/>
  <c r="Y16" i="2"/>
  <c r="W16" i="2"/>
  <c r="U16" i="2"/>
  <c r="S16" i="2"/>
  <c r="Q16" i="2"/>
  <c r="O16" i="2"/>
  <c r="M16" i="2"/>
  <c r="K16" i="2"/>
  <c r="BA14" i="2"/>
  <c r="AY14" i="2"/>
  <c r="AW14" i="2"/>
  <c r="AU14" i="2"/>
  <c r="AS14" i="2"/>
  <c r="AQ14" i="2"/>
  <c r="AO14" i="2"/>
  <c r="AM14" i="2"/>
  <c r="AK14" i="2"/>
  <c r="AI14" i="2"/>
  <c r="AG14" i="2"/>
  <c r="AE14" i="2"/>
  <c r="AC14" i="2"/>
  <c r="AA14" i="2"/>
  <c r="Y14" i="2"/>
  <c r="W14" i="2"/>
  <c r="U14" i="2"/>
  <c r="S14" i="2"/>
  <c r="Q14" i="2"/>
  <c r="O14" i="2"/>
  <c r="M14" i="2"/>
  <c r="K14" i="2"/>
  <c r="BA13" i="2"/>
  <c r="AY13" i="2"/>
  <c r="AW13" i="2"/>
  <c r="AU13" i="2"/>
  <c r="AS13" i="2"/>
  <c r="AQ13" i="2"/>
  <c r="AO13" i="2"/>
  <c r="AM13" i="2"/>
  <c r="AK13" i="2"/>
  <c r="AI13" i="2"/>
  <c r="AG13" i="2"/>
  <c r="AE13" i="2"/>
  <c r="AC13" i="2"/>
  <c r="AA13" i="2"/>
  <c r="Y13" i="2"/>
  <c r="W13" i="2"/>
  <c r="U13" i="2"/>
  <c r="S13" i="2"/>
  <c r="Q13" i="2"/>
  <c r="O13" i="2"/>
  <c r="M13" i="2"/>
  <c r="K13" i="2"/>
  <c r="BA12" i="2"/>
  <c r="AY12" i="2"/>
  <c r="AW12" i="2"/>
  <c r="AU12" i="2"/>
  <c r="AS12" i="2"/>
  <c r="AQ12" i="2"/>
  <c r="AO12" i="2"/>
  <c r="AM12" i="2"/>
  <c r="AK12" i="2"/>
  <c r="AI12" i="2"/>
  <c r="AG12" i="2"/>
  <c r="AE12" i="2"/>
  <c r="AC12" i="2"/>
  <c r="AA12" i="2"/>
  <c r="Y12" i="2"/>
  <c r="W12" i="2"/>
  <c r="U12" i="2"/>
  <c r="S12" i="2"/>
  <c r="Q12" i="2"/>
  <c r="O12" i="2"/>
  <c r="M12" i="2"/>
  <c r="K12" i="2"/>
  <c r="BA11" i="2"/>
  <c r="AY11" i="2"/>
  <c r="AW11" i="2"/>
  <c r="AU11" i="2"/>
  <c r="AS11" i="2"/>
  <c r="AQ11" i="2"/>
  <c r="AO11" i="2"/>
  <c r="AM11" i="2"/>
  <c r="AK11" i="2"/>
  <c r="AI11" i="2"/>
  <c r="AG11" i="2"/>
  <c r="AE11" i="2"/>
  <c r="AC11" i="2"/>
  <c r="AA11" i="2"/>
  <c r="Y11" i="2"/>
  <c r="W11" i="2"/>
  <c r="U11" i="2"/>
  <c r="S11" i="2"/>
  <c r="Q11" i="2"/>
  <c r="O11" i="2"/>
  <c r="M11" i="2"/>
  <c r="K11" i="2"/>
  <c r="BA10" i="2"/>
  <c r="AY10" i="2"/>
  <c r="AW10" i="2"/>
  <c r="AU10" i="2"/>
  <c r="AS10" i="2"/>
  <c r="AQ10" i="2"/>
  <c r="AO10" i="2"/>
  <c r="AM10" i="2"/>
  <c r="AK10" i="2"/>
  <c r="AI10" i="2"/>
  <c r="AG10" i="2"/>
  <c r="AE10" i="2"/>
  <c r="AC10" i="2"/>
  <c r="AA10" i="2"/>
  <c r="Y10" i="2"/>
  <c r="W10" i="2"/>
  <c r="U10" i="2"/>
  <c r="S10" i="2"/>
  <c r="Q10" i="2"/>
  <c r="O10" i="2"/>
  <c r="M10" i="2"/>
  <c r="K10" i="2"/>
  <c r="BA9" i="2"/>
  <c r="AY9" i="2"/>
  <c r="AW9" i="2"/>
  <c r="AU9" i="2"/>
  <c r="AS9" i="2"/>
  <c r="AQ9" i="2"/>
  <c r="AO9" i="2"/>
  <c r="AM9" i="2"/>
  <c r="AK9" i="2"/>
  <c r="AI9" i="2"/>
  <c r="AG9" i="2"/>
  <c r="AE9" i="2"/>
  <c r="AC9" i="2"/>
  <c r="AA9" i="2"/>
  <c r="Y9" i="2"/>
  <c r="W9" i="2"/>
  <c r="U9" i="2"/>
  <c r="S9" i="2"/>
  <c r="Q9" i="2"/>
  <c r="O9" i="2"/>
  <c r="M9" i="2"/>
  <c r="K9" i="2"/>
  <c r="BA8" i="2"/>
  <c r="AY8" i="2"/>
  <c r="AW8" i="2"/>
  <c r="AU8" i="2"/>
  <c r="AS8" i="2"/>
  <c r="AQ8" i="2"/>
  <c r="AO8" i="2"/>
  <c r="AM8" i="2"/>
  <c r="AK8" i="2"/>
  <c r="AI8" i="2"/>
  <c r="AG8" i="2"/>
  <c r="AE8" i="2"/>
  <c r="AC8" i="2"/>
  <c r="AA8" i="2"/>
  <c r="Y8" i="2"/>
  <c r="W8" i="2"/>
  <c r="U8" i="2"/>
  <c r="S8" i="2"/>
  <c r="Q8" i="2"/>
  <c r="O8" i="2"/>
  <c r="M8" i="2"/>
  <c r="K8" i="2"/>
  <c r="BA7" i="2"/>
  <c r="AY7" i="2"/>
  <c r="AW7" i="2"/>
  <c r="AU7" i="2"/>
  <c r="AS7" i="2"/>
  <c r="AQ7" i="2"/>
  <c r="AO7" i="2"/>
  <c r="AM7" i="2"/>
  <c r="AK7" i="2"/>
  <c r="AI7" i="2"/>
  <c r="AG7" i="2"/>
  <c r="AE7" i="2"/>
  <c r="AC7" i="2"/>
  <c r="AA7" i="2"/>
  <c r="Y7" i="2"/>
  <c r="W7" i="2"/>
  <c r="U7" i="2"/>
  <c r="S7" i="2"/>
  <c r="Q7" i="2"/>
  <c r="O7" i="2"/>
  <c r="M7" i="2"/>
  <c r="K7" i="2"/>
  <c r="BA6" i="2"/>
  <c r="AY6" i="2"/>
  <c r="AW6" i="2"/>
  <c r="AU6" i="2"/>
  <c r="AS6" i="2"/>
  <c r="AQ6" i="2"/>
  <c r="AO6" i="2"/>
  <c r="AM6" i="2"/>
  <c r="AK6" i="2"/>
  <c r="AI6" i="2"/>
  <c r="AG6" i="2"/>
  <c r="AE6" i="2"/>
  <c r="AC6" i="2"/>
  <c r="AA6" i="2"/>
  <c r="Y6" i="2"/>
  <c r="W6" i="2"/>
  <c r="U6" i="2"/>
  <c r="S6" i="2"/>
  <c r="Q6" i="2"/>
  <c r="O6" i="2"/>
  <c r="M6" i="2"/>
  <c r="K6" i="2"/>
  <c r="BA5" i="2"/>
  <c r="AY5" i="2"/>
  <c r="AW5" i="2"/>
  <c r="AU5" i="2"/>
  <c r="AS5" i="2"/>
  <c r="AQ5" i="2"/>
  <c r="AO5" i="2"/>
  <c r="AM5" i="2"/>
  <c r="AK5" i="2"/>
  <c r="AI5" i="2"/>
  <c r="AG5" i="2"/>
  <c r="AE5" i="2"/>
  <c r="AC5" i="2"/>
  <c r="AA5" i="2"/>
  <c r="Y5" i="2"/>
  <c r="W5" i="2"/>
  <c r="U5" i="2"/>
  <c r="S5" i="2"/>
  <c r="Q5" i="2"/>
  <c r="O5" i="2"/>
  <c r="M5" i="2"/>
  <c r="K5" i="2"/>
  <c r="BA4" i="2"/>
  <c r="AY4" i="2"/>
  <c r="AW4" i="2"/>
  <c r="AU4" i="2"/>
  <c r="AS4" i="2"/>
  <c r="AQ4" i="2"/>
  <c r="AO4" i="2"/>
  <c r="AM4" i="2"/>
  <c r="AK4" i="2"/>
  <c r="AI4" i="2"/>
  <c r="AG4" i="2"/>
  <c r="AE4" i="2"/>
  <c r="AC4" i="2"/>
  <c r="AA4" i="2"/>
  <c r="Y4" i="2"/>
  <c r="W4" i="2"/>
  <c r="U4" i="2"/>
  <c r="S4" i="2"/>
  <c r="Q4" i="2"/>
  <c r="O4" i="2"/>
  <c r="M4" i="2"/>
  <c r="K4" i="2"/>
  <c r="BB2" i="2"/>
  <c r="BC129" i="5" l="1"/>
  <c r="BC131" i="5"/>
  <c r="BC133" i="5"/>
  <c r="BC130" i="5"/>
  <c r="R153" i="2"/>
  <c r="R121" i="2" s="1"/>
  <c r="S155" i="2" s="1"/>
  <c r="F153" i="2"/>
  <c r="P153" i="2"/>
  <c r="AH153" i="2"/>
  <c r="AH121" i="2" s="1"/>
  <c r="AI155" i="2" s="1"/>
  <c r="AV153" i="2"/>
  <c r="AX153" i="2"/>
  <c r="AP153" i="2"/>
  <c r="AP121" i="2" s="1"/>
  <c r="AQ155" i="2" s="1"/>
  <c r="H153" i="2"/>
  <c r="Z153" i="2"/>
  <c r="Z121" i="2" s="1"/>
  <c r="AA155" i="2" s="1"/>
  <c r="X153" i="2"/>
  <c r="X121" i="2" s="1"/>
  <c r="Y155" i="2" s="1"/>
  <c r="BB15" i="2"/>
  <c r="BB104" i="2"/>
  <c r="BB100" i="2"/>
  <c r="BB96" i="2"/>
  <c r="BB74" i="2"/>
  <c r="BB70" i="2"/>
  <c r="BB66" i="2"/>
  <c r="BB62" i="2"/>
  <c r="BB58" i="2"/>
  <c r="BB54" i="2"/>
  <c r="BB50" i="2"/>
  <c r="BB46" i="2"/>
  <c r="BB42" i="2"/>
  <c r="BB38" i="2"/>
  <c r="BB34" i="2"/>
  <c r="N153" i="2"/>
  <c r="N121" i="2" s="1"/>
  <c r="O155" i="2" s="1"/>
  <c r="V153" i="2"/>
  <c r="V121" i="2" s="1"/>
  <c r="W155" i="2" s="1"/>
  <c r="AB153" i="2"/>
  <c r="AJ153" i="2"/>
  <c r="AL153" i="2"/>
  <c r="AL121" i="2" s="1"/>
  <c r="AM155" i="2" s="1"/>
  <c r="AT153" i="2"/>
  <c r="AT121" i="2" s="1"/>
  <c r="AU155" i="2" s="1"/>
  <c r="AZ153" i="2"/>
  <c r="J153" i="2"/>
  <c r="J121" i="2" s="1"/>
  <c r="K155" i="2" s="1"/>
  <c r="L153" i="2"/>
  <c r="L121" i="2" s="1"/>
  <c r="M155" i="2" s="1"/>
  <c r="AR153" i="2"/>
  <c r="AR121" i="2" s="1"/>
  <c r="AS155" i="2" s="1"/>
  <c r="BB79" i="2"/>
  <c r="T153" i="2"/>
  <c r="T121" i="2" s="1"/>
  <c r="U155" i="2" s="1"/>
  <c r="AN153" i="2"/>
  <c r="BB112" i="2"/>
  <c r="BB102" i="2"/>
  <c r="BB98" i="2"/>
  <c r="BB76" i="2"/>
  <c r="BB72" i="2"/>
  <c r="BB68" i="2"/>
  <c r="BB64" i="2"/>
  <c r="BB60" i="2"/>
  <c r="BB56" i="2"/>
  <c r="BB52" i="2"/>
  <c r="BB48" i="2"/>
  <c r="BB44" i="2"/>
  <c r="BB40" i="2"/>
  <c r="BB36" i="2"/>
  <c r="AF153" i="2"/>
  <c r="AF121" i="2" s="1"/>
  <c r="AG155" i="2" s="1"/>
  <c r="AZ121" i="2"/>
  <c r="BA155" i="2" s="1"/>
  <c r="AX121" i="2"/>
  <c r="AY155" i="2" s="1"/>
  <c r="AV121" i="2"/>
  <c r="AW155" i="2" s="1"/>
  <c r="AN121" i="2"/>
  <c r="AO155" i="2" s="1"/>
  <c r="AJ121" i="2"/>
  <c r="AK155" i="2" s="1"/>
  <c r="AB121" i="2"/>
  <c r="AC155" i="2" s="1"/>
  <c r="P121" i="2"/>
  <c r="Q155" i="2" s="1"/>
  <c r="H121" i="2"/>
  <c r="I155" i="2" s="1"/>
  <c r="BB103" i="2"/>
  <c r="BB77" i="2"/>
  <c r="BB69" i="2"/>
  <c r="BB61" i="2"/>
  <c r="BB53" i="2"/>
  <c r="BB45" i="2"/>
  <c r="BB37" i="2"/>
  <c r="BB105" i="2"/>
  <c r="BB97" i="2"/>
  <c r="BB71" i="2"/>
  <c r="BB63" i="2"/>
  <c r="BB55" i="2"/>
  <c r="BB47" i="2"/>
  <c r="BB39" i="2"/>
  <c r="BB116" i="2"/>
  <c r="BB99" i="2"/>
  <c r="BB73" i="2"/>
  <c r="BB65" i="2"/>
  <c r="BB57" i="2"/>
  <c r="BB49" i="2"/>
  <c r="BB41" i="2"/>
  <c r="BB33" i="2"/>
  <c r="BB78" i="2"/>
  <c r="BB101" i="2"/>
  <c r="BB75" i="2"/>
  <c r="BB67" i="2"/>
  <c r="BB59" i="2"/>
  <c r="BB51" i="2"/>
  <c r="BB43" i="2"/>
  <c r="BB35" i="2"/>
  <c r="BB4" i="2"/>
  <c r="BB5" i="2"/>
  <c r="BB13" i="2"/>
  <c r="BB17" i="2"/>
  <c r="BB21" i="2"/>
  <c r="BB26" i="2"/>
  <c r="BB30" i="2"/>
  <c r="BB82" i="2"/>
  <c r="BB83" i="2"/>
  <c r="BB86" i="2"/>
  <c r="BB91" i="2"/>
  <c r="BB94" i="2"/>
  <c r="BB95" i="2"/>
  <c r="BB108" i="2"/>
  <c r="BB114" i="2"/>
  <c r="BB118" i="2"/>
  <c r="BB7" i="2"/>
  <c r="BB11" i="2"/>
  <c r="BB16" i="2"/>
  <c r="BB20" i="2"/>
  <c r="BB24" i="2"/>
  <c r="BB28" i="2"/>
  <c r="BB32" i="2"/>
  <c r="BB81" i="2"/>
  <c r="BB85" i="2"/>
  <c r="BB89" i="2"/>
  <c r="BB93" i="2"/>
  <c r="BB107" i="2"/>
  <c r="BB111" i="2"/>
  <c r="BB117" i="2"/>
  <c r="BB8" i="2"/>
  <c r="BB9" i="2"/>
  <c r="BB12" i="2"/>
  <c r="BB18" i="2"/>
  <c r="BB22" i="2"/>
  <c r="BB25" i="2"/>
  <c r="BB29" i="2"/>
  <c r="BB87" i="2"/>
  <c r="BB90" i="2"/>
  <c r="BB109" i="2"/>
  <c r="BB113" i="2"/>
  <c r="BB119" i="2"/>
  <c r="BB6" i="2"/>
  <c r="BB10" i="2"/>
  <c r="BB14" i="2"/>
  <c r="BB19" i="2"/>
  <c r="BB23" i="2"/>
  <c r="BB27" i="2"/>
  <c r="BB31" i="2"/>
  <c r="BB80" i="2"/>
  <c r="BB84" i="2"/>
  <c r="BB88" i="2"/>
  <c r="BB92" i="2"/>
  <c r="BB106" i="2"/>
  <c r="BB110" i="2"/>
  <c r="BB115" i="2"/>
  <c r="BB120" i="2"/>
  <c r="AD153" i="2"/>
  <c r="AD121" i="2" s="1"/>
  <c r="AE155" i="2" s="1"/>
  <c r="F121" i="2" l="1"/>
  <c r="G155" i="2" s="1"/>
  <c r="AE155" i="4"/>
  <c r="AZ120" i="4"/>
  <c r="BB120" i="4" s="1"/>
  <c r="BB126" i="4" l="1"/>
  <c r="BB123" i="4"/>
  <c r="BB125" i="4"/>
  <c r="BB122" i="4"/>
  <c r="BB124" i="4"/>
</calcChain>
</file>

<file path=xl/sharedStrings.xml><?xml version="1.0" encoding="utf-8"?>
<sst xmlns="http://schemas.openxmlformats.org/spreadsheetml/2006/main" count="8902" uniqueCount="227">
  <si>
    <t>Student Number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</si>
  <si>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</si>
  <si>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</si>
  <si>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</si>
  <si>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</si>
  <si>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</si>
  <si>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</si>
  <si>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</si>
  <si>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</si>
  <si>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</si>
  <si>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</si>
  <si>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</si>
  <si>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</si>
  <si>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</si>
  <si>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</si>
  <si>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</si>
  <si>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</si>
  <si>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</si>
  <si>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</si>
  <si>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</si>
  <si>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</si>
  <si>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</si>
  <si>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</si>
  <si>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</si>
  <si>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</si>
  <si>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</si>
  <si>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</si>
  <si>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999999999</t>
  </si>
  <si>
    <t>(A,D)</t>
  </si>
  <si>
    <t>(B,E)</t>
  </si>
  <si>
    <t>A</t>
  </si>
  <si>
    <t>(C,D)</t>
  </si>
  <si>
    <t>(A,B,C,D)</t>
  </si>
  <si>
    <t>C</t>
  </si>
  <si>
    <t>(A,C)</t>
  </si>
  <si>
    <t>(A,B)</t>
  </si>
  <si>
    <t>(A,B,D)</t>
  </si>
  <si>
    <t>(B,D)</t>
  </si>
  <si>
    <t>B</t>
  </si>
  <si>
    <t>01209</t>
  </si>
  <si>
    <t>E</t>
  </si>
  <si>
    <t>D</t>
  </si>
  <si>
    <t>01210</t>
  </si>
  <si>
    <t>01206</t>
  </si>
  <si>
    <t>(A,E)</t>
  </si>
  <si>
    <t>(B,C)</t>
  </si>
  <si>
    <t>01203</t>
  </si>
  <si>
    <t>01182</t>
  </si>
  <si>
    <t>(A,B,C)</t>
  </si>
  <si>
    <t>(B,C,D)</t>
  </si>
  <si>
    <t>01183</t>
  </si>
  <si>
    <t>01184</t>
  </si>
  <si>
    <t>01226</t>
  </si>
  <si>
    <t>01160</t>
  </si>
  <si>
    <t>01151</t>
  </si>
  <si>
    <t>01156</t>
  </si>
  <si>
    <t>01155</t>
  </si>
  <si>
    <t>(D,E)</t>
  </si>
  <si>
    <t>01230</t>
  </si>
  <si>
    <t>(A,C,D)</t>
  </si>
  <si>
    <t>01214</t>
  </si>
  <si>
    <t>01161</t>
  </si>
  <si>
    <t>01213</t>
  </si>
  <si>
    <t>01205</t>
  </si>
  <si>
    <t>01204</t>
  </si>
  <si>
    <t>01208</t>
  </si>
  <si>
    <t>01171</t>
  </si>
  <si>
    <t>01170</t>
  </si>
  <si>
    <t>01167</t>
  </si>
  <si>
    <t>01168</t>
  </si>
  <si>
    <t>01166</t>
  </si>
  <si>
    <t>01146</t>
  </si>
  <si>
    <t>01207</t>
  </si>
  <si>
    <t>01158</t>
  </si>
  <si>
    <t>01152</t>
  </si>
  <si>
    <t>01154</t>
  </si>
  <si>
    <t>01153</t>
  </si>
  <si>
    <t>01181</t>
  </si>
  <si>
    <t>(A,C,E)</t>
  </si>
  <si>
    <t>01178</t>
  </si>
  <si>
    <t>01180</t>
  </si>
  <si>
    <t>01179</t>
  </si>
  <si>
    <t>01177</t>
  </si>
  <si>
    <t>01174</t>
  </si>
  <si>
    <t>01175</t>
  </si>
  <si>
    <t>01173</t>
  </si>
  <si>
    <t>01172</t>
  </si>
  <si>
    <t>01148</t>
  </si>
  <si>
    <t>01149</t>
  </si>
  <si>
    <t>(B,D,E)</t>
  </si>
  <si>
    <t>01169</t>
  </si>
  <si>
    <t>(A,B,C,D,E)</t>
  </si>
  <si>
    <t>01159</t>
  </si>
  <si>
    <t>01145</t>
  </si>
  <si>
    <t>01147</t>
  </si>
  <si>
    <t>01143</t>
  </si>
  <si>
    <t>01150</t>
  </si>
  <si>
    <t>01136</t>
  </si>
  <si>
    <t>01138</t>
  </si>
  <si>
    <t>(A,B,D,E)</t>
  </si>
  <si>
    <t>01139</t>
  </si>
  <si>
    <t>01140</t>
  </si>
  <si>
    <t>(C,E)</t>
  </si>
  <si>
    <t>01142</t>
  </si>
  <si>
    <t>01137</t>
  </si>
  <si>
    <t>01157</t>
  </si>
  <si>
    <t>sum</t>
  </si>
  <si>
    <t>OPTIONS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</si>
  <si>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</si>
  <si>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</si>
  <si>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</si>
  <si>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</si>
  <si>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</si>
  <si>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</si>
  <si>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</si>
  <si>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</si>
  <si>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</si>
  <si>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01110</t>
  </si>
  <si>
    <t>01111</t>
  </si>
  <si>
    <t>01114</t>
  </si>
  <si>
    <t>01115</t>
  </si>
  <si>
    <t>01116</t>
  </si>
  <si>
    <t>01117</t>
  </si>
  <si>
    <t>01118</t>
  </si>
  <si>
    <t>01119</t>
  </si>
  <si>
    <t>01120</t>
  </si>
  <si>
    <t>01121</t>
  </si>
  <si>
    <t>01122</t>
  </si>
  <si>
    <t>(C,D,E)</t>
  </si>
  <si>
    <t>01124</t>
  </si>
  <si>
    <t>01125</t>
  </si>
  <si>
    <t>01126</t>
  </si>
  <si>
    <t>01127</t>
  </si>
  <si>
    <t>01128</t>
  </si>
  <si>
    <t>01130</t>
  </si>
  <si>
    <t>01131</t>
  </si>
  <si>
    <t>01132</t>
  </si>
  <si>
    <t>01185</t>
  </si>
  <si>
    <t>01186</t>
  </si>
  <si>
    <t>01187</t>
  </si>
  <si>
    <t>01188</t>
  </si>
  <si>
    <t>01189</t>
  </si>
  <si>
    <t>01190</t>
  </si>
  <si>
    <t>01191</t>
  </si>
  <si>
    <t>01192</t>
  </si>
  <si>
    <t>01193</t>
  </si>
  <si>
    <t>01194</t>
  </si>
  <si>
    <t>01195</t>
  </si>
  <si>
    <t>01196</t>
  </si>
  <si>
    <t>(A,D,E)</t>
  </si>
  <si>
    <t>01197</t>
  </si>
  <si>
    <t>01198</t>
  </si>
  <si>
    <t>01199</t>
  </si>
  <si>
    <t>01200</t>
  </si>
  <si>
    <t>01201</t>
  </si>
  <si>
    <t>01202</t>
  </si>
  <si>
    <t>01215</t>
  </si>
  <si>
    <t>01217</t>
  </si>
  <si>
    <t>01218</t>
  </si>
  <si>
    <t>01223</t>
  </si>
  <si>
    <t>01224</t>
  </si>
  <si>
    <t>01225</t>
  </si>
  <si>
    <t>01228</t>
  </si>
  <si>
    <t>01229</t>
  </si>
  <si>
    <t>01231</t>
  </si>
  <si>
    <t>01232</t>
  </si>
  <si>
    <t>01233</t>
  </si>
  <si>
    <t>01234</t>
  </si>
  <si>
    <t>BLANK</t>
  </si>
  <si>
    <t>AB</t>
  </si>
  <si>
    <t>AC</t>
  </si>
  <si>
    <t>AD</t>
  </si>
  <si>
    <t>AE</t>
  </si>
  <si>
    <t>BC</t>
  </si>
  <si>
    <t>BD</t>
  </si>
  <si>
    <t>BE</t>
  </si>
  <si>
    <t>CD</t>
  </si>
  <si>
    <t>CE</t>
  </si>
  <si>
    <t>DE</t>
  </si>
  <si>
    <t>ABC</t>
  </si>
  <si>
    <t>ABD</t>
  </si>
  <si>
    <t>ABE</t>
  </si>
  <si>
    <t>ACD</t>
  </si>
  <si>
    <t>ACE</t>
  </si>
  <si>
    <t>ADE</t>
  </si>
  <si>
    <t>BCD</t>
  </si>
  <si>
    <t>BDE</t>
  </si>
  <si>
    <t>BCE</t>
  </si>
  <si>
    <t>CDE</t>
  </si>
  <si>
    <t>ABCD</t>
  </si>
  <si>
    <t>ABCE</t>
  </si>
  <si>
    <t>ABDE</t>
  </si>
  <si>
    <t>ACDE</t>
  </si>
  <si>
    <t>BCDE</t>
  </si>
  <si>
    <t>ABCDE</t>
  </si>
  <si>
    <t>Total</t>
  </si>
  <si>
    <t>mean</t>
  </si>
  <si>
    <t>01133</t>
  </si>
  <si>
    <t>01134</t>
  </si>
  <si>
    <t>01135</t>
  </si>
  <si>
    <t>01112</t>
  </si>
  <si>
    <t>fully correct</t>
  </si>
  <si>
    <t>median</t>
  </si>
  <si>
    <t>min</t>
  </si>
  <si>
    <t>max</t>
  </si>
  <si>
    <t>std dev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</si>
  <si>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</si>
  <si>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</si>
  <si>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</si>
  <si>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</si>
  <si>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</si>
  <si>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</si>
  <si>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</si>
  <si>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</si>
  <si>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(A,B,E)</t>
  </si>
  <si>
    <t>(B,C,E)</t>
  </si>
  <si>
    <t>(A,B,C,E)</t>
  </si>
  <si>
    <t>(A,C,D,E)</t>
  </si>
  <si>
    <t>(B,C,D,E)</t>
  </si>
  <si>
    <t>partial</t>
  </si>
  <si>
    <t>full</t>
  </si>
  <si>
    <t>&lt;40</t>
  </si>
  <si>
    <t>40-49</t>
  </si>
  <si>
    <t>50-59</t>
  </si>
  <si>
    <t>60-69</t>
  </si>
  <si>
    <t>70-79</t>
  </si>
  <si>
    <t>&gt;80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</si>
</sst>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9" fontId="0" fillId="0" borderId="0" xfId="1" applyFont="1" applyAlignment="1">
      <alignment horizontal="center"/>
    </xf>
    <xf numFmtId="0" fontId="0" fillId="4" borderId="0" xfId="0" applyFill="1"/>
    <xf numFmtId="49" fontId="0" fillId="4" borderId="0" xfId="0" applyNumberFormat="1" applyFill="1"/>
    <xf numFmtId="0" fontId="0" fillId="0" borderId="0" xfId="0" applyFill="1"/>
    <xf numFmtId="49" fontId="2" fillId="0" borderId="0" xfId="0" applyNumberFormat="1" applyFont="1"/>
    <xf numFmtId="0" fontId="2" fillId="4" borderId="0" xfId="0" applyFont="1" applyFill="1"/>
    <xf numFmtId="9" fontId="0" fillId="0" borderId="0" xfId="1" applyFont="1"/>
    <xf numFmtId="9" fontId="0" fillId="0" borderId="0" xfId="0" applyNumberFormat="1"/>
    <xf numFmtId="0" fontId="0" fillId="5" borderId="0" xfId="0" applyFill="1"/>
    <xf numFmtId="0" fontId="0" fillId="5" borderId="0" xfId="0" applyFill="1" applyAlignment="1">
      <alignment horizontal="center"/>
    </xf>
    <xf numFmtId="0" fontId="0" fillId="3" borderId="0" xfId="0" applyFill="1"/>
    <xf numFmtId="164" fontId="0" fillId="0" borderId="0" xfId="1" applyNumberFormat="1" applyFont="1"/>
    <xf numFmtId="9" fontId="0" fillId="0" borderId="0" xfId="1" applyNumberFormat="1" applyFon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Sheet3!$E$2:$E$25</c:f>
              <c:numCache>
                <c:formatCode>General</c:formatCode>
                <c:ptCount val="24"/>
                <c:pt idx="0">
                  <c:v>4</c:v>
                </c:pt>
                <c:pt idx="1">
                  <c:v>10</c:v>
                </c:pt>
                <c:pt idx="2">
                  <c:v>8</c:v>
                </c:pt>
                <c:pt idx="3">
                  <c:v>26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89216"/>
        <c:axId val="118090752"/>
      </c:barChart>
      <c:catAx>
        <c:axId val="11808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questions completely correct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8090752"/>
        <c:crosses val="autoZero"/>
        <c:auto val="1"/>
        <c:lblAlgn val="ctr"/>
        <c:lblOffset val="100"/>
        <c:noMultiLvlLbl val="0"/>
      </c:catAx>
      <c:valAx>
        <c:axId val="118090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089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Sheet4!$C$1:$C$6</c:f>
              <c:strCache>
                <c:ptCount val="6"/>
                <c:pt idx="0">
                  <c:v>&lt;40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70-79</c:v>
                </c:pt>
                <c:pt idx="5">
                  <c:v>&gt;80</c:v>
                </c:pt>
              </c:strCache>
            </c:strRef>
          </c:cat>
          <c:val>
            <c:numRef>
              <c:f>Sheet4!$D$1:$D$6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57</c:v>
                </c:pt>
                <c:pt idx="3">
                  <c:v>23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76960"/>
        <c:axId val="58378496"/>
      </c:barChart>
      <c:catAx>
        <c:axId val="5837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Partial Credit Score (%)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378496"/>
        <c:crosses val="autoZero"/>
        <c:auto val="1"/>
        <c:lblAlgn val="ctr"/>
        <c:lblOffset val="100"/>
        <c:noMultiLvlLbl val="0"/>
      </c:catAx>
      <c:valAx>
        <c:axId val="58378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376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16</xdr:col>
      <xdr:colOff>57150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16</xdr:col>
      <xdr:colOff>57150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5"/>
  <sheetViews>
    <sheetView topLeftCell="AB1" workbookViewId="0">
      <selection activeCell="AE138" sqref="AE138"/>
    </sheetView>
  </sheetViews>
  <sheetFormatPr defaultRowHeight="15" x14ac:dyDescent="0.25"/>
  <cols>
    <col min="1" max="1" width="15.85546875" bestFit="1" customWidth="1"/>
    <col min="3" max="3" width="9.140625" style="2"/>
    <col min="5" max="5" width="9.140625" style="2"/>
    <col min="7" max="7" width="9.140625" style="2"/>
    <col min="9" max="9" width="9.140625" style="2"/>
    <col min="11" max="11" width="9.140625" style="2"/>
    <col min="13" max="13" width="9.140625" style="2"/>
    <col min="15" max="15" width="9.140625" style="2"/>
    <col min="17" max="17" width="9.140625" style="2"/>
    <col min="19" max="19" width="9.140625" style="2"/>
    <col min="21" max="21" width="9.140625" style="2"/>
    <col min="23" max="23" width="9.140625" style="2"/>
    <col min="25" max="25" width="9.140625" style="2"/>
    <col min="27" max="27" width="9.140625" style="2"/>
    <col min="29" max="29" width="9.140625" style="2"/>
    <col min="31" max="31" width="9.140625" style="2"/>
    <col min="33" max="33" width="9.140625" style="2"/>
    <col min="35" max="35" width="9.140625" style="2"/>
    <col min="37" max="37" width="9.140625" style="2"/>
    <col min="39" max="39" width="9.140625" style="2"/>
    <col min="41" max="41" width="9.140625" style="2"/>
    <col min="43" max="43" width="9.140625" style="2"/>
    <col min="45" max="45" width="9.140625" style="2"/>
    <col min="47" max="47" width="9.140625" style="2"/>
    <col min="49" max="49" width="9.140625" style="2"/>
  </cols>
  <sheetData>
    <row r="1" spans="1:55" x14ac:dyDescent="0.25">
      <c r="A1" t="s">
        <v>0</v>
      </c>
      <c r="B1" t="s">
        <v>1</v>
      </c>
      <c r="C1"/>
      <c r="D1" t="s">
        <v>2</v>
      </c>
      <c r="E1"/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  <c r="Z1" t="s">
        <v>13</v>
      </c>
      <c r="AB1" t="s">
        <v>14</v>
      </c>
      <c r="AD1" t="s">
        <v>15</v>
      </c>
      <c r="AF1" t="s">
        <v>16</v>
      </c>
      <c r="AH1" t="s">
        <v>17</v>
      </c>
      <c r="AJ1" t="s">
        <v>18</v>
      </c>
      <c r="AL1" t="s">
        <v>19</v>
      </c>
      <c r="AN1" t="s">
        <v>20</v>
      </c>
      <c r="AP1" t="s">
        <v>21</v>
      </c>
      <c r="AR1" t="s">
        <v>22</v>
      </c>
      <c r="AT1" t="s">
        <v>23</v>
      </c>
      <c r="AV1" t="s">
        <v>24</v>
      </c>
      <c r="AX1" t="s">
        <v>25</v>
      </c>
      <c r="AY1" s="2"/>
      <c r="AZ1" t="s">
        <v>26</v>
      </c>
      <c r="BA1" s="2"/>
      <c r="BB1" t="s">
        <v>106</v>
      </c>
      <c r="BC1" s="2" t="s">
        <v>201</v>
      </c>
    </row>
    <row r="2" spans="1:55" x14ac:dyDescent="0.25">
      <c r="A2" t="s">
        <v>107</v>
      </c>
      <c r="C2"/>
      <c r="E2"/>
      <c r="F2">
        <v>5</v>
      </c>
      <c r="H2">
        <v>5</v>
      </c>
      <c r="J2">
        <v>3</v>
      </c>
      <c r="L2">
        <v>3</v>
      </c>
      <c r="N2">
        <v>4</v>
      </c>
      <c r="P2">
        <v>4</v>
      </c>
      <c r="R2">
        <v>4</v>
      </c>
      <c r="T2">
        <v>4</v>
      </c>
      <c r="V2">
        <v>4</v>
      </c>
      <c r="X2">
        <v>3</v>
      </c>
      <c r="Z2">
        <v>4</v>
      </c>
      <c r="AB2">
        <v>5</v>
      </c>
      <c r="AD2">
        <v>5</v>
      </c>
      <c r="AF2">
        <v>4</v>
      </c>
      <c r="AH2">
        <v>4</v>
      </c>
      <c r="AJ2">
        <v>4</v>
      </c>
      <c r="AL2">
        <v>5</v>
      </c>
      <c r="AN2">
        <v>4</v>
      </c>
      <c r="AP2">
        <v>3</v>
      </c>
      <c r="AR2">
        <v>4</v>
      </c>
      <c r="AT2">
        <v>3</v>
      </c>
      <c r="AV2">
        <v>4</v>
      </c>
      <c r="AX2">
        <v>4</v>
      </c>
      <c r="AY2" s="2"/>
      <c r="AZ2">
        <v>4</v>
      </c>
      <c r="BA2" s="2"/>
      <c r="BB2">
        <f>SUM(F2:AZ2)</f>
        <v>96</v>
      </c>
    </row>
    <row r="3" spans="1:55" s="3" customFormat="1" x14ac:dyDescent="0.25">
      <c r="A3" s="3" t="s">
        <v>27</v>
      </c>
      <c r="F3" s="3" t="s">
        <v>28</v>
      </c>
      <c r="G3" s="4"/>
      <c r="H3" s="3" t="s">
        <v>29</v>
      </c>
      <c r="I3" s="4"/>
      <c r="J3" s="3" t="s">
        <v>30</v>
      </c>
      <c r="K3" s="4"/>
      <c r="L3" s="3" t="s">
        <v>30</v>
      </c>
      <c r="M3" s="4"/>
      <c r="N3" s="3" t="s">
        <v>31</v>
      </c>
      <c r="O3" s="4"/>
      <c r="P3" s="3" t="s">
        <v>32</v>
      </c>
      <c r="Q3" s="4"/>
      <c r="R3" s="3" t="s">
        <v>30</v>
      </c>
      <c r="S3" s="4"/>
      <c r="T3" s="3" t="s">
        <v>33</v>
      </c>
      <c r="U3" s="4"/>
      <c r="V3" s="3" t="s">
        <v>34</v>
      </c>
      <c r="W3" s="4"/>
      <c r="X3" s="3" t="s">
        <v>35</v>
      </c>
      <c r="Y3" s="4"/>
      <c r="Z3" s="3" t="s">
        <v>30</v>
      </c>
      <c r="AA3" s="4"/>
      <c r="AB3" s="3" t="s">
        <v>34</v>
      </c>
      <c r="AC3" s="4"/>
      <c r="AD3" s="3" t="s">
        <v>31</v>
      </c>
      <c r="AE3" s="4"/>
      <c r="AF3" s="3" t="s">
        <v>36</v>
      </c>
      <c r="AG3" s="4"/>
      <c r="AH3" s="3" t="s">
        <v>37</v>
      </c>
      <c r="AI3" s="4"/>
      <c r="AJ3" s="3" t="s">
        <v>38</v>
      </c>
      <c r="AK3" s="4"/>
      <c r="AL3" s="3" t="s">
        <v>31</v>
      </c>
      <c r="AM3" s="4"/>
      <c r="AN3" s="3" t="s">
        <v>38</v>
      </c>
      <c r="AO3" s="4"/>
      <c r="AP3" s="3" t="s">
        <v>30</v>
      </c>
      <c r="AQ3" s="4"/>
      <c r="AR3" s="3" t="s">
        <v>30</v>
      </c>
      <c r="AS3" s="4"/>
      <c r="AT3" s="3" t="s">
        <v>38</v>
      </c>
      <c r="AU3" s="4"/>
      <c r="AV3" s="3" t="s">
        <v>33</v>
      </c>
      <c r="AW3" s="4"/>
      <c r="AX3" s="3" t="s">
        <v>30</v>
      </c>
      <c r="AY3" s="4"/>
      <c r="AZ3" s="3" t="s">
        <v>32</v>
      </c>
      <c r="BA3" s="4"/>
    </row>
    <row r="4" spans="1:55" x14ac:dyDescent="0.25">
      <c r="A4" s="1" t="s">
        <v>108</v>
      </c>
      <c r="B4" s="1" t="s">
        <v>30</v>
      </c>
      <c r="C4" s="1"/>
      <c r="D4" s="1" t="s">
        <v>40</v>
      </c>
      <c r="E4" s="1"/>
      <c r="F4" t="s">
        <v>34</v>
      </c>
      <c r="G4" s="2">
        <f t="shared" ref="G4:G35" si="0">IF(F4=F$3,1,0)</f>
        <v>0</v>
      </c>
      <c r="H4" t="s">
        <v>41</v>
      </c>
      <c r="I4" s="2">
        <f t="shared" ref="I4:I35" si="1">IF(H4=H$3,1,0)</f>
        <v>0</v>
      </c>
      <c r="J4" t="s">
        <v>30</v>
      </c>
      <c r="K4" s="2">
        <f t="shared" ref="K4:K35" si="2">IF(J4=J$3,1,0)</f>
        <v>1</v>
      </c>
      <c r="L4" t="s">
        <v>34</v>
      </c>
      <c r="M4" s="2">
        <f t="shared" ref="M4:M35" si="3">IF(L4=L$3,1,0)</f>
        <v>0</v>
      </c>
      <c r="N4" t="s">
        <v>35</v>
      </c>
      <c r="O4" s="2">
        <f t="shared" ref="O4:O35" si="4">IF(N4=N$3,1,0)</f>
        <v>0</v>
      </c>
      <c r="P4" t="s">
        <v>37</v>
      </c>
      <c r="Q4" s="2">
        <f t="shared" ref="Q4:Q35" si="5">IF(P4=P$3,1,0)</f>
        <v>0</v>
      </c>
      <c r="R4" t="s">
        <v>38</v>
      </c>
      <c r="S4" s="2">
        <f t="shared" ref="S4:S35" si="6">IF(R4=R$3,1,0)</f>
        <v>0</v>
      </c>
      <c r="T4" t="s">
        <v>30</v>
      </c>
      <c r="U4" s="2">
        <f t="shared" ref="U4:U35" si="7">IF(T4=T$3,1,0)</f>
        <v>0</v>
      </c>
      <c r="V4" t="s">
        <v>30</v>
      </c>
      <c r="W4" s="2">
        <f t="shared" ref="W4:W35" si="8">IF(V4=V$3,1,0)</f>
        <v>0</v>
      </c>
      <c r="X4" t="s">
        <v>38</v>
      </c>
      <c r="Y4" s="2">
        <f t="shared" ref="Y4:Y35" si="9">IF(X4=X$3,1,0)</f>
        <v>0</v>
      </c>
      <c r="Z4" t="s">
        <v>34</v>
      </c>
      <c r="AA4" s="2">
        <f t="shared" ref="AA4:AA35" si="10">IF(Z4=Z$3,1,0)</f>
        <v>0</v>
      </c>
      <c r="AB4" t="s">
        <v>40</v>
      </c>
      <c r="AC4" s="2">
        <f t="shared" ref="AC4:AC35" si="11">IF(AB4=AB$3,1,0)</f>
        <v>0</v>
      </c>
      <c r="AD4" t="s">
        <v>41</v>
      </c>
      <c r="AE4" s="2">
        <f t="shared" ref="AE4:AE35" si="12">IF(AD4=AD$3,1,0)</f>
        <v>0</v>
      </c>
      <c r="AF4" t="s">
        <v>28</v>
      </c>
      <c r="AG4" s="2">
        <f t="shared" ref="AG4:AG35" si="13">IF(AF4=AF$3,1,0)</f>
        <v>0</v>
      </c>
      <c r="AH4" t="s">
        <v>37</v>
      </c>
      <c r="AI4" s="2">
        <f t="shared" ref="AI4:AI35" si="14">IF(AH4=AH$3,1,0)</f>
        <v>1</v>
      </c>
      <c r="AJ4" t="s">
        <v>37</v>
      </c>
      <c r="AK4" s="2">
        <f t="shared" ref="AK4:AK35" si="15">IF(AJ4=AJ$3,1,0)</f>
        <v>0</v>
      </c>
      <c r="AL4" t="s">
        <v>29</v>
      </c>
      <c r="AM4" s="2">
        <f t="shared" ref="AM4:AM35" si="16">IF(AL4=AL$3,1,0)</f>
        <v>0</v>
      </c>
      <c r="AN4" t="s">
        <v>38</v>
      </c>
      <c r="AO4" s="2">
        <f t="shared" ref="AO4:AO35" si="17">IF(AN4=AN$3,1,0)</f>
        <v>1</v>
      </c>
      <c r="AP4" t="s">
        <v>33</v>
      </c>
      <c r="AQ4" s="2">
        <f t="shared" ref="AQ4:AQ35" si="18">IF(AP4=AP$3,1,0)</f>
        <v>0</v>
      </c>
      <c r="AR4" t="s">
        <v>30</v>
      </c>
      <c r="AS4" s="2">
        <f t="shared" ref="AS4:AS35" si="19">IF(AR4=AR$3,1,0)</f>
        <v>1</v>
      </c>
      <c r="AT4" t="s">
        <v>33</v>
      </c>
      <c r="AU4" s="2">
        <f t="shared" ref="AU4:AU35" si="20">IF(AT4=AT$3,1,0)</f>
        <v>0</v>
      </c>
      <c r="AV4" t="s">
        <v>33</v>
      </c>
      <c r="AW4" s="2">
        <f t="shared" ref="AW4:AW35" si="21">IF(AV4=AV$3,1,0)</f>
        <v>1</v>
      </c>
      <c r="AX4" t="s">
        <v>32</v>
      </c>
      <c r="AY4" s="2">
        <f t="shared" ref="AY4:AY35" si="22">IF(AX4=AX$3,1,0)</f>
        <v>0</v>
      </c>
      <c r="AZ4" t="s">
        <v>32</v>
      </c>
      <c r="BA4" s="2">
        <f t="shared" ref="BA4:BA35" si="23">IF(AZ4=AZ$3,1,0)</f>
        <v>1</v>
      </c>
      <c r="BB4">
        <f t="shared" ref="BB4:BB35" si="24">SUM(K4:BA4)</f>
        <v>6</v>
      </c>
      <c r="BC4" s="12">
        <v>0.25</v>
      </c>
    </row>
    <row r="5" spans="1:55" x14ac:dyDescent="0.25">
      <c r="A5" t="s">
        <v>109</v>
      </c>
      <c r="B5" s="1" t="s">
        <v>30</v>
      </c>
      <c r="C5"/>
      <c r="D5" s="1" t="s">
        <v>40</v>
      </c>
      <c r="E5"/>
      <c r="F5" t="s">
        <v>38</v>
      </c>
      <c r="G5" s="2">
        <f t="shared" si="0"/>
        <v>0</v>
      </c>
      <c r="H5" t="s">
        <v>38</v>
      </c>
      <c r="I5" s="2">
        <f t="shared" si="1"/>
        <v>0</v>
      </c>
      <c r="J5" t="s">
        <v>30</v>
      </c>
      <c r="K5" s="2">
        <f t="shared" si="2"/>
        <v>1</v>
      </c>
      <c r="L5" t="s">
        <v>33</v>
      </c>
      <c r="M5" s="2">
        <f t="shared" si="3"/>
        <v>0</v>
      </c>
      <c r="N5" t="s">
        <v>33</v>
      </c>
      <c r="O5" s="2">
        <f t="shared" si="4"/>
        <v>0</v>
      </c>
      <c r="P5" t="s">
        <v>41</v>
      </c>
      <c r="Q5" s="2">
        <f t="shared" si="5"/>
        <v>0</v>
      </c>
      <c r="R5" t="s">
        <v>30</v>
      </c>
      <c r="S5" s="2">
        <f t="shared" si="6"/>
        <v>1</v>
      </c>
      <c r="T5" t="s">
        <v>33</v>
      </c>
      <c r="U5" s="2">
        <f t="shared" si="7"/>
        <v>1</v>
      </c>
      <c r="V5" t="s">
        <v>30</v>
      </c>
      <c r="W5" s="2">
        <f t="shared" si="8"/>
        <v>0</v>
      </c>
      <c r="X5" t="s">
        <v>38</v>
      </c>
      <c r="Y5" s="2">
        <f t="shared" si="9"/>
        <v>0</v>
      </c>
      <c r="Z5" t="s">
        <v>30</v>
      </c>
      <c r="AA5" s="2">
        <f t="shared" si="10"/>
        <v>1</v>
      </c>
      <c r="AB5" t="s">
        <v>38</v>
      </c>
      <c r="AC5" s="2">
        <f t="shared" si="11"/>
        <v>0</v>
      </c>
      <c r="AD5" t="s">
        <v>34</v>
      </c>
      <c r="AE5" s="2">
        <f t="shared" si="12"/>
        <v>0</v>
      </c>
      <c r="AF5" t="s">
        <v>32</v>
      </c>
      <c r="AG5" s="2">
        <f t="shared" si="13"/>
        <v>0</v>
      </c>
      <c r="AH5" t="s">
        <v>34</v>
      </c>
      <c r="AI5" s="2">
        <f t="shared" si="14"/>
        <v>0</v>
      </c>
      <c r="AJ5" t="s">
        <v>33</v>
      </c>
      <c r="AK5" s="2">
        <f t="shared" si="15"/>
        <v>0</v>
      </c>
      <c r="AL5" t="s">
        <v>30</v>
      </c>
      <c r="AM5" s="2">
        <f t="shared" si="16"/>
        <v>0</v>
      </c>
      <c r="AN5" t="s">
        <v>41</v>
      </c>
      <c r="AO5" s="2">
        <f t="shared" si="17"/>
        <v>0</v>
      </c>
      <c r="AP5" t="s">
        <v>33</v>
      </c>
      <c r="AQ5" s="2">
        <f t="shared" si="18"/>
        <v>0</v>
      </c>
      <c r="AR5" t="s">
        <v>30</v>
      </c>
      <c r="AS5" s="2">
        <f t="shared" si="19"/>
        <v>1</v>
      </c>
      <c r="AT5" t="s">
        <v>33</v>
      </c>
      <c r="AU5" s="2">
        <f t="shared" si="20"/>
        <v>0</v>
      </c>
      <c r="AV5" t="s">
        <v>33</v>
      </c>
      <c r="AW5" s="2">
        <f t="shared" si="21"/>
        <v>1</v>
      </c>
      <c r="AX5" t="s">
        <v>36</v>
      </c>
      <c r="AY5" s="2">
        <f t="shared" si="22"/>
        <v>0</v>
      </c>
      <c r="AZ5" t="s">
        <v>38</v>
      </c>
      <c r="BA5" s="2">
        <f t="shared" si="23"/>
        <v>0</v>
      </c>
      <c r="BB5">
        <f t="shared" si="24"/>
        <v>6</v>
      </c>
      <c r="BC5" s="12">
        <v>0.25</v>
      </c>
    </row>
    <row r="6" spans="1:55" x14ac:dyDescent="0.25">
      <c r="A6" t="s">
        <v>110</v>
      </c>
      <c r="B6" s="1" t="s">
        <v>30</v>
      </c>
      <c r="C6"/>
      <c r="D6" s="1" t="s">
        <v>40</v>
      </c>
      <c r="E6"/>
      <c r="F6" t="s">
        <v>35</v>
      </c>
      <c r="G6" s="2">
        <f t="shared" si="0"/>
        <v>0</v>
      </c>
      <c r="H6" t="s">
        <v>38</v>
      </c>
      <c r="I6" s="2">
        <f t="shared" si="1"/>
        <v>0</v>
      </c>
      <c r="J6" t="s">
        <v>33</v>
      </c>
      <c r="K6" s="2">
        <f t="shared" si="2"/>
        <v>0</v>
      </c>
      <c r="L6" t="s">
        <v>30</v>
      </c>
      <c r="M6" s="2">
        <f t="shared" si="3"/>
        <v>1</v>
      </c>
      <c r="N6" t="s">
        <v>41</v>
      </c>
      <c r="O6" s="2">
        <f t="shared" si="4"/>
        <v>0</v>
      </c>
      <c r="P6" t="s">
        <v>33</v>
      </c>
      <c r="Q6" s="2">
        <f t="shared" si="5"/>
        <v>0</v>
      </c>
      <c r="R6" t="s">
        <v>30</v>
      </c>
      <c r="S6" s="2">
        <f t="shared" si="6"/>
        <v>1</v>
      </c>
      <c r="T6" t="s">
        <v>34</v>
      </c>
      <c r="U6" s="2">
        <f t="shared" si="7"/>
        <v>0</v>
      </c>
      <c r="V6" t="s">
        <v>30</v>
      </c>
      <c r="W6" s="2">
        <f t="shared" si="8"/>
        <v>0</v>
      </c>
      <c r="X6" t="s">
        <v>38</v>
      </c>
      <c r="Y6" s="2">
        <f t="shared" si="9"/>
        <v>0</v>
      </c>
      <c r="Z6" t="s">
        <v>28</v>
      </c>
      <c r="AA6" s="2">
        <f t="shared" si="10"/>
        <v>0</v>
      </c>
      <c r="AB6" t="s">
        <v>30</v>
      </c>
      <c r="AC6" s="2">
        <f t="shared" si="11"/>
        <v>0</v>
      </c>
      <c r="AD6" t="s">
        <v>32</v>
      </c>
      <c r="AE6" s="2">
        <f t="shared" si="12"/>
        <v>0</v>
      </c>
      <c r="AF6" t="s">
        <v>45</v>
      </c>
      <c r="AG6" s="2">
        <f t="shared" si="13"/>
        <v>0</v>
      </c>
      <c r="AH6" t="s">
        <v>45</v>
      </c>
      <c r="AI6" s="2">
        <f t="shared" si="14"/>
        <v>0</v>
      </c>
      <c r="AJ6" t="s">
        <v>33</v>
      </c>
      <c r="AK6" s="2">
        <f t="shared" si="15"/>
        <v>0</v>
      </c>
      <c r="AL6" t="s">
        <v>33</v>
      </c>
      <c r="AM6" s="2">
        <f t="shared" si="16"/>
        <v>0</v>
      </c>
      <c r="AN6" t="s">
        <v>33</v>
      </c>
      <c r="AO6" s="2">
        <f t="shared" si="17"/>
        <v>0</v>
      </c>
      <c r="AP6" t="s">
        <v>33</v>
      </c>
      <c r="AQ6" s="2">
        <f t="shared" si="18"/>
        <v>0</v>
      </c>
      <c r="AR6" t="s">
        <v>30</v>
      </c>
      <c r="AS6" s="2">
        <f t="shared" si="19"/>
        <v>1</v>
      </c>
      <c r="AT6" t="s">
        <v>35</v>
      </c>
      <c r="AU6" s="2">
        <f t="shared" si="20"/>
        <v>0</v>
      </c>
      <c r="AV6" t="s">
        <v>30</v>
      </c>
      <c r="AW6" s="2">
        <f t="shared" si="21"/>
        <v>0</v>
      </c>
      <c r="AX6" t="s">
        <v>33</v>
      </c>
      <c r="AY6" s="2">
        <f t="shared" si="22"/>
        <v>0</v>
      </c>
      <c r="AZ6" t="s">
        <v>38</v>
      </c>
      <c r="BA6" s="2">
        <f t="shared" si="23"/>
        <v>0</v>
      </c>
      <c r="BB6">
        <f t="shared" si="24"/>
        <v>3</v>
      </c>
      <c r="BC6" s="12">
        <v>0.125</v>
      </c>
    </row>
    <row r="7" spans="1:55" x14ac:dyDescent="0.25">
      <c r="A7" t="s">
        <v>111</v>
      </c>
      <c r="B7" s="1" t="s">
        <v>30</v>
      </c>
      <c r="C7"/>
      <c r="D7" s="1" t="s">
        <v>40</v>
      </c>
      <c r="E7"/>
      <c r="F7" t="s">
        <v>30</v>
      </c>
      <c r="G7" s="2">
        <f t="shared" si="0"/>
        <v>0</v>
      </c>
      <c r="H7" t="s">
        <v>38</v>
      </c>
      <c r="I7" s="2">
        <f t="shared" si="1"/>
        <v>0</v>
      </c>
      <c r="J7" t="s">
        <v>48</v>
      </c>
      <c r="K7" s="2">
        <f t="shared" si="2"/>
        <v>0</v>
      </c>
      <c r="L7" t="s">
        <v>48</v>
      </c>
      <c r="M7" s="2">
        <f t="shared" si="3"/>
        <v>0</v>
      </c>
      <c r="N7" t="s">
        <v>31</v>
      </c>
      <c r="O7" s="2">
        <f t="shared" si="4"/>
        <v>1</v>
      </c>
      <c r="P7" t="s">
        <v>48</v>
      </c>
      <c r="Q7" s="2">
        <f t="shared" si="5"/>
        <v>0</v>
      </c>
      <c r="R7" t="s">
        <v>35</v>
      </c>
      <c r="S7" s="2">
        <f t="shared" si="6"/>
        <v>0</v>
      </c>
      <c r="T7" t="s">
        <v>30</v>
      </c>
      <c r="U7" s="2">
        <f t="shared" si="7"/>
        <v>0</v>
      </c>
      <c r="V7" t="s">
        <v>32</v>
      </c>
      <c r="W7" s="2">
        <f t="shared" si="8"/>
        <v>0</v>
      </c>
      <c r="X7" t="s">
        <v>33</v>
      </c>
      <c r="Y7" s="2">
        <f t="shared" si="9"/>
        <v>0</v>
      </c>
      <c r="Z7" t="s">
        <v>59</v>
      </c>
      <c r="AA7" s="2">
        <f t="shared" si="10"/>
        <v>0</v>
      </c>
      <c r="AB7" t="s">
        <v>40</v>
      </c>
      <c r="AC7" s="2">
        <f t="shared" si="11"/>
        <v>0</v>
      </c>
      <c r="AD7" t="s">
        <v>38</v>
      </c>
      <c r="AE7" s="2">
        <f t="shared" si="12"/>
        <v>0</v>
      </c>
      <c r="AF7" t="s">
        <v>28</v>
      </c>
      <c r="AG7" s="2">
        <f t="shared" si="13"/>
        <v>0</v>
      </c>
      <c r="AH7" t="s">
        <v>38</v>
      </c>
      <c r="AI7" s="2">
        <f t="shared" si="14"/>
        <v>0</v>
      </c>
      <c r="AJ7" t="s">
        <v>38</v>
      </c>
      <c r="AK7" s="2">
        <f t="shared" si="15"/>
        <v>1</v>
      </c>
      <c r="AL7" t="s">
        <v>44</v>
      </c>
      <c r="AM7" s="2">
        <f t="shared" si="16"/>
        <v>0</v>
      </c>
      <c r="AN7" t="s">
        <v>33</v>
      </c>
      <c r="AO7" s="2">
        <f t="shared" si="17"/>
        <v>0</v>
      </c>
      <c r="AP7" t="s">
        <v>33</v>
      </c>
      <c r="AQ7" s="2">
        <f t="shared" si="18"/>
        <v>0</v>
      </c>
      <c r="AR7" t="s">
        <v>30</v>
      </c>
      <c r="AS7" s="2">
        <f t="shared" si="19"/>
        <v>1</v>
      </c>
      <c r="AT7" t="s">
        <v>38</v>
      </c>
      <c r="AU7" s="2">
        <f t="shared" si="20"/>
        <v>1</v>
      </c>
      <c r="AV7" t="s">
        <v>33</v>
      </c>
      <c r="AW7" s="2">
        <f t="shared" si="21"/>
        <v>1</v>
      </c>
      <c r="AX7" t="s">
        <v>30</v>
      </c>
      <c r="AY7" s="2">
        <f t="shared" si="22"/>
        <v>1</v>
      </c>
      <c r="AZ7" t="s">
        <v>33</v>
      </c>
      <c r="BA7" s="2">
        <f t="shared" si="23"/>
        <v>0</v>
      </c>
      <c r="BB7">
        <f t="shared" si="24"/>
        <v>6</v>
      </c>
      <c r="BC7" s="12">
        <v>0.25</v>
      </c>
    </row>
    <row r="8" spans="1:55" x14ac:dyDescent="0.25">
      <c r="A8" t="s">
        <v>112</v>
      </c>
      <c r="B8" s="1" t="s">
        <v>30</v>
      </c>
      <c r="C8"/>
      <c r="D8" s="1" t="s">
        <v>40</v>
      </c>
      <c r="E8"/>
      <c r="F8" t="s">
        <v>30</v>
      </c>
      <c r="G8" s="2">
        <f t="shared" si="0"/>
        <v>0</v>
      </c>
      <c r="H8" t="s">
        <v>40</v>
      </c>
      <c r="I8" s="2">
        <f t="shared" si="1"/>
        <v>0</v>
      </c>
      <c r="J8" t="s">
        <v>30</v>
      </c>
      <c r="K8" s="2">
        <f t="shared" si="2"/>
        <v>1</v>
      </c>
      <c r="L8" t="s">
        <v>30</v>
      </c>
      <c r="M8" s="2">
        <f t="shared" si="3"/>
        <v>1</v>
      </c>
      <c r="N8" t="s">
        <v>33</v>
      </c>
      <c r="O8" s="2">
        <f t="shared" si="4"/>
        <v>0</v>
      </c>
      <c r="P8" t="s">
        <v>33</v>
      </c>
      <c r="Q8" s="2">
        <f t="shared" si="5"/>
        <v>0</v>
      </c>
      <c r="R8" t="s">
        <v>41</v>
      </c>
      <c r="S8" s="2">
        <f t="shared" si="6"/>
        <v>0</v>
      </c>
      <c r="T8" t="s">
        <v>41</v>
      </c>
      <c r="U8" s="2">
        <f t="shared" si="7"/>
        <v>0</v>
      </c>
      <c r="V8" t="s">
        <v>30</v>
      </c>
      <c r="W8" s="2">
        <f t="shared" si="8"/>
        <v>0</v>
      </c>
      <c r="X8" t="s">
        <v>38</v>
      </c>
      <c r="Y8" s="2">
        <f t="shared" si="9"/>
        <v>0</v>
      </c>
      <c r="Z8" t="s">
        <v>38</v>
      </c>
      <c r="AA8" s="2">
        <f t="shared" si="10"/>
        <v>0</v>
      </c>
      <c r="AB8" t="s">
        <v>40</v>
      </c>
      <c r="AC8" s="2">
        <f t="shared" si="11"/>
        <v>0</v>
      </c>
      <c r="AD8" t="s">
        <v>33</v>
      </c>
      <c r="AE8" s="2">
        <f t="shared" si="12"/>
        <v>0</v>
      </c>
      <c r="AF8" t="s">
        <v>33</v>
      </c>
      <c r="AG8" s="2">
        <f t="shared" si="13"/>
        <v>0</v>
      </c>
      <c r="AH8" t="s">
        <v>41</v>
      </c>
      <c r="AI8" s="2">
        <f t="shared" si="14"/>
        <v>0</v>
      </c>
      <c r="AJ8" t="s">
        <v>38</v>
      </c>
      <c r="AK8" s="2">
        <f t="shared" si="15"/>
        <v>1</v>
      </c>
      <c r="AL8" t="s">
        <v>33</v>
      </c>
      <c r="AM8" s="2">
        <f t="shared" si="16"/>
        <v>0</v>
      </c>
      <c r="AN8" t="s">
        <v>38</v>
      </c>
      <c r="AO8" s="2">
        <f t="shared" si="17"/>
        <v>1</v>
      </c>
      <c r="AP8" t="s">
        <v>33</v>
      </c>
      <c r="AQ8" s="2">
        <f t="shared" si="18"/>
        <v>0</v>
      </c>
      <c r="AR8" t="s">
        <v>30</v>
      </c>
      <c r="AS8" s="2">
        <f t="shared" si="19"/>
        <v>1</v>
      </c>
      <c r="AT8" t="s">
        <v>38</v>
      </c>
      <c r="AU8" s="2">
        <f t="shared" si="20"/>
        <v>1</v>
      </c>
      <c r="AV8" t="s">
        <v>30</v>
      </c>
      <c r="AW8" s="2">
        <f t="shared" si="21"/>
        <v>0</v>
      </c>
      <c r="AX8" t="s">
        <v>30</v>
      </c>
      <c r="AY8" s="2">
        <f t="shared" si="22"/>
        <v>1</v>
      </c>
      <c r="AZ8" t="s">
        <v>30</v>
      </c>
      <c r="BA8" s="2">
        <f t="shared" si="23"/>
        <v>0</v>
      </c>
      <c r="BB8">
        <f t="shared" si="24"/>
        <v>7</v>
      </c>
      <c r="BC8" s="12">
        <v>0.29166666666666669</v>
      </c>
    </row>
    <row r="9" spans="1:55" x14ac:dyDescent="0.25">
      <c r="A9" t="s">
        <v>113</v>
      </c>
      <c r="B9" s="1" t="s">
        <v>30</v>
      </c>
      <c r="C9"/>
      <c r="D9" s="1" t="s">
        <v>40</v>
      </c>
      <c r="E9"/>
      <c r="F9" t="s">
        <v>41</v>
      </c>
      <c r="G9" s="2">
        <f t="shared" si="0"/>
        <v>0</v>
      </c>
      <c r="H9" t="s">
        <v>33</v>
      </c>
      <c r="I9" s="2">
        <f t="shared" si="1"/>
        <v>0</v>
      </c>
      <c r="J9" t="s">
        <v>34</v>
      </c>
      <c r="K9" s="2">
        <f t="shared" si="2"/>
        <v>0</v>
      </c>
      <c r="L9" t="s">
        <v>35</v>
      </c>
      <c r="M9" s="2">
        <f t="shared" si="3"/>
        <v>0</v>
      </c>
      <c r="N9" t="s">
        <v>33</v>
      </c>
      <c r="O9" s="2">
        <f t="shared" si="4"/>
        <v>0</v>
      </c>
      <c r="P9" t="s">
        <v>41</v>
      </c>
      <c r="Q9" s="2">
        <f t="shared" si="5"/>
        <v>0</v>
      </c>
      <c r="R9" t="s">
        <v>33</v>
      </c>
      <c r="S9" s="2">
        <f t="shared" si="6"/>
        <v>0</v>
      </c>
      <c r="T9" t="s">
        <v>38</v>
      </c>
      <c r="U9" s="2">
        <f t="shared" si="7"/>
        <v>0</v>
      </c>
      <c r="V9" t="s">
        <v>45</v>
      </c>
      <c r="W9" s="2">
        <f t="shared" si="8"/>
        <v>0</v>
      </c>
      <c r="X9" t="s">
        <v>38</v>
      </c>
      <c r="Y9" s="2">
        <f t="shared" si="9"/>
        <v>0</v>
      </c>
      <c r="Z9" t="s">
        <v>30</v>
      </c>
      <c r="AA9" s="2">
        <f t="shared" si="10"/>
        <v>1</v>
      </c>
      <c r="AB9" t="s">
        <v>35</v>
      </c>
      <c r="AC9" s="2">
        <f t="shared" si="11"/>
        <v>0</v>
      </c>
      <c r="AD9" t="s">
        <v>31</v>
      </c>
      <c r="AE9" s="2">
        <f t="shared" si="12"/>
        <v>1</v>
      </c>
      <c r="AF9" t="s">
        <v>38</v>
      </c>
      <c r="AG9" s="2">
        <f t="shared" si="13"/>
        <v>0</v>
      </c>
      <c r="AH9" t="s">
        <v>38</v>
      </c>
      <c r="AI9" s="2">
        <f t="shared" si="14"/>
        <v>0</v>
      </c>
      <c r="AJ9" t="s">
        <v>33</v>
      </c>
      <c r="AK9" s="2">
        <f t="shared" si="15"/>
        <v>0</v>
      </c>
      <c r="AL9" t="s">
        <v>35</v>
      </c>
      <c r="AM9" s="2">
        <f t="shared" si="16"/>
        <v>0</v>
      </c>
      <c r="AN9" t="s">
        <v>33</v>
      </c>
      <c r="AO9" s="2">
        <f t="shared" si="17"/>
        <v>0</v>
      </c>
      <c r="AP9" t="s">
        <v>33</v>
      </c>
      <c r="AQ9" s="2">
        <f t="shared" si="18"/>
        <v>0</v>
      </c>
      <c r="AR9" t="s">
        <v>34</v>
      </c>
      <c r="AS9" s="2">
        <f t="shared" si="19"/>
        <v>0</v>
      </c>
      <c r="AT9" t="s">
        <v>38</v>
      </c>
      <c r="AU9" s="2">
        <f t="shared" si="20"/>
        <v>1</v>
      </c>
      <c r="AV9" t="s">
        <v>33</v>
      </c>
      <c r="AW9" s="2">
        <f t="shared" si="21"/>
        <v>1</v>
      </c>
      <c r="AX9" t="s">
        <v>33</v>
      </c>
      <c r="AY9" s="2">
        <f t="shared" si="22"/>
        <v>0</v>
      </c>
      <c r="AZ9" t="s">
        <v>30</v>
      </c>
      <c r="BA9" s="2">
        <f t="shared" si="23"/>
        <v>0</v>
      </c>
      <c r="BB9">
        <f t="shared" si="24"/>
        <v>4</v>
      </c>
      <c r="BC9" s="12">
        <v>0.16666666666666666</v>
      </c>
    </row>
    <row r="10" spans="1:55" x14ac:dyDescent="0.25">
      <c r="A10" t="s">
        <v>114</v>
      </c>
      <c r="B10" s="1" t="s">
        <v>30</v>
      </c>
      <c r="C10"/>
      <c r="D10" s="1" t="s">
        <v>40</v>
      </c>
      <c r="E10"/>
      <c r="F10" t="s">
        <v>29</v>
      </c>
      <c r="G10" s="2">
        <f t="shared" si="0"/>
        <v>0</v>
      </c>
      <c r="H10" t="s">
        <v>37</v>
      </c>
      <c r="I10" s="2">
        <f t="shared" si="1"/>
        <v>0</v>
      </c>
      <c r="J10" t="s">
        <v>34</v>
      </c>
      <c r="K10" s="2">
        <f t="shared" si="2"/>
        <v>0</v>
      </c>
      <c r="L10" t="s">
        <v>35</v>
      </c>
      <c r="M10" s="2">
        <f t="shared" si="3"/>
        <v>0</v>
      </c>
      <c r="N10" t="s">
        <v>38</v>
      </c>
      <c r="O10" s="2">
        <f t="shared" si="4"/>
        <v>0</v>
      </c>
      <c r="P10" t="s">
        <v>41</v>
      </c>
      <c r="Q10" s="2">
        <f t="shared" si="5"/>
        <v>0</v>
      </c>
      <c r="R10" t="s">
        <v>30</v>
      </c>
      <c r="S10" s="2">
        <f t="shared" si="6"/>
        <v>1</v>
      </c>
      <c r="T10" t="s">
        <v>41</v>
      </c>
      <c r="U10" s="2">
        <f t="shared" si="7"/>
        <v>0</v>
      </c>
      <c r="V10" t="s">
        <v>28</v>
      </c>
      <c r="W10" s="2">
        <f t="shared" si="8"/>
        <v>0</v>
      </c>
      <c r="X10" t="s">
        <v>30</v>
      </c>
      <c r="Y10" s="2">
        <f t="shared" si="9"/>
        <v>0</v>
      </c>
      <c r="Z10" t="s">
        <v>30</v>
      </c>
      <c r="AA10" s="2">
        <f t="shared" si="10"/>
        <v>1</v>
      </c>
      <c r="AB10" t="s">
        <v>30</v>
      </c>
      <c r="AC10" s="2">
        <f t="shared" si="11"/>
        <v>0</v>
      </c>
      <c r="AD10" t="s">
        <v>33</v>
      </c>
      <c r="AE10" s="2">
        <f t="shared" si="12"/>
        <v>0</v>
      </c>
      <c r="AF10" t="s">
        <v>30</v>
      </c>
      <c r="AG10" s="2">
        <f t="shared" si="13"/>
        <v>0</v>
      </c>
      <c r="AH10" t="s">
        <v>31</v>
      </c>
      <c r="AI10" s="2">
        <f t="shared" si="14"/>
        <v>0</v>
      </c>
      <c r="AJ10" t="s">
        <v>38</v>
      </c>
      <c r="AK10" s="2">
        <f t="shared" si="15"/>
        <v>1</v>
      </c>
      <c r="AL10" t="s">
        <v>57</v>
      </c>
      <c r="AM10" s="2">
        <f t="shared" si="16"/>
        <v>0</v>
      </c>
      <c r="AN10" t="s">
        <v>33</v>
      </c>
      <c r="AO10" s="2">
        <f t="shared" si="17"/>
        <v>0</v>
      </c>
      <c r="AP10" t="s">
        <v>30</v>
      </c>
      <c r="AQ10" s="2">
        <f t="shared" si="18"/>
        <v>1</v>
      </c>
      <c r="AR10" t="s">
        <v>30</v>
      </c>
      <c r="AS10" s="2">
        <f t="shared" si="19"/>
        <v>1</v>
      </c>
      <c r="AT10" t="s">
        <v>33</v>
      </c>
      <c r="AU10" s="2">
        <f t="shared" si="20"/>
        <v>0</v>
      </c>
      <c r="AV10" t="s">
        <v>33</v>
      </c>
      <c r="AW10" s="2">
        <f t="shared" si="21"/>
        <v>1</v>
      </c>
      <c r="AX10" t="s">
        <v>36</v>
      </c>
      <c r="AY10" s="2">
        <f t="shared" si="22"/>
        <v>0</v>
      </c>
      <c r="AZ10" t="s">
        <v>36</v>
      </c>
      <c r="BA10" s="2">
        <f t="shared" si="23"/>
        <v>0</v>
      </c>
      <c r="BB10">
        <f t="shared" si="24"/>
        <v>6</v>
      </c>
      <c r="BC10" s="12">
        <v>0.25</v>
      </c>
    </row>
    <row r="11" spans="1:55" x14ac:dyDescent="0.25">
      <c r="A11" t="s">
        <v>115</v>
      </c>
      <c r="B11" s="1" t="s">
        <v>30</v>
      </c>
      <c r="C11"/>
      <c r="D11" s="1" t="s">
        <v>40</v>
      </c>
      <c r="E11"/>
      <c r="F11" t="s">
        <v>38</v>
      </c>
      <c r="G11" s="2">
        <f t="shared" si="0"/>
        <v>0</v>
      </c>
      <c r="H11" t="s">
        <v>30</v>
      </c>
      <c r="I11" s="2">
        <f t="shared" si="1"/>
        <v>0</v>
      </c>
      <c r="J11" t="s">
        <v>30</v>
      </c>
      <c r="K11" s="2">
        <f t="shared" si="2"/>
        <v>1</v>
      </c>
      <c r="L11" t="s">
        <v>48</v>
      </c>
      <c r="M11" s="2">
        <f t="shared" si="3"/>
        <v>0</v>
      </c>
      <c r="N11" t="s">
        <v>30</v>
      </c>
      <c r="O11" s="2">
        <f t="shared" si="4"/>
        <v>0</v>
      </c>
      <c r="P11" t="s">
        <v>30</v>
      </c>
      <c r="Q11" s="2">
        <f t="shared" si="5"/>
        <v>0</v>
      </c>
      <c r="R11" t="s">
        <v>30</v>
      </c>
      <c r="S11" s="2">
        <f t="shared" si="6"/>
        <v>1</v>
      </c>
      <c r="T11" t="s">
        <v>30</v>
      </c>
      <c r="U11" s="2">
        <f t="shared" si="7"/>
        <v>0</v>
      </c>
      <c r="V11" t="s">
        <v>30</v>
      </c>
      <c r="W11" s="2">
        <f t="shared" si="8"/>
        <v>0</v>
      </c>
      <c r="X11" t="s">
        <v>38</v>
      </c>
      <c r="Y11" s="2">
        <f t="shared" si="9"/>
        <v>0</v>
      </c>
      <c r="Z11" t="s">
        <v>38</v>
      </c>
      <c r="AA11" s="2">
        <f t="shared" si="10"/>
        <v>0</v>
      </c>
      <c r="AB11" t="s">
        <v>30</v>
      </c>
      <c r="AC11" s="2">
        <f t="shared" si="11"/>
        <v>0</v>
      </c>
      <c r="AD11" t="s">
        <v>38</v>
      </c>
      <c r="AE11" s="2">
        <f t="shared" si="12"/>
        <v>0</v>
      </c>
      <c r="AF11" t="s">
        <v>33</v>
      </c>
      <c r="AG11" s="2">
        <f t="shared" si="13"/>
        <v>0</v>
      </c>
      <c r="AH11" t="s">
        <v>38</v>
      </c>
      <c r="AI11" s="2">
        <f t="shared" si="14"/>
        <v>0</v>
      </c>
      <c r="AJ11" t="s">
        <v>30</v>
      </c>
      <c r="AK11" s="2">
        <f t="shared" si="15"/>
        <v>0</v>
      </c>
      <c r="AL11" t="s">
        <v>33</v>
      </c>
      <c r="AM11" s="2">
        <f t="shared" si="16"/>
        <v>0</v>
      </c>
      <c r="AN11" t="s">
        <v>33</v>
      </c>
      <c r="AO11" s="2">
        <f t="shared" si="17"/>
        <v>0</v>
      </c>
      <c r="AP11" t="s">
        <v>41</v>
      </c>
      <c r="AQ11" s="2">
        <f t="shared" si="18"/>
        <v>0</v>
      </c>
      <c r="AR11" t="s">
        <v>30</v>
      </c>
      <c r="AS11" s="2">
        <f t="shared" si="19"/>
        <v>1</v>
      </c>
      <c r="AT11" t="s">
        <v>41</v>
      </c>
      <c r="AU11" s="2">
        <f t="shared" si="20"/>
        <v>0</v>
      </c>
      <c r="AV11" t="s">
        <v>41</v>
      </c>
      <c r="AW11" s="2">
        <f t="shared" si="21"/>
        <v>0</v>
      </c>
      <c r="AX11" t="s">
        <v>32</v>
      </c>
      <c r="AY11" s="2">
        <f t="shared" si="22"/>
        <v>0</v>
      </c>
      <c r="AZ11" t="s">
        <v>32</v>
      </c>
      <c r="BA11" s="2">
        <f t="shared" si="23"/>
        <v>1</v>
      </c>
      <c r="BB11">
        <f t="shared" si="24"/>
        <v>4</v>
      </c>
      <c r="BC11" s="12">
        <v>0.16666666666666666</v>
      </c>
    </row>
    <row r="12" spans="1:55" x14ac:dyDescent="0.25">
      <c r="A12" t="s">
        <v>116</v>
      </c>
      <c r="B12" s="1" t="s">
        <v>30</v>
      </c>
      <c r="C12"/>
      <c r="D12" s="1" t="s">
        <v>40</v>
      </c>
      <c r="E12"/>
      <c r="F12" t="s">
        <v>30</v>
      </c>
      <c r="G12" s="2">
        <f t="shared" si="0"/>
        <v>0</v>
      </c>
      <c r="H12" t="s">
        <v>38</v>
      </c>
      <c r="I12" s="2">
        <f t="shared" si="1"/>
        <v>0</v>
      </c>
      <c r="J12" t="s">
        <v>34</v>
      </c>
      <c r="K12" s="2">
        <f t="shared" si="2"/>
        <v>0</v>
      </c>
      <c r="L12" t="s">
        <v>30</v>
      </c>
      <c r="M12" s="2">
        <f t="shared" si="3"/>
        <v>1</v>
      </c>
      <c r="N12" t="s">
        <v>33</v>
      </c>
      <c r="O12" s="2">
        <f t="shared" si="4"/>
        <v>0</v>
      </c>
      <c r="P12" t="s">
        <v>30</v>
      </c>
      <c r="Q12" s="2">
        <f t="shared" si="5"/>
        <v>0</v>
      </c>
      <c r="R12" t="s">
        <v>41</v>
      </c>
      <c r="S12" s="2">
        <f t="shared" si="6"/>
        <v>0</v>
      </c>
      <c r="T12" t="s">
        <v>33</v>
      </c>
      <c r="U12" s="2">
        <f t="shared" si="7"/>
        <v>1</v>
      </c>
      <c r="V12" t="s">
        <v>35</v>
      </c>
      <c r="W12" s="2">
        <f t="shared" si="8"/>
        <v>0</v>
      </c>
      <c r="X12" t="s">
        <v>38</v>
      </c>
      <c r="Y12" s="2">
        <f t="shared" si="9"/>
        <v>0</v>
      </c>
      <c r="Z12" t="s">
        <v>41</v>
      </c>
      <c r="AA12" s="2">
        <f t="shared" si="10"/>
        <v>0</v>
      </c>
      <c r="AB12" t="s">
        <v>45</v>
      </c>
      <c r="AC12" s="2">
        <f t="shared" si="11"/>
        <v>0</v>
      </c>
      <c r="AD12" t="s">
        <v>41</v>
      </c>
      <c r="AE12" s="2">
        <f t="shared" si="12"/>
        <v>0</v>
      </c>
      <c r="AF12" t="s">
        <v>34</v>
      </c>
      <c r="AG12" s="2">
        <f t="shared" si="13"/>
        <v>0</v>
      </c>
      <c r="AH12" t="s">
        <v>33</v>
      </c>
      <c r="AI12" s="2">
        <f t="shared" si="14"/>
        <v>0</v>
      </c>
      <c r="AJ12" t="s">
        <v>38</v>
      </c>
      <c r="AK12" s="2">
        <f t="shared" si="15"/>
        <v>1</v>
      </c>
      <c r="AL12" t="s">
        <v>41</v>
      </c>
      <c r="AM12" s="2">
        <f t="shared" si="16"/>
        <v>0</v>
      </c>
      <c r="AN12" t="s">
        <v>33</v>
      </c>
      <c r="AO12" s="2">
        <f t="shared" si="17"/>
        <v>0</v>
      </c>
      <c r="AP12" t="s">
        <v>38</v>
      </c>
      <c r="AQ12" s="2">
        <f t="shared" si="18"/>
        <v>0</v>
      </c>
      <c r="AR12" t="s">
        <v>37</v>
      </c>
      <c r="AS12" s="2">
        <f t="shared" si="19"/>
        <v>0</v>
      </c>
      <c r="AT12" t="s">
        <v>30</v>
      </c>
      <c r="AU12" s="2">
        <f t="shared" si="20"/>
        <v>0</v>
      </c>
      <c r="AV12" t="s">
        <v>38</v>
      </c>
      <c r="AW12" s="2">
        <f t="shared" si="21"/>
        <v>0</v>
      </c>
      <c r="AX12" t="s">
        <v>38</v>
      </c>
      <c r="AY12" s="2">
        <f t="shared" si="22"/>
        <v>0</v>
      </c>
      <c r="AZ12" t="s">
        <v>33</v>
      </c>
      <c r="BA12" s="2">
        <f t="shared" si="23"/>
        <v>0</v>
      </c>
      <c r="BB12">
        <f t="shared" si="24"/>
        <v>3</v>
      </c>
      <c r="BC12" s="12">
        <v>0.125</v>
      </c>
    </row>
    <row r="13" spans="1:55" x14ac:dyDescent="0.25">
      <c r="A13" t="s">
        <v>117</v>
      </c>
      <c r="B13" s="1" t="s">
        <v>30</v>
      </c>
      <c r="C13"/>
      <c r="D13" s="1" t="s">
        <v>40</v>
      </c>
      <c r="E13"/>
      <c r="F13" t="s">
        <v>41</v>
      </c>
      <c r="G13" s="2">
        <f t="shared" si="0"/>
        <v>0</v>
      </c>
      <c r="H13" t="s">
        <v>40</v>
      </c>
      <c r="I13" s="2">
        <f t="shared" si="1"/>
        <v>0</v>
      </c>
      <c r="J13" t="s">
        <v>33</v>
      </c>
      <c r="K13" s="2">
        <f t="shared" si="2"/>
        <v>0</v>
      </c>
      <c r="L13" t="s">
        <v>33</v>
      </c>
      <c r="M13" s="2">
        <f t="shared" si="3"/>
        <v>0</v>
      </c>
      <c r="N13" t="s">
        <v>33</v>
      </c>
      <c r="O13" s="2">
        <f t="shared" si="4"/>
        <v>0</v>
      </c>
      <c r="P13" t="s">
        <v>31</v>
      </c>
      <c r="Q13" s="2">
        <f t="shared" si="5"/>
        <v>0</v>
      </c>
      <c r="R13" t="s">
        <v>35</v>
      </c>
      <c r="S13" s="2">
        <f t="shared" si="6"/>
        <v>0</v>
      </c>
      <c r="T13" t="s">
        <v>30</v>
      </c>
      <c r="U13" s="2">
        <f t="shared" si="7"/>
        <v>0</v>
      </c>
      <c r="V13" t="s">
        <v>30</v>
      </c>
      <c r="W13" s="2">
        <f t="shared" si="8"/>
        <v>0</v>
      </c>
      <c r="X13" t="s">
        <v>30</v>
      </c>
      <c r="Y13" s="2">
        <f t="shared" si="9"/>
        <v>0</v>
      </c>
      <c r="Z13" t="s">
        <v>33</v>
      </c>
      <c r="AA13" s="2">
        <f t="shared" si="10"/>
        <v>0</v>
      </c>
      <c r="AB13" t="s">
        <v>40</v>
      </c>
      <c r="AC13" s="2">
        <f t="shared" si="11"/>
        <v>0</v>
      </c>
      <c r="AD13" t="s">
        <v>38</v>
      </c>
      <c r="AE13" s="2">
        <f t="shared" si="12"/>
        <v>0</v>
      </c>
      <c r="AF13" t="s">
        <v>48</v>
      </c>
      <c r="AG13" s="2">
        <f t="shared" si="13"/>
        <v>0</v>
      </c>
      <c r="AH13" t="s">
        <v>59</v>
      </c>
      <c r="AI13" s="2">
        <f t="shared" si="14"/>
        <v>0</v>
      </c>
      <c r="AJ13" t="s">
        <v>30</v>
      </c>
      <c r="AK13" s="2">
        <f t="shared" si="15"/>
        <v>0</v>
      </c>
      <c r="AL13" t="s">
        <v>48</v>
      </c>
      <c r="AM13" s="2">
        <f t="shared" si="16"/>
        <v>0</v>
      </c>
      <c r="AN13" t="s">
        <v>41</v>
      </c>
      <c r="AO13" s="2">
        <f t="shared" si="17"/>
        <v>0</v>
      </c>
      <c r="AP13" t="s">
        <v>30</v>
      </c>
      <c r="AQ13" s="2">
        <f t="shared" si="18"/>
        <v>1</v>
      </c>
      <c r="AR13" t="s">
        <v>33</v>
      </c>
      <c r="AS13" s="2">
        <f t="shared" si="19"/>
        <v>0</v>
      </c>
      <c r="AT13" t="s">
        <v>38</v>
      </c>
      <c r="AU13" s="2">
        <f t="shared" si="20"/>
        <v>1</v>
      </c>
      <c r="AV13" t="s">
        <v>41</v>
      </c>
      <c r="AW13" s="2">
        <f t="shared" si="21"/>
        <v>0</v>
      </c>
      <c r="AX13" t="s">
        <v>32</v>
      </c>
      <c r="AY13" s="2">
        <f t="shared" si="22"/>
        <v>0</v>
      </c>
      <c r="AZ13" t="s">
        <v>36</v>
      </c>
      <c r="BA13" s="2">
        <f t="shared" si="23"/>
        <v>0</v>
      </c>
      <c r="BB13">
        <f t="shared" si="24"/>
        <v>2</v>
      </c>
      <c r="BC13" s="12">
        <v>8.3333333333333329E-2</v>
      </c>
    </row>
    <row r="14" spans="1:55" x14ac:dyDescent="0.25">
      <c r="A14" t="s">
        <v>118</v>
      </c>
      <c r="B14" s="1" t="s">
        <v>30</v>
      </c>
      <c r="C14"/>
      <c r="D14" s="1" t="s">
        <v>40</v>
      </c>
      <c r="E14"/>
      <c r="F14" t="s">
        <v>30</v>
      </c>
      <c r="G14" s="2">
        <f t="shared" si="0"/>
        <v>0</v>
      </c>
      <c r="H14" t="s">
        <v>38</v>
      </c>
      <c r="I14" s="2">
        <f t="shared" si="1"/>
        <v>0</v>
      </c>
      <c r="J14" t="s">
        <v>48</v>
      </c>
      <c r="K14" s="2">
        <f t="shared" si="2"/>
        <v>0</v>
      </c>
      <c r="L14" t="s">
        <v>35</v>
      </c>
      <c r="M14" s="2">
        <f t="shared" si="3"/>
        <v>0</v>
      </c>
      <c r="N14" t="s">
        <v>35</v>
      </c>
      <c r="O14" s="2">
        <f t="shared" si="4"/>
        <v>0</v>
      </c>
      <c r="P14" t="s">
        <v>34</v>
      </c>
      <c r="Q14" s="2">
        <f t="shared" si="5"/>
        <v>0</v>
      </c>
      <c r="R14" t="s">
        <v>33</v>
      </c>
      <c r="S14" s="2">
        <f t="shared" si="6"/>
        <v>0</v>
      </c>
      <c r="T14" t="s">
        <v>37</v>
      </c>
      <c r="U14" s="2">
        <f t="shared" si="7"/>
        <v>0</v>
      </c>
      <c r="V14" t="s">
        <v>34</v>
      </c>
      <c r="W14" s="2">
        <f t="shared" si="8"/>
        <v>1</v>
      </c>
      <c r="X14" t="s">
        <v>30</v>
      </c>
      <c r="Y14" s="2">
        <f t="shared" si="9"/>
        <v>0</v>
      </c>
      <c r="Z14" t="s">
        <v>31</v>
      </c>
      <c r="AA14" s="2">
        <f t="shared" si="10"/>
        <v>0</v>
      </c>
      <c r="AB14" t="s">
        <v>40</v>
      </c>
      <c r="AC14" s="2">
        <f t="shared" si="11"/>
        <v>0</v>
      </c>
      <c r="AD14" t="s">
        <v>35</v>
      </c>
      <c r="AE14" s="2">
        <f t="shared" si="12"/>
        <v>0</v>
      </c>
      <c r="AF14" t="s">
        <v>45</v>
      </c>
      <c r="AG14" s="2">
        <f t="shared" si="13"/>
        <v>0</v>
      </c>
      <c r="AH14" t="s">
        <v>34</v>
      </c>
      <c r="AI14" s="2">
        <f t="shared" si="14"/>
        <v>0</v>
      </c>
      <c r="AJ14" t="s">
        <v>45</v>
      </c>
      <c r="AK14" s="2">
        <f t="shared" si="15"/>
        <v>0</v>
      </c>
      <c r="AL14" t="s">
        <v>28</v>
      </c>
      <c r="AM14" s="2">
        <f t="shared" si="16"/>
        <v>0</v>
      </c>
      <c r="AN14" t="s">
        <v>30</v>
      </c>
      <c r="AO14" s="2">
        <f t="shared" si="17"/>
        <v>0</v>
      </c>
      <c r="AP14" t="s">
        <v>35</v>
      </c>
      <c r="AQ14" s="2">
        <f t="shared" si="18"/>
        <v>0</v>
      </c>
      <c r="AR14" t="s">
        <v>28</v>
      </c>
      <c r="AS14" s="2">
        <f t="shared" si="19"/>
        <v>0</v>
      </c>
      <c r="AT14" t="s">
        <v>34</v>
      </c>
      <c r="AU14" s="2">
        <f t="shared" si="20"/>
        <v>0</v>
      </c>
      <c r="AV14" t="s">
        <v>30</v>
      </c>
      <c r="AW14" s="2">
        <f t="shared" si="21"/>
        <v>0</v>
      </c>
      <c r="AX14" t="s">
        <v>34</v>
      </c>
      <c r="AY14" s="2">
        <f t="shared" si="22"/>
        <v>0</v>
      </c>
      <c r="AZ14" t="s">
        <v>37</v>
      </c>
      <c r="BA14" s="2">
        <f t="shared" si="23"/>
        <v>0</v>
      </c>
      <c r="BB14">
        <f t="shared" si="24"/>
        <v>1</v>
      </c>
      <c r="BC14" s="12">
        <v>4.1666666666666664E-2</v>
      </c>
    </row>
    <row r="15" spans="1:55" x14ac:dyDescent="0.25">
      <c r="A15" s="8" t="s">
        <v>200</v>
      </c>
      <c r="B15" s="7" t="s">
        <v>30</v>
      </c>
      <c r="C15" s="7"/>
      <c r="D15" s="7" t="s">
        <v>40</v>
      </c>
      <c r="E15" s="7"/>
      <c r="F15" s="7" t="s">
        <v>33</v>
      </c>
      <c r="G15" s="2">
        <f t="shared" si="0"/>
        <v>0</v>
      </c>
      <c r="H15" s="7" t="s">
        <v>41</v>
      </c>
      <c r="I15" s="2">
        <f t="shared" si="1"/>
        <v>0</v>
      </c>
      <c r="J15" s="7" t="s">
        <v>33</v>
      </c>
      <c r="K15" s="2">
        <f t="shared" si="2"/>
        <v>0</v>
      </c>
      <c r="L15" s="7"/>
      <c r="M15" s="2">
        <f t="shared" si="3"/>
        <v>0</v>
      </c>
      <c r="N15" s="7"/>
      <c r="O15" s="2">
        <f t="shared" si="4"/>
        <v>0</v>
      </c>
      <c r="P15" s="7"/>
      <c r="Q15" s="2">
        <f t="shared" si="5"/>
        <v>0</v>
      </c>
      <c r="R15" s="7"/>
      <c r="S15" s="2">
        <f t="shared" si="6"/>
        <v>0</v>
      </c>
      <c r="T15" s="7"/>
      <c r="U15" s="2">
        <f t="shared" si="7"/>
        <v>0</v>
      </c>
      <c r="V15" s="7" t="s">
        <v>35</v>
      </c>
      <c r="W15" s="2">
        <f t="shared" si="8"/>
        <v>0</v>
      </c>
      <c r="X15" s="7" t="s">
        <v>35</v>
      </c>
      <c r="Y15" s="2">
        <f t="shared" si="9"/>
        <v>1</v>
      </c>
      <c r="Z15" s="7"/>
      <c r="AA15" s="2">
        <f t="shared" si="10"/>
        <v>0</v>
      </c>
      <c r="AB15" s="7"/>
      <c r="AC15" s="2">
        <f t="shared" si="11"/>
        <v>0</v>
      </c>
      <c r="AD15" s="7"/>
      <c r="AE15" s="2">
        <f t="shared" si="12"/>
        <v>0</v>
      </c>
      <c r="AF15" s="7"/>
      <c r="AG15" s="2">
        <f t="shared" si="13"/>
        <v>0</v>
      </c>
      <c r="AH15" s="7"/>
      <c r="AI15" s="2">
        <f t="shared" si="14"/>
        <v>0</v>
      </c>
      <c r="AJ15" s="7"/>
      <c r="AK15" s="2">
        <f t="shared" si="15"/>
        <v>0</v>
      </c>
      <c r="AL15" s="7"/>
      <c r="AM15" s="2">
        <f t="shared" si="16"/>
        <v>0</v>
      </c>
      <c r="AN15" s="7"/>
      <c r="AO15" s="2">
        <f t="shared" si="17"/>
        <v>0</v>
      </c>
      <c r="AP15" s="7"/>
      <c r="AQ15" s="2">
        <f t="shared" si="18"/>
        <v>0</v>
      </c>
      <c r="AR15" s="7"/>
      <c r="AS15" s="2">
        <f t="shared" si="19"/>
        <v>0</v>
      </c>
      <c r="AT15" s="7"/>
      <c r="AU15" s="2">
        <f t="shared" si="20"/>
        <v>0</v>
      </c>
      <c r="AV15" s="7"/>
      <c r="AW15" s="2">
        <f t="shared" si="21"/>
        <v>0</v>
      </c>
      <c r="AX15" s="7" t="s">
        <v>32</v>
      </c>
      <c r="AY15" s="2">
        <f t="shared" si="22"/>
        <v>0</v>
      </c>
      <c r="AZ15" s="7" t="s">
        <v>32</v>
      </c>
      <c r="BA15" s="2">
        <f t="shared" si="23"/>
        <v>1</v>
      </c>
      <c r="BB15">
        <f t="shared" si="24"/>
        <v>2</v>
      </c>
      <c r="BC15" s="12">
        <v>8.3333333333333329E-2</v>
      </c>
    </row>
    <row r="16" spans="1:55" x14ac:dyDescent="0.25">
      <c r="A16" t="s">
        <v>119</v>
      </c>
      <c r="B16" s="1" t="s">
        <v>30</v>
      </c>
      <c r="C16"/>
      <c r="D16" s="1" t="s">
        <v>40</v>
      </c>
      <c r="E16"/>
      <c r="F16" t="s">
        <v>28</v>
      </c>
      <c r="G16" s="2">
        <f t="shared" si="0"/>
        <v>1</v>
      </c>
      <c r="H16" t="s">
        <v>29</v>
      </c>
      <c r="I16" s="2">
        <f t="shared" si="1"/>
        <v>1</v>
      </c>
      <c r="J16" t="s">
        <v>34</v>
      </c>
      <c r="K16" s="2">
        <f t="shared" si="2"/>
        <v>0</v>
      </c>
      <c r="L16" t="s">
        <v>30</v>
      </c>
      <c r="M16" s="2">
        <f t="shared" si="3"/>
        <v>1</v>
      </c>
      <c r="N16" t="s">
        <v>33</v>
      </c>
      <c r="O16" s="2">
        <f t="shared" si="4"/>
        <v>0</v>
      </c>
      <c r="P16" t="s">
        <v>28</v>
      </c>
      <c r="Q16" s="2">
        <f t="shared" si="5"/>
        <v>0</v>
      </c>
      <c r="R16" t="s">
        <v>33</v>
      </c>
      <c r="S16" s="2">
        <f t="shared" si="6"/>
        <v>0</v>
      </c>
      <c r="T16" t="s">
        <v>41</v>
      </c>
      <c r="U16" s="2">
        <f t="shared" si="7"/>
        <v>0</v>
      </c>
      <c r="V16" t="s">
        <v>35</v>
      </c>
      <c r="W16" s="2">
        <f t="shared" si="8"/>
        <v>0</v>
      </c>
      <c r="X16" t="s">
        <v>30</v>
      </c>
      <c r="Y16" s="2">
        <f t="shared" si="9"/>
        <v>0</v>
      </c>
      <c r="Z16" t="s">
        <v>30</v>
      </c>
      <c r="AA16" s="2">
        <f t="shared" si="10"/>
        <v>1</v>
      </c>
      <c r="AB16" t="s">
        <v>30</v>
      </c>
      <c r="AC16" s="2">
        <f t="shared" si="11"/>
        <v>0</v>
      </c>
      <c r="AD16" t="s">
        <v>38</v>
      </c>
      <c r="AE16" s="2">
        <f t="shared" si="12"/>
        <v>0</v>
      </c>
      <c r="AF16" t="s">
        <v>28</v>
      </c>
      <c r="AG16" s="2">
        <f t="shared" si="13"/>
        <v>0</v>
      </c>
      <c r="AH16" t="s">
        <v>37</v>
      </c>
      <c r="AI16" s="2">
        <f t="shared" si="14"/>
        <v>1</v>
      </c>
      <c r="AJ16" t="s">
        <v>38</v>
      </c>
      <c r="AK16" s="2">
        <f t="shared" si="15"/>
        <v>1</v>
      </c>
      <c r="AL16" t="s">
        <v>28</v>
      </c>
      <c r="AM16" s="2">
        <f t="shared" si="16"/>
        <v>0</v>
      </c>
      <c r="AN16" t="s">
        <v>38</v>
      </c>
      <c r="AO16" s="2">
        <f t="shared" si="17"/>
        <v>1</v>
      </c>
      <c r="AP16" t="s">
        <v>33</v>
      </c>
      <c r="AQ16" s="2">
        <f t="shared" si="18"/>
        <v>0</v>
      </c>
      <c r="AR16" t="s">
        <v>48</v>
      </c>
      <c r="AS16" s="2">
        <f t="shared" si="19"/>
        <v>0</v>
      </c>
      <c r="AT16" t="s">
        <v>38</v>
      </c>
      <c r="AU16" s="2">
        <f t="shared" si="20"/>
        <v>1</v>
      </c>
      <c r="AV16" t="s">
        <v>33</v>
      </c>
      <c r="AW16" s="2">
        <f t="shared" si="21"/>
        <v>1</v>
      </c>
      <c r="AX16" t="s">
        <v>32</v>
      </c>
      <c r="AY16" s="2">
        <f t="shared" si="22"/>
        <v>0</v>
      </c>
      <c r="AZ16" t="s">
        <v>32</v>
      </c>
      <c r="BA16" s="2">
        <f t="shared" si="23"/>
        <v>1</v>
      </c>
      <c r="BB16">
        <f t="shared" si="24"/>
        <v>8</v>
      </c>
      <c r="BC16" s="12">
        <v>0.33333333333333331</v>
      </c>
    </row>
    <row r="17" spans="1:55" x14ac:dyDescent="0.25">
      <c r="A17" t="s">
        <v>120</v>
      </c>
      <c r="B17" s="1" t="s">
        <v>30</v>
      </c>
      <c r="C17"/>
      <c r="D17" s="10" t="s">
        <v>30</v>
      </c>
      <c r="E17"/>
      <c r="F17" t="s">
        <v>30</v>
      </c>
      <c r="G17" s="2">
        <f t="shared" si="0"/>
        <v>0</v>
      </c>
      <c r="H17" t="s">
        <v>38</v>
      </c>
      <c r="I17" s="2">
        <f t="shared" si="1"/>
        <v>0</v>
      </c>
      <c r="J17" t="s">
        <v>35</v>
      </c>
      <c r="K17" s="2">
        <f t="shared" si="2"/>
        <v>0</v>
      </c>
      <c r="L17" t="s">
        <v>34</v>
      </c>
      <c r="M17" s="2">
        <f t="shared" si="3"/>
        <v>0</v>
      </c>
      <c r="N17" t="s">
        <v>33</v>
      </c>
      <c r="O17" s="2">
        <f t="shared" si="4"/>
        <v>0</v>
      </c>
      <c r="P17" t="s">
        <v>35</v>
      </c>
      <c r="Q17" s="2">
        <f t="shared" si="5"/>
        <v>0</v>
      </c>
      <c r="R17" t="s">
        <v>33</v>
      </c>
      <c r="S17" s="2">
        <f t="shared" si="6"/>
        <v>0</v>
      </c>
      <c r="T17" t="s">
        <v>38</v>
      </c>
      <c r="U17" s="2">
        <f t="shared" si="7"/>
        <v>0</v>
      </c>
      <c r="V17" t="s">
        <v>48</v>
      </c>
      <c r="W17" s="2">
        <f t="shared" si="8"/>
        <v>0</v>
      </c>
      <c r="X17" t="s">
        <v>33</v>
      </c>
      <c r="Y17" s="2">
        <f t="shared" si="9"/>
        <v>0</v>
      </c>
      <c r="Z17" t="s">
        <v>28</v>
      </c>
      <c r="AA17" s="2">
        <f t="shared" si="10"/>
        <v>0</v>
      </c>
      <c r="AB17" t="s">
        <v>33</v>
      </c>
      <c r="AC17" s="2">
        <f t="shared" si="11"/>
        <v>0</v>
      </c>
      <c r="AD17" t="s">
        <v>40</v>
      </c>
      <c r="AE17" s="2">
        <f t="shared" si="12"/>
        <v>0</v>
      </c>
      <c r="AF17" t="s">
        <v>31</v>
      </c>
      <c r="AG17" s="2">
        <f t="shared" si="13"/>
        <v>0</v>
      </c>
      <c r="AH17" t="s">
        <v>38</v>
      </c>
      <c r="AI17" s="2">
        <f t="shared" si="14"/>
        <v>0</v>
      </c>
      <c r="AJ17" t="s">
        <v>30</v>
      </c>
      <c r="AK17" s="2">
        <f t="shared" si="15"/>
        <v>0</v>
      </c>
      <c r="AL17" t="s">
        <v>30</v>
      </c>
      <c r="AM17" s="2">
        <f t="shared" si="16"/>
        <v>0</v>
      </c>
      <c r="AN17" t="s">
        <v>41</v>
      </c>
      <c r="AO17" s="2">
        <f t="shared" si="17"/>
        <v>0</v>
      </c>
      <c r="AP17" t="s">
        <v>34</v>
      </c>
      <c r="AQ17" s="2">
        <f t="shared" si="18"/>
        <v>0</v>
      </c>
      <c r="AR17" t="s">
        <v>32</v>
      </c>
      <c r="AS17" s="2">
        <f t="shared" si="19"/>
        <v>0</v>
      </c>
      <c r="AT17" t="s">
        <v>33</v>
      </c>
      <c r="AU17" s="2">
        <f t="shared" si="20"/>
        <v>0</v>
      </c>
      <c r="AV17" t="s">
        <v>33</v>
      </c>
      <c r="AW17" s="2">
        <f t="shared" si="21"/>
        <v>1</v>
      </c>
      <c r="AX17" t="s">
        <v>37</v>
      </c>
      <c r="AY17" s="2">
        <f t="shared" si="22"/>
        <v>0</v>
      </c>
      <c r="AZ17" t="s">
        <v>37</v>
      </c>
      <c r="BA17" s="2">
        <f t="shared" si="23"/>
        <v>0</v>
      </c>
      <c r="BB17">
        <f t="shared" si="24"/>
        <v>1</v>
      </c>
      <c r="BC17" s="12">
        <v>4.1666666666666664E-2</v>
      </c>
    </row>
    <row r="18" spans="1:55" x14ac:dyDescent="0.25">
      <c r="A18" t="s">
        <v>121</v>
      </c>
      <c r="B18" s="1" t="s">
        <v>30</v>
      </c>
      <c r="C18"/>
      <c r="D18" s="1" t="s">
        <v>40</v>
      </c>
      <c r="E18"/>
      <c r="F18" t="s">
        <v>48</v>
      </c>
      <c r="G18" s="2">
        <f t="shared" si="0"/>
        <v>0</v>
      </c>
      <c r="H18" t="s">
        <v>89</v>
      </c>
      <c r="I18" s="2">
        <f t="shared" si="1"/>
        <v>0</v>
      </c>
      <c r="J18" t="s">
        <v>33</v>
      </c>
      <c r="K18" s="2">
        <f t="shared" si="2"/>
        <v>0</v>
      </c>
      <c r="L18" t="s">
        <v>34</v>
      </c>
      <c r="M18" s="2">
        <f t="shared" si="3"/>
        <v>0</v>
      </c>
      <c r="N18" t="s">
        <v>32</v>
      </c>
      <c r="O18" s="2">
        <f t="shared" si="4"/>
        <v>0</v>
      </c>
      <c r="P18" t="s">
        <v>36</v>
      </c>
      <c r="Q18" s="2">
        <f t="shared" si="5"/>
        <v>0</v>
      </c>
      <c r="R18" t="s">
        <v>31</v>
      </c>
      <c r="S18" s="2">
        <f t="shared" si="6"/>
        <v>0</v>
      </c>
      <c r="T18" t="s">
        <v>41</v>
      </c>
      <c r="U18" s="2">
        <f t="shared" si="7"/>
        <v>0</v>
      </c>
      <c r="V18" t="s">
        <v>34</v>
      </c>
      <c r="W18" s="2">
        <f t="shared" si="8"/>
        <v>1</v>
      </c>
      <c r="X18" t="s">
        <v>35</v>
      </c>
      <c r="Y18" s="2">
        <f t="shared" si="9"/>
        <v>1</v>
      </c>
      <c r="Z18" t="s">
        <v>30</v>
      </c>
      <c r="AA18" s="2">
        <f t="shared" si="10"/>
        <v>1</v>
      </c>
      <c r="AB18" t="s">
        <v>40</v>
      </c>
      <c r="AC18" s="2">
        <f t="shared" si="11"/>
        <v>0</v>
      </c>
      <c r="AD18" t="s">
        <v>45</v>
      </c>
      <c r="AE18" s="2">
        <f t="shared" si="12"/>
        <v>0</v>
      </c>
      <c r="AF18" t="s">
        <v>28</v>
      </c>
      <c r="AG18" s="2">
        <f t="shared" si="13"/>
        <v>0</v>
      </c>
      <c r="AH18" t="s">
        <v>38</v>
      </c>
      <c r="AI18" s="2">
        <f t="shared" si="14"/>
        <v>0</v>
      </c>
      <c r="AJ18" t="s">
        <v>38</v>
      </c>
      <c r="AK18" s="2">
        <f t="shared" si="15"/>
        <v>1</v>
      </c>
      <c r="AL18" t="s">
        <v>33</v>
      </c>
      <c r="AM18" s="2">
        <f t="shared" si="16"/>
        <v>0</v>
      </c>
      <c r="AN18" t="s">
        <v>38</v>
      </c>
      <c r="AO18" s="2">
        <f t="shared" si="17"/>
        <v>1</v>
      </c>
      <c r="AP18" t="s">
        <v>33</v>
      </c>
      <c r="AQ18" s="2">
        <f t="shared" si="18"/>
        <v>0</v>
      </c>
      <c r="AR18" t="s">
        <v>32</v>
      </c>
      <c r="AS18" s="2">
        <f t="shared" si="19"/>
        <v>0</v>
      </c>
      <c r="AT18" t="s">
        <v>30</v>
      </c>
      <c r="AU18" s="2">
        <f t="shared" si="20"/>
        <v>0</v>
      </c>
      <c r="AV18" t="s">
        <v>41</v>
      </c>
      <c r="AW18" s="2">
        <f t="shared" si="21"/>
        <v>0</v>
      </c>
      <c r="AX18" t="s">
        <v>32</v>
      </c>
      <c r="AY18" s="2">
        <f t="shared" si="22"/>
        <v>0</v>
      </c>
      <c r="AZ18" t="s">
        <v>32</v>
      </c>
      <c r="BA18" s="2">
        <f t="shared" si="23"/>
        <v>1</v>
      </c>
      <c r="BB18">
        <f t="shared" si="24"/>
        <v>6</v>
      </c>
      <c r="BC18" s="12">
        <v>0.25</v>
      </c>
    </row>
    <row r="19" spans="1:55" x14ac:dyDescent="0.25">
      <c r="A19" t="s">
        <v>122</v>
      </c>
      <c r="B19" s="1" t="s">
        <v>30</v>
      </c>
      <c r="C19"/>
      <c r="D19" s="1" t="s">
        <v>40</v>
      </c>
      <c r="E19"/>
      <c r="F19" t="s">
        <v>34</v>
      </c>
      <c r="G19" s="2">
        <f t="shared" si="0"/>
        <v>0</v>
      </c>
      <c r="H19" t="s">
        <v>37</v>
      </c>
      <c r="I19" s="2">
        <f t="shared" si="1"/>
        <v>0</v>
      </c>
      <c r="J19" t="s">
        <v>38</v>
      </c>
      <c r="K19" s="2">
        <f t="shared" si="2"/>
        <v>0</v>
      </c>
      <c r="L19" t="s">
        <v>30</v>
      </c>
      <c r="M19" s="2">
        <f t="shared" si="3"/>
        <v>1</v>
      </c>
      <c r="N19" t="s">
        <v>48</v>
      </c>
      <c r="O19" s="2">
        <f t="shared" si="4"/>
        <v>0</v>
      </c>
      <c r="P19" t="s">
        <v>41</v>
      </c>
      <c r="Q19" s="2">
        <f t="shared" si="5"/>
        <v>0</v>
      </c>
      <c r="R19" t="s">
        <v>33</v>
      </c>
      <c r="S19" s="2">
        <f t="shared" si="6"/>
        <v>0</v>
      </c>
      <c r="T19" t="s">
        <v>31</v>
      </c>
      <c r="U19" s="2">
        <f t="shared" si="7"/>
        <v>0</v>
      </c>
      <c r="V19" t="s">
        <v>49</v>
      </c>
      <c r="W19" s="2">
        <f t="shared" si="8"/>
        <v>0</v>
      </c>
      <c r="X19" t="s">
        <v>30</v>
      </c>
      <c r="Y19" s="2">
        <f t="shared" si="9"/>
        <v>0</v>
      </c>
      <c r="Z19" t="s">
        <v>45</v>
      </c>
      <c r="AA19" s="2">
        <f t="shared" si="10"/>
        <v>0</v>
      </c>
      <c r="AB19" t="s">
        <v>40</v>
      </c>
      <c r="AC19" s="2">
        <f t="shared" si="11"/>
        <v>0</v>
      </c>
      <c r="AD19" t="s">
        <v>40</v>
      </c>
      <c r="AE19" s="2">
        <f t="shared" si="12"/>
        <v>0</v>
      </c>
      <c r="AF19" t="s">
        <v>41</v>
      </c>
      <c r="AG19" s="2">
        <f t="shared" si="13"/>
        <v>0</v>
      </c>
      <c r="AH19" t="s">
        <v>45</v>
      </c>
      <c r="AI19" s="2">
        <f t="shared" si="14"/>
        <v>0</v>
      </c>
      <c r="AJ19" t="s">
        <v>33</v>
      </c>
      <c r="AK19" s="2">
        <f t="shared" si="15"/>
        <v>0</v>
      </c>
      <c r="AL19" t="s">
        <v>38</v>
      </c>
      <c r="AM19" s="2">
        <f t="shared" si="16"/>
        <v>0</v>
      </c>
      <c r="AN19" t="s">
        <v>38</v>
      </c>
      <c r="AO19" s="2">
        <f t="shared" si="17"/>
        <v>1</v>
      </c>
      <c r="AP19" t="s">
        <v>30</v>
      </c>
      <c r="AQ19" s="2">
        <f t="shared" si="18"/>
        <v>1</v>
      </c>
      <c r="AR19" t="s">
        <v>33</v>
      </c>
      <c r="AS19" s="2">
        <f t="shared" si="19"/>
        <v>0</v>
      </c>
      <c r="AT19" t="s">
        <v>38</v>
      </c>
      <c r="AU19" s="2">
        <f t="shared" si="20"/>
        <v>1</v>
      </c>
      <c r="AV19" t="s">
        <v>33</v>
      </c>
      <c r="AW19" s="2">
        <f t="shared" si="21"/>
        <v>1</v>
      </c>
      <c r="AX19" t="s">
        <v>32</v>
      </c>
      <c r="AY19" s="2">
        <f t="shared" si="22"/>
        <v>0</v>
      </c>
      <c r="AZ19" t="s">
        <v>32</v>
      </c>
      <c r="BA19" s="2">
        <f t="shared" si="23"/>
        <v>1</v>
      </c>
      <c r="BB19">
        <f t="shared" si="24"/>
        <v>6</v>
      </c>
      <c r="BC19" s="12">
        <v>0.25</v>
      </c>
    </row>
    <row r="20" spans="1:55" x14ac:dyDescent="0.25">
      <c r="A20" t="s">
        <v>123</v>
      </c>
      <c r="B20" s="1" t="s">
        <v>30</v>
      </c>
      <c r="C20"/>
      <c r="D20" s="1" t="s">
        <v>40</v>
      </c>
      <c r="E20"/>
      <c r="F20" t="s">
        <v>41</v>
      </c>
      <c r="G20" s="2">
        <f t="shared" si="0"/>
        <v>0</v>
      </c>
      <c r="H20" t="s">
        <v>41</v>
      </c>
      <c r="I20" s="2">
        <f t="shared" si="1"/>
        <v>0</v>
      </c>
      <c r="J20" t="s">
        <v>30</v>
      </c>
      <c r="K20" s="2">
        <f t="shared" si="2"/>
        <v>1</v>
      </c>
      <c r="L20" t="s">
        <v>30</v>
      </c>
      <c r="M20" s="2">
        <f t="shared" si="3"/>
        <v>1</v>
      </c>
      <c r="N20" t="s">
        <v>41</v>
      </c>
      <c r="O20" s="2">
        <f t="shared" si="4"/>
        <v>0</v>
      </c>
      <c r="P20" t="s">
        <v>35</v>
      </c>
      <c r="Q20" s="2">
        <f t="shared" si="5"/>
        <v>0</v>
      </c>
      <c r="R20" t="s">
        <v>30</v>
      </c>
      <c r="S20" s="2">
        <f t="shared" si="6"/>
        <v>1</v>
      </c>
      <c r="T20" t="s">
        <v>41</v>
      </c>
      <c r="U20" s="2">
        <f t="shared" si="7"/>
        <v>0</v>
      </c>
      <c r="V20" t="s">
        <v>34</v>
      </c>
      <c r="W20" s="2">
        <f t="shared" si="8"/>
        <v>1</v>
      </c>
      <c r="X20" t="s">
        <v>38</v>
      </c>
      <c r="Y20" s="2">
        <f t="shared" si="9"/>
        <v>0</v>
      </c>
      <c r="Z20" t="s">
        <v>28</v>
      </c>
      <c r="AA20" s="2">
        <f t="shared" si="10"/>
        <v>0</v>
      </c>
      <c r="AB20" t="s">
        <v>40</v>
      </c>
      <c r="AC20" s="2">
        <f t="shared" si="11"/>
        <v>0</v>
      </c>
      <c r="AD20" t="s">
        <v>45</v>
      </c>
      <c r="AE20" s="2">
        <f t="shared" si="12"/>
        <v>0</v>
      </c>
      <c r="AF20" t="s">
        <v>28</v>
      </c>
      <c r="AG20" s="2">
        <f t="shared" si="13"/>
        <v>0</v>
      </c>
      <c r="AH20" t="s">
        <v>37</v>
      </c>
      <c r="AI20" s="2">
        <f t="shared" si="14"/>
        <v>1</v>
      </c>
      <c r="AJ20" t="s">
        <v>45</v>
      </c>
      <c r="AK20" s="2">
        <f t="shared" si="15"/>
        <v>0</v>
      </c>
      <c r="AL20" t="s">
        <v>41</v>
      </c>
      <c r="AM20" s="2">
        <f t="shared" si="16"/>
        <v>0</v>
      </c>
      <c r="AN20" t="s">
        <v>33</v>
      </c>
      <c r="AO20" s="2">
        <f t="shared" si="17"/>
        <v>0</v>
      </c>
      <c r="AP20" t="s">
        <v>34</v>
      </c>
      <c r="AQ20" s="2">
        <f t="shared" si="18"/>
        <v>0</v>
      </c>
      <c r="AR20" t="s">
        <v>34</v>
      </c>
      <c r="AS20" s="2">
        <f t="shared" si="19"/>
        <v>0</v>
      </c>
      <c r="AT20" t="s">
        <v>38</v>
      </c>
      <c r="AU20" s="2">
        <f t="shared" si="20"/>
        <v>1</v>
      </c>
      <c r="AV20" t="s">
        <v>41</v>
      </c>
      <c r="AW20" s="2">
        <f t="shared" si="21"/>
        <v>0</v>
      </c>
      <c r="AX20" t="s">
        <v>32</v>
      </c>
      <c r="AY20" s="2">
        <f t="shared" si="22"/>
        <v>0</v>
      </c>
      <c r="AZ20" t="s">
        <v>32</v>
      </c>
      <c r="BA20" s="2">
        <f t="shared" si="23"/>
        <v>1</v>
      </c>
      <c r="BB20">
        <f t="shared" si="24"/>
        <v>7</v>
      </c>
      <c r="BC20" s="12">
        <v>0.29166666666666669</v>
      </c>
    </row>
    <row r="21" spans="1:55" x14ac:dyDescent="0.25">
      <c r="A21" t="s">
        <v>124</v>
      </c>
      <c r="B21" s="1" t="s">
        <v>30</v>
      </c>
      <c r="C21"/>
      <c r="D21" s="1" t="s">
        <v>40</v>
      </c>
      <c r="E21"/>
      <c r="F21" t="s">
        <v>28</v>
      </c>
      <c r="G21" s="2">
        <f t="shared" si="0"/>
        <v>1</v>
      </c>
      <c r="H21" t="s">
        <v>29</v>
      </c>
      <c r="I21" s="2">
        <f t="shared" si="1"/>
        <v>1</v>
      </c>
      <c r="J21" t="s">
        <v>30</v>
      </c>
      <c r="K21" s="2">
        <f t="shared" si="2"/>
        <v>1</v>
      </c>
      <c r="L21" t="s">
        <v>33</v>
      </c>
      <c r="M21" s="2">
        <f t="shared" si="3"/>
        <v>0</v>
      </c>
      <c r="O21" s="2">
        <f t="shared" si="4"/>
        <v>0</v>
      </c>
      <c r="Q21" s="2">
        <f t="shared" si="5"/>
        <v>0</v>
      </c>
      <c r="S21" s="2">
        <f t="shared" si="6"/>
        <v>0</v>
      </c>
      <c r="U21" s="2">
        <f t="shared" si="7"/>
        <v>0</v>
      </c>
      <c r="V21" t="s">
        <v>30</v>
      </c>
      <c r="W21" s="2">
        <f t="shared" si="8"/>
        <v>0</v>
      </c>
      <c r="X21" t="s">
        <v>30</v>
      </c>
      <c r="Y21" s="2">
        <f t="shared" si="9"/>
        <v>0</v>
      </c>
      <c r="Z21" t="s">
        <v>30</v>
      </c>
      <c r="AA21" s="2">
        <f t="shared" si="10"/>
        <v>1</v>
      </c>
      <c r="AB21" t="s">
        <v>33</v>
      </c>
      <c r="AC21" s="2">
        <f t="shared" si="11"/>
        <v>0</v>
      </c>
      <c r="AD21" t="s">
        <v>38</v>
      </c>
      <c r="AE21" s="2">
        <f t="shared" si="12"/>
        <v>0</v>
      </c>
      <c r="AG21" s="2">
        <f t="shared" si="13"/>
        <v>0</v>
      </c>
      <c r="AH21" t="s">
        <v>30</v>
      </c>
      <c r="AI21" s="2">
        <f t="shared" si="14"/>
        <v>0</v>
      </c>
      <c r="AJ21" t="s">
        <v>30</v>
      </c>
      <c r="AK21" s="2">
        <f t="shared" si="15"/>
        <v>0</v>
      </c>
      <c r="AL21" t="s">
        <v>33</v>
      </c>
      <c r="AM21" s="2">
        <f t="shared" si="16"/>
        <v>0</v>
      </c>
      <c r="AN21" t="s">
        <v>38</v>
      </c>
      <c r="AO21" s="2">
        <f t="shared" si="17"/>
        <v>1</v>
      </c>
      <c r="AP21" t="s">
        <v>41</v>
      </c>
      <c r="AQ21" s="2">
        <f t="shared" si="18"/>
        <v>0</v>
      </c>
      <c r="AR21" t="s">
        <v>33</v>
      </c>
      <c r="AS21" s="2">
        <f t="shared" si="19"/>
        <v>0</v>
      </c>
      <c r="AU21" s="2">
        <f t="shared" si="20"/>
        <v>0</v>
      </c>
      <c r="AW21" s="2">
        <f t="shared" si="21"/>
        <v>0</v>
      </c>
      <c r="AX21" t="s">
        <v>30</v>
      </c>
      <c r="AY21" s="2">
        <f t="shared" si="22"/>
        <v>1</v>
      </c>
      <c r="AZ21" t="s">
        <v>33</v>
      </c>
      <c r="BA21" s="2">
        <f t="shared" si="23"/>
        <v>0</v>
      </c>
      <c r="BB21">
        <f t="shared" si="24"/>
        <v>4</v>
      </c>
      <c r="BC21" s="12">
        <v>0.16666666666666666</v>
      </c>
    </row>
    <row r="22" spans="1:55" x14ac:dyDescent="0.25">
      <c r="A22" t="s">
        <v>125</v>
      </c>
      <c r="B22" s="1" t="s">
        <v>30</v>
      </c>
      <c r="C22"/>
      <c r="D22" s="1" t="s">
        <v>40</v>
      </c>
      <c r="E22"/>
      <c r="G22" s="2">
        <f t="shared" si="0"/>
        <v>0</v>
      </c>
      <c r="I22" s="2">
        <f t="shared" si="1"/>
        <v>0</v>
      </c>
      <c r="J22" t="s">
        <v>30</v>
      </c>
      <c r="K22" s="2">
        <f t="shared" si="2"/>
        <v>1</v>
      </c>
      <c r="L22" t="s">
        <v>30</v>
      </c>
      <c r="M22" s="2">
        <f t="shared" si="3"/>
        <v>1</v>
      </c>
      <c r="N22" t="s">
        <v>33</v>
      </c>
      <c r="O22" s="2">
        <f t="shared" si="4"/>
        <v>0</v>
      </c>
      <c r="Q22" s="2">
        <f t="shared" si="5"/>
        <v>0</v>
      </c>
      <c r="S22" s="2">
        <f t="shared" si="6"/>
        <v>0</v>
      </c>
      <c r="U22" s="2">
        <f t="shared" si="7"/>
        <v>0</v>
      </c>
      <c r="V22" t="s">
        <v>35</v>
      </c>
      <c r="W22" s="2">
        <f t="shared" si="8"/>
        <v>0</v>
      </c>
      <c r="X22" t="s">
        <v>38</v>
      </c>
      <c r="Y22" s="2">
        <f t="shared" si="9"/>
        <v>0</v>
      </c>
      <c r="Z22" t="s">
        <v>33</v>
      </c>
      <c r="AA22" s="2">
        <f t="shared" si="10"/>
        <v>0</v>
      </c>
      <c r="AB22" t="s">
        <v>38</v>
      </c>
      <c r="AC22" s="2">
        <f t="shared" si="11"/>
        <v>0</v>
      </c>
      <c r="AE22" s="2">
        <f t="shared" si="12"/>
        <v>0</v>
      </c>
      <c r="AG22" s="2">
        <f t="shared" si="13"/>
        <v>0</v>
      </c>
      <c r="AH22" t="s">
        <v>38</v>
      </c>
      <c r="AI22" s="2">
        <f t="shared" si="14"/>
        <v>0</v>
      </c>
      <c r="AK22" s="2">
        <f t="shared" si="15"/>
        <v>0</v>
      </c>
      <c r="AL22" t="s">
        <v>30</v>
      </c>
      <c r="AM22" s="2">
        <f t="shared" si="16"/>
        <v>0</v>
      </c>
      <c r="AO22" s="2">
        <f t="shared" si="17"/>
        <v>0</v>
      </c>
      <c r="AQ22" s="2">
        <f t="shared" si="18"/>
        <v>0</v>
      </c>
      <c r="AS22" s="2">
        <f t="shared" si="19"/>
        <v>0</v>
      </c>
      <c r="AU22" s="2">
        <f t="shared" si="20"/>
        <v>0</v>
      </c>
      <c r="AV22" t="s">
        <v>38</v>
      </c>
      <c r="AW22" s="2">
        <f t="shared" si="21"/>
        <v>0</v>
      </c>
      <c r="AX22" t="s">
        <v>30</v>
      </c>
      <c r="AY22" s="2">
        <f t="shared" si="22"/>
        <v>1</v>
      </c>
      <c r="AZ22" t="s">
        <v>33</v>
      </c>
      <c r="BA22" s="2">
        <f t="shared" si="23"/>
        <v>0</v>
      </c>
      <c r="BB22">
        <f t="shared" si="24"/>
        <v>3</v>
      </c>
      <c r="BC22" s="12">
        <v>0.125</v>
      </c>
    </row>
    <row r="23" spans="1:55" x14ac:dyDescent="0.25">
      <c r="A23" t="s">
        <v>126</v>
      </c>
      <c r="B23" s="1" t="s">
        <v>30</v>
      </c>
      <c r="C23"/>
      <c r="D23" s="1" t="s">
        <v>40</v>
      </c>
      <c r="E23"/>
      <c r="F23" t="s">
        <v>38</v>
      </c>
      <c r="G23" s="2">
        <f t="shared" si="0"/>
        <v>0</v>
      </c>
      <c r="H23" t="s">
        <v>38</v>
      </c>
      <c r="I23" s="2">
        <f t="shared" si="1"/>
        <v>0</v>
      </c>
      <c r="J23" t="s">
        <v>30</v>
      </c>
      <c r="K23" s="2">
        <f t="shared" si="2"/>
        <v>1</v>
      </c>
      <c r="L23" t="s">
        <v>34</v>
      </c>
      <c r="M23" s="2">
        <f t="shared" si="3"/>
        <v>0</v>
      </c>
      <c r="N23" t="s">
        <v>38</v>
      </c>
      <c r="O23" s="2">
        <f t="shared" si="4"/>
        <v>0</v>
      </c>
      <c r="P23" t="s">
        <v>33</v>
      </c>
      <c r="Q23" s="2">
        <f t="shared" si="5"/>
        <v>0</v>
      </c>
      <c r="R23" t="s">
        <v>33</v>
      </c>
      <c r="S23" s="2">
        <f t="shared" si="6"/>
        <v>0</v>
      </c>
      <c r="T23" t="s">
        <v>38</v>
      </c>
      <c r="U23" s="2">
        <f t="shared" si="7"/>
        <v>0</v>
      </c>
      <c r="V23" t="s">
        <v>30</v>
      </c>
      <c r="W23" s="2">
        <f t="shared" si="8"/>
        <v>0</v>
      </c>
      <c r="X23" t="s">
        <v>38</v>
      </c>
      <c r="Y23" s="2">
        <f t="shared" si="9"/>
        <v>0</v>
      </c>
      <c r="Z23" t="s">
        <v>30</v>
      </c>
      <c r="AA23" s="2">
        <f t="shared" si="10"/>
        <v>1</v>
      </c>
      <c r="AB23" t="s">
        <v>30</v>
      </c>
      <c r="AC23" s="2">
        <f t="shared" si="11"/>
        <v>0</v>
      </c>
      <c r="AD23" t="s">
        <v>38</v>
      </c>
      <c r="AE23" s="2">
        <f t="shared" si="12"/>
        <v>0</v>
      </c>
      <c r="AF23" t="s">
        <v>30</v>
      </c>
      <c r="AG23" s="2">
        <f t="shared" si="13"/>
        <v>0</v>
      </c>
      <c r="AH23" t="s">
        <v>35</v>
      </c>
      <c r="AI23" s="2">
        <f t="shared" si="14"/>
        <v>0</v>
      </c>
      <c r="AJ23" t="s">
        <v>38</v>
      </c>
      <c r="AK23" s="2">
        <f t="shared" si="15"/>
        <v>1</v>
      </c>
      <c r="AL23" t="s">
        <v>38</v>
      </c>
      <c r="AM23" s="2">
        <f t="shared" si="16"/>
        <v>0</v>
      </c>
      <c r="AN23" t="s">
        <v>41</v>
      </c>
      <c r="AO23" s="2">
        <f t="shared" si="17"/>
        <v>0</v>
      </c>
      <c r="AP23" t="s">
        <v>33</v>
      </c>
      <c r="AQ23" s="2">
        <f t="shared" si="18"/>
        <v>0</v>
      </c>
      <c r="AR23" t="s">
        <v>33</v>
      </c>
      <c r="AS23" s="2">
        <f t="shared" si="19"/>
        <v>0</v>
      </c>
      <c r="AT23" t="s">
        <v>38</v>
      </c>
      <c r="AU23" s="2">
        <f t="shared" si="20"/>
        <v>1</v>
      </c>
      <c r="AV23" t="s">
        <v>41</v>
      </c>
      <c r="AW23" s="2">
        <f t="shared" si="21"/>
        <v>0</v>
      </c>
      <c r="AX23" t="s">
        <v>38</v>
      </c>
      <c r="AY23" s="2">
        <f t="shared" si="22"/>
        <v>0</v>
      </c>
      <c r="AZ23" t="s">
        <v>37</v>
      </c>
      <c r="BA23" s="2">
        <f t="shared" si="23"/>
        <v>0</v>
      </c>
      <c r="BB23">
        <f t="shared" si="24"/>
        <v>4</v>
      </c>
      <c r="BC23" s="12">
        <v>0.16666666666666666</v>
      </c>
    </row>
    <row r="24" spans="1:55" x14ac:dyDescent="0.25">
      <c r="A24" t="s">
        <v>127</v>
      </c>
      <c r="B24" s="1" t="s">
        <v>30</v>
      </c>
      <c r="C24"/>
      <c r="D24" s="1" t="s">
        <v>40</v>
      </c>
      <c r="E24"/>
      <c r="F24" t="s">
        <v>38</v>
      </c>
      <c r="G24" s="2">
        <f t="shared" si="0"/>
        <v>0</v>
      </c>
      <c r="H24" t="s">
        <v>30</v>
      </c>
      <c r="I24" s="2">
        <f t="shared" si="1"/>
        <v>0</v>
      </c>
      <c r="J24" t="s">
        <v>30</v>
      </c>
      <c r="K24" s="2">
        <f t="shared" si="2"/>
        <v>1</v>
      </c>
      <c r="L24" t="s">
        <v>34</v>
      </c>
      <c r="M24" s="2">
        <f t="shared" si="3"/>
        <v>0</v>
      </c>
      <c r="N24" t="s">
        <v>33</v>
      </c>
      <c r="O24" s="2">
        <f t="shared" si="4"/>
        <v>0</v>
      </c>
      <c r="P24" t="s">
        <v>59</v>
      </c>
      <c r="Q24" s="2">
        <f t="shared" si="5"/>
        <v>0</v>
      </c>
      <c r="R24" t="s">
        <v>33</v>
      </c>
      <c r="S24" s="2">
        <f t="shared" si="6"/>
        <v>0</v>
      </c>
      <c r="T24" t="s">
        <v>41</v>
      </c>
      <c r="U24" s="2">
        <f t="shared" si="7"/>
        <v>0</v>
      </c>
      <c r="V24" t="s">
        <v>28</v>
      </c>
      <c r="W24" s="2">
        <f t="shared" si="8"/>
        <v>0</v>
      </c>
      <c r="X24" t="s">
        <v>30</v>
      </c>
      <c r="Y24" s="2">
        <f t="shared" si="9"/>
        <v>0</v>
      </c>
      <c r="Z24" t="s">
        <v>34</v>
      </c>
      <c r="AA24" s="2">
        <f t="shared" si="10"/>
        <v>0</v>
      </c>
      <c r="AB24" t="s">
        <v>40</v>
      </c>
      <c r="AC24" s="2">
        <f t="shared" si="11"/>
        <v>0</v>
      </c>
      <c r="AD24" t="s">
        <v>40</v>
      </c>
      <c r="AE24" s="2">
        <f t="shared" si="12"/>
        <v>0</v>
      </c>
      <c r="AF24" t="s">
        <v>128</v>
      </c>
      <c r="AG24" s="2">
        <f t="shared" si="13"/>
        <v>0</v>
      </c>
      <c r="AH24" t="s">
        <v>31</v>
      </c>
      <c r="AI24" s="2">
        <f t="shared" si="14"/>
        <v>0</v>
      </c>
      <c r="AJ24" t="s">
        <v>41</v>
      </c>
      <c r="AK24" s="2">
        <f t="shared" si="15"/>
        <v>0</v>
      </c>
      <c r="AL24" t="s">
        <v>99</v>
      </c>
      <c r="AM24" s="2">
        <f t="shared" si="16"/>
        <v>0</v>
      </c>
      <c r="AN24" t="s">
        <v>30</v>
      </c>
      <c r="AO24" s="2">
        <f t="shared" si="17"/>
        <v>0</v>
      </c>
      <c r="AP24" t="s">
        <v>30</v>
      </c>
      <c r="AQ24" s="2">
        <f t="shared" si="18"/>
        <v>1</v>
      </c>
      <c r="AR24" t="s">
        <v>35</v>
      </c>
      <c r="AS24" s="2">
        <f t="shared" si="19"/>
        <v>0</v>
      </c>
      <c r="AT24" t="s">
        <v>38</v>
      </c>
      <c r="AU24" s="2">
        <f t="shared" si="20"/>
        <v>1</v>
      </c>
      <c r="AV24" t="s">
        <v>41</v>
      </c>
      <c r="AW24" s="2">
        <f t="shared" si="21"/>
        <v>0</v>
      </c>
      <c r="AX24" t="s">
        <v>32</v>
      </c>
      <c r="AY24" s="2">
        <f t="shared" si="22"/>
        <v>0</v>
      </c>
      <c r="AZ24" t="s">
        <v>32</v>
      </c>
      <c r="BA24" s="2">
        <f t="shared" si="23"/>
        <v>1</v>
      </c>
      <c r="BB24">
        <f t="shared" si="24"/>
        <v>4</v>
      </c>
      <c r="BC24" s="12">
        <v>0.16666666666666666</v>
      </c>
    </row>
    <row r="25" spans="1:55" x14ac:dyDescent="0.25">
      <c r="A25" t="s">
        <v>129</v>
      </c>
      <c r="B25" s="1" t="s">
        <v>30</v>
      </c>
      <c r="C25"/>
      <c r="D25" s="1" t="s">
        <v>40</v>
      </c>
      <c r="E25"/>
      <c r="F25" t="s">
        <v>30</v>
      </c>
      <c r="G25" s="2">
        <f t="shared" si="0"/>
        <v>0</v>
      </c>
      <c r="H25" t="s">
        <v>40</v>
      </c>
      <c r="I25" s="2">
        <f t="shared" si="1"/>
        <v>0</v>
      </c>
      <c r="J25" t="s">
        <v>34</v>
      </c>
      <c r="K25" s="2">
        <f t="shared" si="2"/>
        <v>0</v>
      </c>
      <c r="L25" t="s">
        <v>35</v>
      </c>
      <c r="M25" s="2">
        <f t="shared" si="3"/>
        <v>0</v>
      </c>
      <c r="N25" t="s">
        <v>35</v>
      </c>
      <c r="O25" s="2">
        <f t="shared" si="4"/>
        <v>0</v>
      </c>
      <c r="P25" t="s">
        <v>35</v>
      </c>
      <c r="Q25" s="2">
        <f t="shared" si="5"/>
        <v>0</v>
      </c>
      <c r="R25" t="s">
        <v>33</v>
      </c>
      <c r="S25" s="2">
        <f t="shared" si="6"/>
        <v>0</v>
      </c>
      <c r="T25" t="s">
        <v>41</v>
      </c>
      <c r="U25" s="2">
        <f t="shared" si="7"/>
        <v>0</v>
      </c>
      <c r="V25" t="s">
        <v>30</v>
      </c>
      <c r="W25" s="2">
        <f t="shared" si="8"/>
        <v>0</v>
      </c>
      <c r="X25" t="s">
        <v>33</v>
      </c>
      <c r="Y25" s="2">
        <f t="shared" si="9"/>
        <v>0</v>
      </c>
      <c r="Z25" t="s">
        <v>30</v>
      </c>
      <c r="AA25" s="2">
        <f t="shared" si="10"/>
        <v>1</v>
      </c>
      <c r="AB25" t="s">
        <v>30</v>
      </c>
      <c r="AC25" s="2">
        <f t="shared" si="11"/>
        <v>0</v>
      </c>
      <c r="AD25" t="s">
        <v>33</v>
      </c>
      <c r="AE25" s="2">
        <f t="shared" si="12"/>
        <v>0</v>
      </c>
      <c r="AF25" t="s">
        <v>48</v>
      </c>
      <c r="AG25" s="2">
        <f t="shared" si="13"/>
        <v>0</v>
      </c>
      <c r="AH25" t="s">
        <v>33</v>
      </c>
      <c r="AI25" s="2">
        <f t="shared" si="14"/>
        <v>0</v>
      </c>
      <c r="AJ25" t="s">
        <v>33</v>
      </c>
      <c r="AK25" s="2">
        <f t="shared" si="15"/>
        <v>0</v>
      </c>
      <c r="AL25" t="s">
        <v>41</v>
      </c>
      <c r="AM25" s="2">
        <f t="shared" si="16"/>
        <v>0</v>
      </c>
      <c r="AN25" t="s">
        <v>38</v>
      </c>
      <c r="AO25" s="2">
        <f t="shared" si="17"/>
        <v>1</v>
      </c>
      <c r="AP25" t="s">
        <v>41</v>
      </c>
      <c r="AQ25" s="2">
        <f t="shared" si="18"/>
        <v>0</v>
      </c>
      <c r="AR25" t="s">
        <v>34</v>
      </c>
      <c r="AS25" s="2">
        <f t="shared" si="19"/>
        <v>0</v>
      </c>
      <c r="AT25" t="s">
        <v>33</v>
      </c>
      <c r="AU25" s="2">
        <f t="shared" si="20"/>
        <v>0</v>
      </c>
      <c r="AV25" t="s">
        <v>41</v>
      </c>
      <c r="AW25" s="2">
        <f t="shared" si="21"/>
        <v>0</v>
      </c>
      <c r="AX25" t="s">
        <v>30</v>
      </c>
      <c r="AY25" s="2">
        <f t="shared" si="22"/>
        <v>1</v>
      </c>
      <c r="AZ25" t="s">
        <v>36</v>
      </c>
      <c r="BA25" s="2">
        <f t="shared" si="23"/>
        <v>0</v>
      </c>
      <c r="BB25">
        <f t="shared" si="24"/>
        <v>3</v>
      </c>
      <c r="BC25" s="12">
        <v>0.125</v>
      </c>
    </row>
    <row r="26" spans="1:55" x14ac:dyDescent="0.25">
      <c r="A26" t="s">
        <v>130</v>
      </c>
      <c r="B26" s="1" t="s">
        <v>30</v>
      </c>
      <c r="C26"/>
      <c r="D26" s="1" t="s">
        <v>40</v>
      </c>
      <c r="E26"/>
      <c r="F26" t="s">
        <v>33</v>
      </c>
      <c r="G26" s="2">
        <f t="shared" si="0"/>
        <v>0</v>
      </c>
      <c r="H26" t="s">
        <v>33</v>
      </c>
      <c r="I26" s="2">
        <f t="shared" si="1"/>
        <v>0</v>
      </c>
      <c r="J26" t="s">
        <v>33</v>
      </c>
      <c r="K26" s="2">
        <f t="shared" si="2"/>
        <v>0</v>
      </c>
      <c r="L26" t="s">
        <v>33</v>
      </c>
      <c r="M26" s="2">
        <f t="shared" si="3"/>
        <v>0</v>
      </c>
      <c r="N26" t="s">
        <v>35</v>
      </c>
      <c r="O26" s="2">
        <f t="shared" si="4"/>
        <v>0</v>
      </c>
      <c r="P26" t="s">
        <v>41</v>
      </c>
      <c r="Q26" s="2">
        <f t="shared" si="5"/>
        <v>0</v>
      </c>
      <c r="R26" t="s">
        <v>30</v>
      </c>
      <c r="S26" s="2">
        <f t="shared" si="6"/>
        <v>1</v>
      </c>
      <c r="T26" t="s">
        <v>31</v>
      </c>
      <c r="U26" s="2">
        <f t="shared" si="7"/>
        <v>0</v>
      </c>
      <c r="V26" t="s">
        <v>41</v>
      </c>
      <c r="W26" s="2">
        <f t="shared" si="8"/>
        <v>0</v>
      </c>
      <c r="X26" t="s">
        <v>38</v>
      </c>
      <c r="Y26" s="2">
        <f t="shared" si="9"/>
        <v>0</v>
      </c>
      <c r="Z26" t="s">
        <v>33</v>
      </c>
      <c r="AA26" s="2">
        <f t="shared" si="10"/>
        <v>0</v>
      </c>
      <c r="AB26" t="s">
        <v>41</v>
      </c>
      <c r="AC26" s="2">
        <f t="shared" si="11"/>
        <v>0</v>
      </c>
      <c r="AD26" t="s">
        <v>38</v>
      </c>
      <c r="AE26" s="2">
        <f t="shared" si="12"/>
        <v>0</v>
      </c>
      <c r="AF26" t="s">
        <v>33</v>
      </c>
      <c r="AG26" s="2">
        <f t="shared" si="13"/>
        <v>0</v>
      </c>
      <c r="AH26" t="s">
        <v>30</v>
      </c>
      <c r="AI26" s="2">
        <f t="shared" si="14"/>
        <v>0</v>
      </c>
      <c r="AJ26" t="s">
        <v>37</v>
      </c>
      <c r="AK26" s="2">
        <f t="shared" si="15"/>
        <v>0</v>
      </c>
      <c r="AL26" t="s">
        <v>38</v>
      </c>
      <c r="AM26" s="2">
        <f t="shared" si="16"/>
        <v>0</v>
      </c>
      <c r="AN26" t="s">
        <v>34</v>
      </c>
      <c r="AO26" s="2">
        <f t="shared" si="17"/>
        <v>0</v>
      </c>
      <c r="AP26" t="s">
        <v>41</v>
      </c>
      <c r="AQ26" s="2">
        <f t="shared" si="18"/>
        <v>0</v>
      </c>
      <c r="AR26" t="s">
        <v>38</v>
      </c>
      <c r="AS26" s="2">
        <f t="shared" si="19"/>
        <v>0</v>
      </c>
      <c r="AT26" t="s">
        <v>37</v>
      </c>
      <c r="AU26" s="2">
        <f t="shared" si="20"/>
        <v>0</v>
      </c>
      <c r="AV26" t="s">
        <v>33</v>
      </c>
      <c r="AW26" s="2">
        <f t="shared" si="21"/>
        <v>1</v>
      </c>
      <c r="AX26" t="s">
        <v>36</v>
      </c>
      <c r="AY26" s="2">
        <f t="shared" si="22"/>
        <v>0</v>
      </c>
      <c r="AZ26" t="s">
        <v>33</v>
      </c>
      <c r="BA26" s="2">
        <f t="shared" si="23"/>
        <v>0</v>
      </c>
      <c r="BB26">
        <f t="shared" si="24"/>
        <v>2</v>
      </c>
      <c r="BC26" s="12">
        <v>8.3333333333333329E-2</v>
      </c>
    </row>
    <row r="27" spans="1:55" x14ac:dyDescent="0.25">
      <c r="A27" t="s">
        <v>131</v>
      </c>
      <c r="B27" s="1" t="s">
        <v>30</v>
      </c>
      <c r="C27"/>
      <c r="D27" s="1" t="s">
        <v>40</v>
      </c>
      <c r="E27"/>
      <c r="F27" t="s">
        <v>37</v>
      </c>
      <c r="G27" s="2">
        <f t="shared" si="0"/>
        <v>0</v>
      </c>
      <c r="H27" t="s">
        <v>34</v>
      </c>
      <c r="I27" s="2">
        <f t="shared" si="1"/>
        <v>0</v>
      </c>
      <c r="J27" t="s">
        <v>33</v>
      </c>
      <c r="K27" s="2">
        <f t="shared" si="2"/>
        <v>0</v>
      </c>
      <c r="L27" t="s">
        <v>30</v>
      </c>
      <c r="M27" s="2">
        <f t="shared" si="3"/>
        <v>1</v>
      </c>
      <c r="N27" t="s">
        <v>38</v>
      </c>
      <c r="O27" s="2">
        <f t="shared" si="4"/>
        <v>0</v>
      </c>
      <c r="P27" t="s">
        <v>38</v>
      </c>
      <c r="Q27" s="2">
        <f t="shared" si="5"/>
        <v>0</v>
      </c>
      <c r="R27" t="s">
        <v>30</v>
      </c>
      <c r="S27" s="2">
        <f t="shared" si="6"/>
        <v>1</v>
      </c>
      <c r="T27" t="s">
        <v>38</v>
      </c>
      <c r="U27" s="2">
        <f t="shared" si="7"/>
        <v>0</v>
      </c>
      <c r="V27" t="s">
        <v>48</v>
      </c>
      <c r="W27" s="2">
        <f t="shared" si="8"/>
        <v>0</v>
      </c>
      <c r="X27" t="s">
        <v>38</v>
      </c>
      <c r="Y27" s="2">
        <f t="shared" si="9"/>
        <v>0</v>
      </c>
      <c r="Z27" t="s">
        <v>30</v>
      </c>
      <c r="AA27" s="2">
        <f t="shared" si="10"/>
        <v>1</v>
      </c>
      <c r="AB27" t="s">
        <v>40</v>
      </c>
      <c r="AC27" s="2">
        <f t="shared" si="11"/>
        <v>0</v>
      </c>
      <c r="AD27" t="s">
        <v>30</v>
      </c>
      <c r="AE27" s="2">
        <f t="shared" si="12"/>
        <v>0</v>
      </c>
      <c r="AF27" t="s">
        <v>35</v>
      </c>
      <c r="AG27" s="2">
        <f t="shared" si="13"/>
        <v>0</v>
      </c>
      <c r="AH27" t="s">
        <v>38</v>
      </c>
      <c r="AI27" s="2">
        <f t="shared" si="14"/>
        <v>0</v>
      </c>
      <c r="AJ27" t="s">
        <v>33</v>
      </c>
      <c r="AK27" s="2">
        <f t="shared" si="15"/>
        <v>0</v>
      </c>
      <c r="AL27" t="s">
        <v>40</v>
      </c>
      <c r="AM27" s="2">
        <f t="shared" si="16"/>
        <v>0</v>
      </c>
      <c r="AN27" t="s">
        <v>38</v>
      </c>
      <c r="AO27" s="2">
        <f t="shared" si="17"/>
        <v>1</v>
      </c>
      <c r="AP27" t="s">
        <v>34</v>
      </c>
      <c r="AQ27" s="2">
        <f t="shared" si="18"/>
        <v>0</v>
      </c>
      <c r="AR27" t="s">
        <v>32</v>
      </c>
      <c r="AS27" s="2">
        <f t="shared" si="19"/>
        <v>0</v>
      </c>
      <c r="AT27" t="s">
        <v>38</v>
      </c>
      <c r="AU27" s="2">
        <f t="shared" si="20"/>
        <v>1</v>
      </c>
      <c r="AV27" t="s">
        <v>38</v>
      </c>
      <c r="AW27" s="2">
        <f t="shared" si="21"/>
        <v>0</v>
      </c>
      <c r="AX27" t="s">
        <v>34</v>
      </c>
      <c r="AY27" s="2">
        <f t="shared" si="22"/>
        <v>0</v>
      </c>
      <c r="AZ27" t="s">
        <v>38</v>
      </c>
      <c r="BA27" s="2">
        <f t="shared" si="23"/>
        <v>0</v>
      </c>
      <c r="BB27">
        <f t="shared" si="24"/>
        <v>5</v>
      </c>
      <c r="BC27" s="12">
        <v>0.20833333333333334</v>
      </c>
    </row>
    <row r="28" spans="1:55" x14ac:dyDescent="0.25">
      <c r="A28" t="s">
        <v>132</v>
      </c>
      <c r="B28" s="1" t="s">
        <v>30</v>
      </c>
      <c r="C28"/>
      <c r="D28" s="1" t="s">
        <v>40</v>
      </c>
      <c r="E28"/>
      <c r="F28" t="s">
        <v>35</v>
      </c>
      <c r="G28" s="2">
        <f t="shared" si="0"/>
        <v>0</v>
      </c>
      <c r="H28" t="s">
        <v>35</v>
      </c>
      <c r="I28" s="2">
        <f t="shared" si="1"/>
        <v>0</v>
      </c>
      <c r="J28" t="s">
        <v>33</v>
      </c>
      <c r="K28" s="2">
        <f t="shared" si="2"/>
        <v>0</v>
      </c>
      <c r="L28" t="s">
        <v>33</v>
      </c>
      <c r="M28" s="2">
        <f t="shared" si="3"/>
        <v>0</v>
      </c>
      <c r="N28" t="s">
        <v>41</v>
      </c>
      <c r="O28" s="2">
        <f t="shared" si="4"/>
        <v>0</v>
      </c>
      <c r="P28" t="s">
        <v>48</v>
      </c>
      <c r="Q28" s="2">
        <f t="shared" si="5"/>
        <v>0</v>
      </c>
      <c r="R28" t="s">
        <v>33</v>
      </c>
      <c r="S28" s="2">
        <f t="shared" si="6"/>
        <v>0</v>
      </c>
      <c r="T28" t="s">
        <v>35</v>
      </c>
      <c r="U28" s="2">
        <f t="shared" si="7"/>
        <v>0</v>
      </c>
      <c r="V28" t="s">
        <v>48</v>
      </c>
      <c r="W28" s="2">
        <f t="shared" si="8"/>
        <v>0</v>
      </c>
      <c r="X28" t="s">
        <v>38</v>
      </c>
      <c r="Y28" s="2">
        <f t="shared" si="9"/>
        <v>0</v>
      </c>
      <c r="Z28" t="s">
        <v>34</v>
      </c>
      <c r="AA28" s="2">
        <f t="shared" si="10"/>
        <v>0</v>
      </c>
      <c r="AB28" t="s">
        <v>32</v>
      </c>
      <c r="AC28" s="2">
        <f t="shared" si="11"/>
        <v>0</v>
      </c>
      <c r="AD28" t="s">
        <v>34</v>
      </c>
      <c r="AE28" s="2">
        <f t="shared" si="12"/>
        <v>0</v>
      </c>
      <c r="AF28" t="s">
        <v>28</v>
      </c>
      <c r="AG28" s="2">
        <f t="shared" si="13"/>
        <v>0</v>
      </c>
      <c r="AH28" t="s">
        <v>28</v>
      </c>
      <c r="AI28" s="2">
        <f t="shared" si="14"/>
        <v>0</v>
      </c>
      <c r="AJ28" t="s">
        <v>45</v>
      </c>
      <c r="AK28" s="2">
        <f t="shared" si="15"/>
        <v>0</v>
      </c>
      <c r="AL28" t="s">
        <v>37</v>
      </c>
      <c r="AM28" s="2">
        <f t="shared" si="16"/>
        <v>0</v>
      </c>
      <c r="AN28" t="s">
        <v>33</v>
      </c>
      <c r="AO28" s="2">
        <f t="shared" si="17"/>
        <v>0</v>
      </c>
      <c r="AP28" t="s">
        <v>28</v>
      </c>
      <c r="AQ28" s="2">
        <f t="shared" si="18"/>
        <v>0</v>
      </c>
      <c r="AR28" t="s">
        <v>33</v>
      </c>
      <c r="AS28" s="2">
        <f t="shared" si="19"/>
        <v>0</v>
      </c>
      <c r="AT28" t="s">
        <v>38</v>
      </c>
      <c r="AU28" s="2">
        <f t="shared" si="20"/>
        <v>1</v>
      </c>
      <c r="AV28" t="s">
        <v>41</v>
      </c>
      <c r="AW28" s="2">
        <f t="shared" si="21"/>
        <v>0</v>
      </c>
      <c r="AX28" t="s">
        <v>38</v>
      </c>
      <c r="AY28" s="2">
        <f t="shared" si="22"/>
        <v>0</v>
      </c>
      <c r="BA28" s="2">
        <f t="shared" si="23"/>
        <v>0</v>
      </c>
      <c r="BB28">
        <f t="shared" si="24"/>
        <v>1</v>
      </c>
      <c r="BC28" s="12">
        <v>4.1666666666666664E-2</v>
      </c>
    </row>
    <row r="29" spans="1:55" x14ac:dyDescent="0.25">
      <c r="A29" t="s">
        <v>133</v>
      </c>
      <c r="B29" s="1" t="s">
        <v>30</v>
      </c>
      <c r="C29"/>
      <c r="D29" s="1" t="s">
        <v>40</v>
      </c>
      <c r="E29"/>
      <c r="F29" t="s">
        <v>34</v>
      </c>
      <c r="G29" s="2">
        <f t="shared" si="0"/>
        <v>0</v>
      </c>
      <c r="H29" t="s">
        <v>29</v>
      </c>
      <c r="I29" s="2">
        <f t="shared" si="1"/>
        <v>1</v>
      </c>
      <c r="J29" t="s">
        <v>30</v>
      </c>
      <c r="K29" s="2">
        <f t="shared" si="2"/>
        <v>1</v>
      </c>
      <c r="L29" t="s">
        <v>48</v>
      </c>
      <c r="M29" s="2">
        <f t="shared" si="3"/>
        <v>0</v>
      </c>
      <c r="N29" t="s">
        <v>30</v>
      </c>
      <c r="O29" s="2">
        <f t="shared" si="4"/>
        <v>0</v>
      </c>
      <c r="P29" t="s">
        <v>31</v>
      </c>
      <c r="Q29" s="2">
        <f t="shared" si="5"/>
        <v>0</v>
      </c>
      <c r="R29" t="s">
        <v>41</v>
      </c>
      <c r="S29" s="2">
        <f t="shared" si="6"/>
        <v>0</v>
      </c>
      <c r="T29" t="s">
        <v>30</v>
      </c>
      <c r="U29" s="2">
        <f t="shared" si="7"/>
        <v>0</v>
      </c>
      <c r="V29" t="s">
        <v>30</v>
      </c>
      <c r="W29" s="2">
        <f t="shared" si="8"/>
        <v>0</v>
      </c>
      <c r="X29" t="s">
        <v>30</v>
      </c>
      <c r="Y29" s="2">
        <f t="shared" si="9"/>
        <v>0</v>
      </c>
      <c r="Z29" t="s">
        <v>30</v>
      </c>
      <c r="AA29" s="2">
        <f t="shared" si="10"/>
        <v>1</v>
      </c>
      <c r="AB29" t="s">
        <v>38</v>
      </c>
      <c r="AC29" s="2">
        <f t="shared" si="11"/>
        <v>0</v>
      </c>
      <c r="AD29" t="s">
        <v>30</v>
      </c>
      <c r="AE29" s="2">
        <f t="shared" si="12"/>
        <v>0</v>
      </c>
      <c r="AF29" t="s">
        <v>41</v>
      </c>
      <c r="AG29" s="2">
        <f t="shared" si="13"/>
        <v>0</v>
      </c>
      <c r="AH29" t="s">
        <v>41</v>
      </c>
      <c r="AI29" s="2">
        <f t="shared" si="14"/>
        <v>0</v>
      </c>
      <c r="AJ29" t="s">
        <v>38</v>
      </c>
      <c r="AK29" s="2">
        <f t="shared" si="15"/>
        <v>1</v>
      </c>
      <c r="AL29" t="s">
        <v>28</v>
      </c>
      <c r="AM29" s="2">
        <f t="shared" si="16"/>
        <v>0</v>
      </c>
      <c r="AN29" t="s">
        <v>38</v>
      </c>
      <c r="AO29" s="2">
        <f t="shared" si="17"/>
        <v>1</v>
      </c>
      <c r="AP29" t="s">
        <v>30</v>
      </c>
      <c r="AQ29" s="2">
        <f t="shared" si="18"/>
        <v>1</v>
      </c>
      <c r="AR29" t="s">
        <v>38</v>
      </c>
      <c r="AS29" s="2">
        <f t="shared" si="19"/>
        <v>0</v>
      </c>
      <c r="AT29" t="s">
        <v>33</v>
      </c>
      <c r="AU29" s="2">
        <f t="shared" si="20"/>
        <v>0</v>
      </c>
      <c r="AV29" t="s">
        <v>32</v>
      </c>
      <c r="AW29" s="2">
        <f t="shared" si="21"/>
        <v>0</v>
      </c>
      <c r="AY29" s="2">
        <f t="shared" si="22"/>
        <v>0</v>
      </c>
      <c r="BA29" s="2">
        <f t="shared" si="23"/>
        <v>0</v>
      </c>
      <c r="BB29">
        <f t="shared" si="24"/>
        <v>5</v>
      </c>
      <c r="BC29" s="12">
        <v>0.20833333333333334</v>
      </c>
    </row>
    <row r="30" spans="1:55" x14ac:dyDescent="0.25">
      <c r="A30" t="s">
        <v>134</v>
      </c>
      <c r="B30" s="1" t="s">
        <v>30</v>
      </c>
      <c r="C30"/>
      <c r="D30" s="10" t="s">
        <v>38</v>
      </c>
      <c r="E30"/>
      <c r="F30" t="s">
        <v>28</v>
      </c>
      <c r="G30" s="2">
        <f t="shared" si="0"/>
        <v>1</v>
      </c>
      <c r="H30" t="s">
        <v>38</v>
      </c>
      <c r="I30" s="2">
        <f t="shared" si="1"/>
        <v>0</v>
      </c>
      <c r="J30" t="s">
        <v>34</v>
      </c>
      <c r="K30" s="2">
        <f t="shared" si="2"/>
        <v>0</v>
      </c>
      <c r="L30" t="s">
        <v>34</v>
      </c>
      <c r="M30" s="2">
        <f t="shared" si="3"/>
        <v>0</v>
      </c>
      <c r="N30" t="s">
        <v>32</v>
      </c>
      <c r="O30" s="2">
        <f t="shared" si="4"/>
        <v>0</v>
      </c>
      <c r="P30" t="s">
        <v>31</v>
      </c>
      <c r="Q30" s="2">
        <f t="shared" si="5"/>
        <v>0</v>
      </c>
      <c r="R30" t="s">
        <v>30</v>
      </c>
      <c r="S30" s="2">
        <f t="shared" si="6"/>
        <v>1</v>
      </c>
      <c r="T30" t="s">
        <v>33</v>
      </c>
      <c r="U30" s="2">
        <f t="shared" si="7"/>
        <v>1</v>
      </c>
      <c r="V30" t="s">
        <v>30</v>
      </c>
      <c r="W30" s="2">
        <f t="shared" si="8"/>
        <v>0</v>
      </c>
      <c r="X30" t="s">
        <v>38</v>
      </c>
      <c r="Y30" s="2">
        <f t="shared" si="9"/>
        <v>0</v>
      </c>
      <c r="Z30" t="s">
        <v>30</v>
      </c>
      <c r="AA30" s="2">
        <f t="shared" si="10"/>
        <v>1</v>
      </c>
      <c r="AB30" t="s">
        <v>59</v>
      </c>
      <c r="AC30" s="2">
        <f t="shared" si="11"/>
        <v>0</v>
      </c>
      <c r="AD30" t="s">
        <v>38</v>
      </c>
      <c r="AE30" s="2">
        <f t="shared" si="12"/>
        <v>0</v>
      </c>
      <c r="AF30" t="s">
        <v>49</v>
      </c>
      <c r="AG30" s="2">
        <f t="shared" si="13"/>
        <v>0</v>
      </c>
      <c r="AH30" t="s">
        <v>37</v>
      </c>
      <c r="AI30" s="2">
        <f t="shared" si="14"/>
        <v>1</v>
      </c>
      <c r="AJ30" t="s">
        <v>38</v>
      </c>
      <c r="AK30" s="2">
        <f t="shared" si="15"/>
        <v>1</v>
      </c>
      <c r="AL30" t="s">
        <v>31</v>
      </c>
      <c r="AM30" s="2">
        <f t="shared" si="16"/>
        <v>1</v>
      </c>
      <c r="AN30" t="s">
        <v>38</v>
      </c>
      <c r="AO30" s="2">
        <f t="shared" si="17"/>
        <v>1</v>
      </c>
      <c r="AP30" t="s">
        <v>30</v>
      </c>
      <c r="AQ30" s="2">
        <f t="shared" si="18"/>
        <v>1</v>
      </c>
      <c r="AR30" t="s">
        <v>48</v>
      </c>
      <c r="AS30" s="2">
        <f t="shared" si="19"/>
        <v>0</v>
      </c>
      <c r="AT30" t="s">
        <v>38</v>
      </c>
      <c r="AU30" s="2">
        <f t="shared" si="20"/>
        <v>1</v>
      </c>
      <c r="AV30" t="s">
        <v>33</v>
      </c>
      <c r="AW30" s="2">
        <f t="shared" si="21"/>
        <v>1</v>
      </c>
      <c r="AX30" t="s">
        <v>32</v>
      </c>
      <c r="AY30" s="2">
        <f t="shared" si="22"/>
        <v>0</v>
      </c>
      <c r="AZ30" t="s">
        <v>32</v>
      </c>
      <c r="BA30" s="2">
        <f t="shared" si="23"/>
        <v>1</v>
      </c>
      <c r="BB30">
        <f t="shared" si="24"/>
        <v>11</v>
      </c>
      <c r="BC30" s="12">
        <v>0.45833333333333331</v>
      </c>
    </row>
    <row r="31" spans="1:55" x14ac:dyDescent="0.25">
      <c r="A31" t="s">
        <v>135</v>
      </c>
      <c r="B31" s="1" t="s">
        <v>30</v>
      </c>
      <c r="C31"/>
      <c r="D31" s="1" t="s">
        <v>40</v>
      </c>
      <c r="E31"/>
      <c r="F31" t="s">
        <v>38</v>
      </c>
      <c r="G31" s="2">
        <f t="shared" si="0"/>
        <v>0</v>
      </c>
      <c r="H31" t="s">
        <v>30</v>
      </c>
      <c r="I31" s="2">
        <f t="shared" si="1"/>
        <v>0</v>
      </c>
      <c r="J31" t="s">
        <v>30</v>
      </c>
      <c r="K31" s="2">
        <f t="shared" si="2"/>
        <v>1</v>
      </c>
      <c r="L31" t="s">
        <v>33</v>
      </c>
      <c r="M31" s="2">
        <f t="shared" si="3"/>
        <v>0</v>
      </c>
      <c r="N31" t="s">
        <v>33</v>
      </c>
      <c r="O31" s="2">
        <f t="shared" si="4"/>
        <v>0</v>
      </c>
      <c r="P31" t="s">
        <v>59</v>
      </c>
      <c r="Q31" s="2">
        <f t="shared" si="5"/>
        <v>0</v>
      </c>
      <c r="R31" t="s">
        <v>41</v>
      </c>
      <c r="S31" s="2">
        <f t="shared" si="6"/>
        <v>0</v>
      </c>
      <c r="T31" t="s">
        <v>30</v>
      </c>
      <c r="U31" s="2">
        <f t="shared" si="7"/>
        <v>0</v>
      </c>
      <c r="V31" t="s">
        <v>34</v>
      </c>
      <c r="W31" s="2">
        <f t="shared" si="8"/>
        <v>1</v>
      </c>
      <c r="X31" t="s">
        <v>30</v>
      </c>
      <c r="Y31" s="2">
        <f t="shared" si="9"/>
        <v>0</v>
      </c>
      <c r="Z31" t="s">
        <v>28</v>
      </c>
      <c r="AA31" s="2">
        <f t="shared" si="10"/>
        <v>0</v>
      </c>
      <c r="AB31" t="s">
        <v>34</v>
      </c>
      <c r="AC31" s="2">
        <f t="shared" si="11"/>
        <v>1</v>
      </c>
      <c r="AD31" t="s">
        <v>38</v>
      </c>
      <c r="AE31" s="2">
        <f t="shared" si="12"/>
        <v>0</v>
      </c>
      <c r="AF31" t="s">
        <v>30</v>
      </c>
      <c r="AG31" s="2">
        <f t="shared" si="13"/>
        <v>0</v>
      </c>
      <c r="AH31" t="s">
        <v>38</v>
      </c>
      <c r="AI31" s="2">
        <f t="shared" si="14"/>
        <v>0</v>
      </c>
      <c r="AJ31" t="s">
        <v>38</v>
      </c>
      <c r="AK31" s="2">
        <f t="shared" si="15"/>
        <v>1</v>
      </c>
      <c r="AL31" t="s">
        <v>30</v>
      </c>
      <c r="AM31" s="2">
        <f t="shared" si="16"/>
        <v>0</v>
      </c>
      <c r="AN31" t="s">
        <v>33</v>
      </c>
      <c r="AO31" s="2">
        <f t="shared" si="17"/>
        <v>0</v>
      </c>
      <c r="AP31" t="s">
        <v>33</v>
      </c>
      <c r="AQ31" s="2">
        <f t="shared" si="18"/>
        <v>0</v>
      </c>
      <c r="AR31" t="s">
        <v>38</v>
      </c>
      <c r="AS31" s="2">
        <f t="shared" si="19"/>
        <v>0</v>
      </c>
      <c r="AT31" t="s">
        <v>33</v>
      </c>
      <c r="AU31" s="2">
        <f t="shared" si="20"/>
        <v>0</v>
      </c>
      <c r="AV31" t="s">
        <v>38</v>
      </c>
      <c r="AW31" s="2">
        <f t="shared" si="21"/>
        <v>0</v>
      </c>
      <c r="AX31" t="s">
        <v>38</v>
      </c>
      <c r="AY31" s="2">
        <f t="shared" si="22"/>
        <v>0</v>
      </c>
      <c r="AZ31" t="s">
        <v>41</v>
      </c>
      <c r="BA31" s="2">
        <f t="shared" si="23"/>
        <v>0</v>
      </c>
      <c r="BB31">
        <f t="shared" si="24"/>
        <v>4</v>
      </c>
      <c r="BC31" s="12">
        <v>0.16666666666666666</v>
      </c>
    </row>
    <row r="32" spans="1:55" s="7" customFormat="1" x14ac:dyDescent="0.25">
      <c r="A32" t="s">
        <v>136</v>
      </c>
      <c r="B32" s="1" t="s">
        <v>30</v>
      </c>
      <c r="C32"/>
      <c r="D32" s="1" t="s">
        <v>40</v>
      </c>
      <c r="E32"/>
      <c r="F32" t="s">
        <v>28</v>
      </c>
      <c r="G32" s="2">
        <f t="shared" si="0"/>
        <v>1</v>
      </c>
      <c r="H32" t="s">
        <v>29</v>
      </c>
      <c r="I32" s="2">
        <f t="shared" si="1"/>
        <v>1</v>
      </c>
      <c r="J32" t="s">
        <v>35</v>
      </c>
      <c r="K32" s="2">
        <f t="shared" si="2"/>
        <v>0</v>
      </c>
      <c r="L32" t="s">
        <v>48</v>
      </c>
      <c r="M32" s="2">
        <f t="shared" si="3"/>
        <v>0</v>
      </c>
      <c r="N32" t="s">
        <v>31</v>
      </c>
      <c r="O32" s="2">
        <f t="shared" si="4"/>
        <v>1</v>
      </c>
      <c r="P32" t="s">
        <v>32</v>
      </c>
      <c r="Q32" s="2">
        <f t="shared" si="5"/>
        <v>1</v>
      </c>
      <c r="R32" t="s">
        <v>30</v>
      </c>
      <c r="S32" s="2">
        <f t="shared" si="6"/>
        <v>1</v>
      </c>
      <c r="T32" t="s">
        <v>33</v>
      </c>
      <c r="U32" s="2">
        <f t="shared" si="7"/>
        <v>1</v>
      </c>
      <c r="V32" t="s">
        <v>30</v>
      </c>
      <c r="W32" s="2">
        <f t="shared" si="8"/>
        <v>0</v>
      </c>
      <c r="X32" t="s">
        <v>38</v>
      </c>
      <c r="Y32" s="2">
        <f t="shared" si="9"/>
        <v>0</v>
      </c>
      <c r="Z32" t="s">
        <v>59</v>
      </c>
      <c r="AA32" s="2">
        <f t="shared" si="10"/>
        <v>0</v>
      </c>
      <c r="AB32" t="s">
        <v>34</v>
      </c>
      <c r="AC32" s="2">
        <f t="shared" si="11"/>
        <v>1</v>
      </c>
      <c r="AD32" t="s">
        <v>38</v>
      </c>
      <c r="AE32" s="2">
        <f t="shared" si="12"/>
        <v>0</v>
      </c>
      <c r="AF32" t="s">
        <v>35</v>
      </c>
      <c r="AG32" s="2">
        <f t="shared" si="13"/>
        <v>0</v>
      </c>
      <c r="AH32" t="s">
        <v>28</v>
      </c>
      <c r="AI32" s="2">
        <f t="shared" si="14"/>
        <v>0</v>
      </c>
      <c r="AJ32" t="s">
        <v>38</v>
      </c>
      <c r="AK32" s="2">
        <f t="shared" si="15"/>
        <v>1</v>
      </c>
      <c r="AL32" t="s">
        <v>59</v>
      </c>
      <c r="AM32" s="2">
        <f t="shared" si="16"/>
        <v>0</v>
      </c>
      <c r="AN32" t="s">
        <v>38</v>
      </c>
      <c r="AO32" s="2">
        <f t="shared" si="17"/>
        <v>1</v>
      </c>
      <c r="AP32" t="s">
        <v>30</v>
      </c>
      <c r="AQ32" s="2">
        <f t="shared" si="18"/>
        <v>1</v>
      </c>
      <c r="AR32" t="s">
        <v>48</v>
      </c>
      <c r="AS32" s="2">
        <f t="shared" si="19"/>
        <v>0</v>
      </c>
      <c r="AT32" t="s">
        <v>45</v>
      </c>
      <c r="AU32" s="2">
        <f t="shared" si="20"/>
        <v>0</v>
      </c>
      <c r="AV32" t="s">
        <v>33</v>
      </c>
      <c r="AW32" s="2">
        <f t="shared" si="21"/>
        <v>1</v>
      </c>
      <c r="AX32" t="s">
        <v>32</v>
      </c>
      <c r="AY32" s="2">
        <f t="shared" si="22"/>
        <v>0</v>
      </c>
      <c r="AZ32" t="s">
        <v>32</v>
      </c>
      <c r="BA32" s="2">
        <f t="shared" si="23"/>
        <v>1</v>
      </c>
      <c r="BB32">
        <f t="shared" si="24"/>
        <v>10</v>
      </c>
      <c r="BC32" s="12">
        <v>0.41666666666666669</v>
      </c>
    </row>
    <row r="33" spans="1:55" s="7" customFormat="1" x14ac:dyDescent="0.25">
      <c r="A33" s="8" t="s">
        <v>197</v>
      </c>
      <c r="B33" s="7" t="s">
        <v>30</v>
      </c>
      <c r="D33" s="7" t="s">
        <v>40</v>
      </c>
      <c r="F33" s="7" t="s">
        <v>28</v>
      </c>
      <c r="G33" s="2">
        <f t="shared" si="0"/>
        <v>1</v>
      </c>
      <c r="H33" s="7" t="s">
        <v>29</v>
      </c>
      <c r="I33" s="2">
        <f t="shared" si="1"/>
        <v>1</v>
      </c>
      <c r="J33" s="7" t="s">
        <v>30</v>
      </c>
      <c r="K33" s="2">
        <f t="shared" si="2"/>
        <v>1</v>
      </c>
      <c r="L33" s="7" t="s">
        <v>34</v>
      </c>
      <c r="M33" s="2">
        <f t="shared" si="3"/>
        <v>0</v>
      </c>
      <c r="N33" s="7" t="s">
        <v>38</v>
      </c>
      <c r="O33" s="2">
        <f t="shared" si="4"/>
        <v>0</v>
      </c>
      <c r="P33" s="7" t="s">
        <v>32</v>
      </c>
      <c r="Q33" s="2">
        <f t="shared" si="5"/>
        <v>1</v>
      </c>
      <c r="R33" s="7" t="s">
        <v>30</v>
      </c>
      <c r="S33" s="2">
        <f t="shared" si="6"/>
        <v>1</v>
      </c>
      <c r="T33" s="7" t="s">
        <v>33</v>
      </c>
      <c r="U33" s="2">
        <f t="shared" si="7"/>
        <v>1</v>
      </c>
      <c r="V33" s="7" t="s">
        <v>30</v>
      </c>
      <c r="W33" s="2">
        <f t="shared" si="8"/>
        <v>0</v>
      </c>
      <c r="X33" s="7" t="s">
        <v>35</v>
      </c>
      <c r="Y33" s="2">
        <f t="shared" si="9"/>
        <v>1</v>
      </c>
      <c r="Z33" s="7" t="s">
        <v>30</v>
      </c>
      <c r="AA33" s="2">
        <f t="shared" si="10"/>
        <v>1</v>
      </c>
      <c r="AB33" s="7" t="s">
        <v>40</v>
      </c>
      <c r="AC33" s="2">
        <f t="shared" si="11"/>
        <v>0</v>
      </c>
      <c r="AD33" s="7" t="s">
        <v>33</v>
      </c>
      <c r="AE33" s="2">
        <f t="shared" si="12"/>
        <v>0</v>
      </c>
      <c r="AF33" s="7" t="s">
        <v>28</v>
      </c>
      <c r="AG33" s="2">
        <f t="shared" si="13"/>
        <v>0</v>
      </c>
      <c r="AH33" s="7" t="s">
        <v>33</v>
      </c>
      <c r="AI33" s="2">
        <f t="shared" si="14"/>
        <v>0</v>
      </c>
      <c r="AJ33" s="7" t="s">
        <v>38</v>
      </c>
      <c r="AK33" s="2">
        <f t="shared" si="15"/>
        <v>1</v>
      </c>
      <c r="AL33" s="7" t="s">
        <v>31</v>
      </c>
      <c r="AM33" s="2">
        <f t="shared" si="16"/>
        <v>1</v>
      </c>
      <c r="AN33" s="7" t="s">
        <v>38</v>
      </c>
      <c r="AO33" s="2">
        <f t="shared" si="17"/>
        <v>1</v>
      </c>
      <c r="AP33" s="7" t="s">
        <v>30</v>
      </c>
      <c r="AQ33" s="2">
        <f t="shared" si="18"/>
        <v>1</v>
      </c>
      <c r="AR33" s="7" t="s">
        <v>35</v>
      </c>
      <c r="AS33" s="2">
        <f t="shared" si="19"/>
        <v>0</v>
      </c>
      <c r="AT33" s="7" t="s">
        <v>38</v>
      </c>
      <c r="AU33" s="2">
        <f t="shared" si="20"/>
        <v>1</v>
      </c>
      <c r="AV33" s="7" t="s">
        <v>33</v>
      </c>
      <c r="AW33" s="2">
        <f t="shared" si="21"/>
        <v>1</v>
      </c>
      <c r="AX33" s="7" t="s">
        <v>30</v>
      </c>
      <c r="AY33" s="2">
        <f t="shared" si="22"/>
        <v>1</v>
      </c>
      <c r="AZ33" s="7" t="s">
        <v>49</v>
      </c>
      <c r="BA33" s="2">
        <f t="shared" si="23"/>
        <v>0</v>
      </c>
      <c r="BB33">
        <f t="shared" si="24"/>
        <v>13</v>
      </c>
      <c r="BC33" s="12">
        <v>0.54166666666666663</v>
      </c>
    </row>
    <row r="34" spans="1:55" s="7" customFormat="1" x14ac:dyDescent="0.25">
      <c r="A34" s="8" t="s">
        <v>198</v>
      </c>
      <c r="B34" s="7" t="s">
        <v>30</v>
      </c>
      <c r="D34" s="7" t="s">
        <v>40</v>
      </c>
      <c r="F34" s="7" t="s">
        <v>44</v>
      </c>
      <c r="G34" s="2">
        <f t="shared" si="0"/>
        <v>0</v>
      </c>
      <c r="H34" s="7" t="s">
        <v>29</v>
      </c>
      <c r="I34" s="2">
        <f t="shared" si="1"/>
        <v>1</v>
      </c>
      <c r="J34" s="7" t="s">
        <v>34</v>
      </c>
      <c r="K34" s="2">
        <f t="shared" si="2"/>
        <v>0</v>
      </c>
      <c r="L34" s="7" t="s">
        <v>33</v>
      </c>
      <c r="M34" s="2">
        <f t="shared" si="3"/>
        <v>0</v>
      </c>
      <c r="N34" s="7" t="s">
        <v>33</v>
      </c>
      <c r="O34" s="2">
        <f t="shared" si="4"/>
        <v>0</v>
      </c>
      <c r="P34" s="7" t="s">
        <v>28</v>
      </c>
      <c r="Q34" s="2">
        <f t="shared" si="5"/>
        <v>0</v>
      </c>
      <c r="R34" s="7" t="s">
        <v>33</v>
      </c>
      <c r="S34" s="2">
        <f t="shared" si="6"/>
        <v>0</v>
      </c>
      <c r="T34" s="7" t="s">
        <v>30</v>
      </c>
      <c r="U34" s="2">
        <f t="shared" si="7"/>
        <v>0</v>
      </c>
      <c r="V34" s="7" t="s">
        <v>34</v>
      </c>
      <c r="W34" s="2">
        <f t="shared" si="8"/>
        <v>1</v>
      </c>
      <c r="X34" s="7" t="s">
        <v>30</v>
      </c>
      <c r="Y34" s="2">
        <f t="shared" si="9"/>
        <v>0</v>
      </c>
      <c r="Z34" s="7" t="s">
        <v>30</v>
      </c>
      <c r="AA34" s="2">
        <f t="shared" si="10"/>
        <v>1</v>
      </c>
      <c r="AB34" s="7" t="s">
        <v>34</v>
      </c>
      <c r="AC34" s="2">
        <f t="shared" si="11"/>
        <v>1</v>
      </c>
      <c r="AD34" s="7" t="s">
        <v>45</v>
      </c>
      <c r="AE34" s="2">
        <f t="shared" si="12"/>
        <v>0</v>
      </c>
      <c r="AF34" s="7" t="s">
        <v>34</v>
      </c>
      <c r="AG34" s="2">
        <f t="shared" si="13"/>
        <v>0</v>
      </c>
      <c r="AH34" s="7" t="s">
        <v>36</v>
      </c>
      <c r="AI34" s="2">
        <f t="shared" si="14"/>
        <v>0</v>
      </c>
      <c r="AJ34" s="7" t="s">
        <v>38</v>
      </c>
      <c r="AK34" s="2">
        <f t="shared" si="15"/>
        <v>1</v>
      </c>
      <c r="AL34" s="7" t="s">
        <v>31</v>
      </c>
      <c r="AM34" s="2">
        <f t="shared" si="16"/>
        <v>1</v>
      </c>
      <c r="AN34" s="7" t="s">
        <v>34</v>
      </c>
      <c r="AO34" s="2">
        <f t="shared" si="17"/>
        <v>0</v>
      </c>
      <c r="AQ34" s="2">
        <f t="shared" si="18"/>
        <v>0</v>
      </c>
      <c r="AS34" s="2">
        <f t="shared" si="19"/>
        <v>0</v>
      </c>
      <c r="AU34" s="2">
        <f t="shared" si="20"/>
        <v>0</v>
      </c>
      <c r="AW34" s="2">
        <f t="shared" si="21"/>
        <v>0</v>
      </c>
      <c r="AY34" s="2">
        <f t="shared" si="22"/>
        <v>0</v>
      </c>
      <c r="BA34" s="2">
        <f t="shared" si="23"/>
        <v>0</v>
      </c>
      <c r="BB34">
        <f t="shared" si="24"/>
        <v>5</v>
      </c>
      <c r="BC34" s="12">
        <v>0.20833333333333334</v>
      </c>
    </row>
    <row r="35" spans="1:55" s="7" customFormat="1" x14ac:dyDescent="0.25">
      <c r="A35" s="8" t="s">
        <v>199</v>
      </c>
      <c r="B35" s="7" t="s">
        <v>30</v>
      </c>
      <c r="D35" s="7" t="s">
        <v>40</v>
      </c>
      <c r="F35" s="7" t="s">
        <v>33</v>
      </c>
      <c r="G35" s="2">
        <f t="shared" si="0"/>
        <v>0</v>
      </c>
      <c r="H35" s="7" t="s">
        <v>38</v>
      </c>
      <c r="I35" s="2">
        <f t="shared" si="1"/>
        <v>0</v>
      </c>
      <c r="J35" s="7" t="s">
        <v>33</v>
      </c>
      <c r="K35" s="2">
        <f t="shared" si="2"/>
        <v>0</v>
      </c>
      <c r="L35" s="7" t="s">
        <v>30</v>
      </c>
      <c r="M35" s="2">
        <f t="shared" si="3"/>
        <v>1</v>
      </c>
      <c r="N35" s="7" t="s">
        <v>33</v>
      </c>
      <c r="O35" s="2">
        <f t="shared" si="4"/>
        <v>0</v>
      </c>
      <c r="P35" s="7" t="s">
        <v>32</v>
      </c>
      <c r="Q35" s="2">
        <f t="shared" si="5"/>
        <v>1</v>
      </c>
      <c r="R35" s="7" t="s">
        <v>30</v>
      </c>
      <c r="S35" s="2">
        <f t="shared" si="6"/>
        <v>1</v>
      </c>
      <c r="T35" s="7" t="s">
        <v>38</v>
      </c>
      <c r="U35" s="2">
        <f t="shared" si="7"/>
        <v>0</v>
      </c>
      <c r="V35" s="7" t="s">
        <v>30</v>
      </c>
      <c r="W35" s="2">
        <f t="shared" si="8"/>
        <v>0</v>
      </c>
      <c r="X35" s="7" t="s">
        <v>30</v>
      </c>
      <c r="Y35" s="2">
        <f t="shared" si="9"/>
        <v>0</v>
      </c>
      <c r="Z35" s="7" t="s">
        <v>28</v>
      </c>
      <c r="AA35" s="2">
        <f t="shared" si="10"/>
        <v>0</v>
      </c>
      <c r="AB35" s="7" t="s">
        <v>40</v>
      </c>
      <c r="AC35" s="2">
        <f t="shared" si="11"/>
        <v>0</v>
      </c>
      <c r="AD35" s="7" t="s">
        <v>30</v>
      </c>
      <c r="AE35" s="2">
        <f t="shared" si="12"/>
        <v>0</v>
      </c>
      <c r="AF35" s="7" t="s">
        <v>41</v>
      </c>
      <c r="AG35" s="2">
        <f t="shared" si="13"/>
        <v>0</v>
      </c>
      <c r="AH35" s="7" t="s">
        <v>34</v>
      </c>
      <c r="AI35" s="2">
        <f t="shared" si="14"/>
        <v>0</v>
      </c>
      <c r="AJ35" s="7" t="s">
        <v>28</v>
      </c>
      <c r="AK35" s="2">
        <f t="shared" si="15"/>
        <v>0</v>
      </c>
      <c r="AL35" s="7" t="s">
        <v>28</v>
      </c>
      <c r="AM35" s="2">
        <f t="shared" si="16"/>
        <v>0</v>
      </c>
      <c r="AN35" s="7" t="s">
        <v>41</v>
      </c>
      <c r="AO35" s="2">
        <f t="shared" si="17"/>
        <v>0</v>
      </c>
      <c r="AP35" s="7" t="s">
        <v>38</v>
      </c>
      <c r="AQ35" s="2">
        <f t="shared" si="18"/>
        <v>0</v>
      </c>
      <c r="AR35" s="7" t="s">
        <v>59</v>
      </c>
      <c r="AS35" s="2">
        <f t="shared" si="19"/>
        <v>0</v>
      </c>
      <c r="AT35" s="7" t="s">
        <v>30</v>
      </c>
      <c r="AU35" s="2">
        <f t="shared" si="20"/>
        <v>0</v>
      </c>
      <c r="AV35" s="7" t="s">
        <v>33</v>
      </c>
      <c r="AW35" s="2">
        <f t="shared" si="21"/>
        <v>1</v>
      </c>
      <c r="AX35" s="7" t="s">
        <v>32</v>
      </c>
      <c r="AY35" s="2">
        <f t="shared" si="22"/>
        <v>0</v>
      </c>
      <c r="AZ35" s="7" t="s">
        <v>36</v>
      </c>
      <c r="BA35" s="2">
        <f t="shared" si="23"/>
        <v>0</v>
      </c>
      <c r="BB35">
        <f t="shared" si="24"/>
        <v>4</v>
      </c>
      <c r="BC35" s="12">
        <v>0.16666666666666666</v>
      </c>
    </row>
    <row r="36" spans="1:55" s="7" customFormat="1" x14ac:dyDescent="0.25">
      <c r="A36" s="7" t="s">
        <v>97</v>
      </c>
      <c r="B36" s="7" t="s">
        <v>30</v>
      </c>
      <c r="D36" s="7" t="s">
        <v>40</v>
      </c>
      <c r="F36" s="7" t="s">
        <v>37</v>
      </c>
      <c r="G36" s="2">
        <f t="shared" ref="G36:G67" si="25">IF(F36=F$3,1,0)</f>
        <v>0</v>
      </c>
      <c r="H36" s="7" t="s">
        <v>36</v>
      </c>
      <c r="I36" s="2">
        <f t="shared" ref="I36:I67" si="26">IF(H36=H$3,1,0)</f>
        <v>0</v>
      </c>
      <c r="J36" s="7" t="s">
        <v>30</v>
      </c>
      <c r="K36" s="2">
        <f t="shared" ref="K36:K67" si="27">IF(J36=J$3,1,0)</f>
        <v>1</v>
      </c>
      <c r="L36" s="7" t="s">
        <v>30</v>
      </c>
      <c r="M36" s="2">
        <f t="shared" ref="M36:M67" si="28">IF(L36=L$3,1,0)</f>
        <v>1</v>
      </c>
      <c r="N36" s="7" t="s">
        <v>41</v>
      </c>
      <c r="O36" s="2">
        <f t="shared" ref="O36:O67" si="29">IF(N36=N$3,1,0)</f>
        <v>0</v>
      </c>
      <c r="P36" s="7" t="s">
        <v>30</v>
      </c>
      <c r="Q36" s="2">
        <f t="shared" ref="Q36:Q67" si="30">IF(P36=P$3,1,0)</f>
        <v>0</v>
      </c>
      <c r="R36" s="7" t="s">
        <v>41</v>
      </c>
      <c r="S36" s="2">
        <f t="shared" ref="S36:S67" si="31">IF(R36=R$3,1,0)</f>
        <v>0</v>
      </c>
      <c r="T36" s="7" t="s">
        <v>38</v>
      </c>
      <c r="U36" s="2">
        <f t="shared" ref="U36:U67" si="32">IF(T36=T$3,1,0)</f>
        <v>0</v>
      </c>
      <c r="V36" s="7" t="s">
        <v>33</v>
      </c>
      <c r="W36" s="2">
        <f t="shared" ref="W36:W67" si="33">IF(V36=V$3,1,0)</f>
        <v>0</v>
      </c>
      <c r="X36" s="7" t="s">
        <v>35</v>
      </c>
      <c r="Y36" s="2">
        <f t="shared" ref="Y36:Y67" si="34">IF(X36=X$3,1,0)</f>
        <v>1</v>
      </c>
      <c r="Z36" s="7" t="s">
        <v>30</v>
      </c>
      <c r="AA36" s="2">
        <f t="shared" ref="AA36:AA67" si="35">IF(Z36=Z$3,1,0)</f>
        <v>1</v>
      </c>
      <c r="AB36" s="7" t="s">
        <v>30</v>
      </c>
      <c r="AC36" s="2">
        <f t="shared" ref="AC36:AC67" si="36">IF(AB36=AB$3,1,0)</f>
        <v>0</v>
      </c>
      <c r="AD36" s="7" t="s">
        <v>38</v>
      </c>
      <c r="AE36" s="2">
        <f t="shared" ref="AE36:AE67" si="37">IF(AD36=AD$3,1,0)</f>
        <v>0</v>
      </c>
      <c r="AF36" s="7" t="s">
        <v>41</v>
      </c>
      <c r="AG36" s="2">
        <f t="shared" ref="AG36:AG67" si="38">IF(AF36=AF$3,1,0)</f>
        <v>0</v>
      </c>
      <c r="AH36" s="7" t="s">
        <v>33</v>
      </c>
      <c r="AI36" s="2">
        <f t="shared" ref="AI36:AI67" si="39">IF(AH36=AH$3,1,0)</f>
        <v>0</v>
      </c>
      <c r="AJ36" s="7" t="s">
        <v>33</v>
      </c>
      <c r="AK36" s="2">
        <f t="shared" ref="AK36:AK67" si="40">IF(AJ36=AJ$3,1,0)</f>
        <v>0</v>
      </c>
      <c r="AL36" s="7" t="s">
        <v>38</v>
      </c>
      <c r="AM36" s="2">
        <f t="shared" ref="AM36:AM67" si="41">IF(AL36=AL$3,1,0)</f>
        <v>0</v>
      </c>
      <c r="AN36" s="7" t="s">
        <v>41</v>
      </c>
      <c r="AO36" s="2">
        <f t="shared" ref="AO36:AO67" si="42">IF(AN36=AN$3,1,0)</f>
        <v>0</v>
      </c>
      <c r="AP36" s="7" t="s">
        <v>41</v>
      </c>
      <c r="AQ36" s="2">
        <f t="shared" ref="AQ36:AQ67" si="43">IF(AP36=AP$3,1,0)</f>
        <v>0</v>
      </c>
      <c r="AR36" s="7" t="s">
        <v>30</v>
      </c>
      <c r="AS36" s="2">
        <f t="shared" ref="AS36:AS67" si="44">IF(AR36=AR$3,1,0)</f>
        <v>1</v>
      </c>
      <c r="AT36" s="7" t="s">
        <v>30</v>
      </c>
      <c r="AU36" s="2">
        <f t="shared" ref="AU36:AU67" si="45">IF(AT36=AT$3,1,0)</f>
        <v>0</v>
      </c>
      <c r="AV36" s="7" t="s">
        <v>30</v>
      </c>
      <c r="AW36" s="2">
        <f t="shared" ref="AW36:AW67" si="46">IF(AV36=AV$3,1,0)</f>
        <v>0</v>
      </c>
      <c r="AX36" s="7" t="s">
        <v>37</v>
      </c>
      <c r="AY36" s="2">
        <f t="shared" ref="AY36:AY67" si="47">IF(AX36=AX$3,1,0)</f>
        <v>0</v>
      </c>
      <c r="AZ36" s="7" t="s">
        <v>30</v>
      </c>
      <c r="BA36" s="2">
        <f t="shared" ref="BA36:BA67" si="48">IF(AZ36=AZ$3,1,0)</f>
        <v>0</v>
      </c>
      <c r="BB36">
        <f t="shared" ref="BB36:BB67" si="49">SUM(K36:BA36)</f>
        <v>5</v>
      </c>
      <c r="BC36" s="12">
        <v>0.20833333333333334</v>
      </c>
    </row>
    <row r="37" spans="1:55" s="7" customFormat="1" x14ac:dyDescent="0.25">
      <c r="A37" s="7" t="s">
        <v>104</v>
      </c>
      <c r="B37" s="7" t="s">
        <v>30</v>
      </c>
      <c r="D37" s="7" t="s">
        <v>40</v>
      </c>
      <c r="F37" s="7" t="s">
        <v>38</v>
      </c>
      <c r="G37" s="2">
        <f t="shared" si="25"/>
        <v>0</v>
      </c>
      <c r="H37" s="7" t="s">
        <v>41</v>
      </c>
      <c r="I37" s="2">
        <f t="shared" si="26"/>
        <v>0</v>
      </c>
      <c r="J37" s="7" t="s">
        <v>30</v>
      </c>
      <c r="K37" s="2">
        <f t="shared" si="27"/>
        <v>1</v>
      </c>
      <c r="L37" s="7" t="s">
        <v>33</v>
      </c>
      <c r="M37" s="2">
        <f t="shared" si="28"/>
        <v>0</v>
      </c>
      <c r="N37" s="7" t="s">
        <v>33</v>
      </c>
      <c r="O37" s="2">
        <f t="shared" si="29"/>
        <v>0</v>
      </c>
      <c r="P37" s="7" t="s">
        <v>30</v>
      </c>
      <c r="Q37" s="2">
        <f t="shared" si="30"/>
        <v>0</v>
      </c>
      <c r="R37" s="7" t="s">
        <v>41</v>
      </c>
      <c r="S37" s="2">
        <f t="shared" si="31"/>
        <v>0</v>
      </c>
      <c r="T37" s="7" t="s">
        <v>38</v>
      </c>
      <c r="U37" s="2">
        <f t="shared" si="32"/>
        <v>0</v>
      </c>
      <c r="V37" s="7" t="s">
        <v>30</v>
      </c>
      <c r="W37" s="2">
        <f t="shared" si="33"/>
        <v>0</v>
      </c>
      <c r="X37" s="7" t="s">
        <v>38</v>
      </c>
      <c r="Y37" s="2">
        <f t="shared" si="34"/>
        <v>0</v>
      </c>
      <c r="Z37" s="7" t="s">
        <v>33</v>
      </c>
      <c r="AA37" s="2">
        <f t="shared" si="35"/>
        <v>0</v>
      </c>
      <c r="AB37" s="7" t="s">
        <v>30</v>
      </c>
      <c r="AC37" s="2">
        <f t="shared" si="36"/>
        <v>0</v>
      </c>
      <c r="AD37" s="7" t="s">
        <v>38</v>
      </c>
      <c r="AE37" s="2">
        <f t="shared" si="37"/>
        <v>0</v>
      </c>
      <c r="AF37" s="7" t="s">
        <v>41</v>
      </c>
      <c r="AG37" s="2">
        <f t="shared" si="38"/>
        <v>0</v>
      </c>
      <c r="AH37" s="7" t="s">
        <v>38</v>
      </c>
      <c r="AI37" s="2">
        <f t="shared" si="39"/>
        <v>0</v>
      </c>
      <c r="AJ37" s="7" t="s">
        <v>33</v>
      </c>
      <c r="AK37" s="2">
        <f t="shared" si="40"/>
        <v>0</v>
      </c>
      <c r="AL37" s="7" t="s">
        <v>38</v>
      </c>
      <c r="AM37" s="2">
        <f t="shared" si="41"/>
        <v>0</v>
      </c>
      <c r="AN37" s="7" t="s">
        <v>33</v>
      </c>
      <c r="AO37" s="2">
        <f t="shared" si="42"/>
        <v>0</v>
      </c>
      <c r="AP37" s="7" t="s">
        <v>30</v>
      </c>
      <c r="AQ37" s="2">
        <f t="shared" si="43"/>
        <v>1</v>
      </c>
      <c r="AR37" s="7" t="s">
        <v>41</v>
      </c>
      <c r="AS37" s="2">
        <f t="shared" si="44"/>
        <v>0</v>
      </c>
      <c r="AT37" s="7" t="s">
        <v>33</v>
      </c>
      <c r="AU37" s="2">
        <f t="shared" si="45"/>
        <v>0</v>
      </c>
      <c r="AV37" s="7" t="s">
        <v>33</v>
      </c>
      <c r="AW37" s="2">
        <f t="shared" si="46"/>
        <v>1</v>
      </c>
      <c r="AX37" s="7" t="s">
        <v>33</v>
      </c>
      <c r="AY37" s="2">
        <f t="shared" si="47"/>
        <v>0</v>
      </c>
      <c r="AZ37" s="7" t="s">
        <v>41</v>
      </c>
      <c r="BA37" s="2">
        <f t="shared" si="48"/>
        <v>0</v>
      </c>
      <c r="BB37">
        <f t="shared" si="49"/>
        <v>3</v>
      </c>
      <c r="BC37" s="12">
        <v>0.125</v>
      </c>
    </row>
    <row r="38" spans="1:55" s="7" customFormat="1" x14ac:dyDescent="0.25">
      <c r="A38" s="7" t="s">
        <v>98</v>
      </c>
      <c r="B38" s="7" t="s">
        <v>30</v>
      </c>
      <c r="D38" s="7" t="s">
        <v>40</v>
      </c>
      <c r="F38" s="7" t="s">
        <v>99</v>
      </c>
      <c r="G38" s="2">
        <f t="shared" si="25"/>
        <v>0</v>
      </c>
      <c r="H38" s="7" t="s">
        <v>78</v>
      </c>
      <c r="I38" s="2">
        <f t="shared" si="26"/>
        <v>0</v>
      </c>
      <c r="J38" s="7" t="s">
        <v>35</v>
      </c>
      <c r="K38" s="2">
        <f t="shared" si="27"/>
        <v>0</v>
      </c>
      <c r="L38" s="7" t="s">
        <v>34</v>
      </c>
      <c r="M38" s="2">
        <f t="shared" si="28"/>
        <v>0</v>
      </c>
      <c r="N38" s="7" t="s">
        <v>33</v>
      </c>
      <c r="O38" s="2">
        <f t="shared" si="29"/>
        <v>0</v>
      </c>
      <c r="P38" s="7" t="s">
        <v>38</v>
      </c>
      <c r="Q38" s="2">
        <f t="shared" si="30"/>
        <v>0</v>
      </c>
      <c r="R38" s="7" t="s">
        <v>30</v>
      </c>
      <c r="S38" s="2">
        <f t="shared" si="31"/>
        <v>1</v>
      </c>
      <c r="T38" s="7" t="s">
        <v>38</v>
      </c>
      <c r="U38" s="2">
        <f t="shared" si="32"/>
        <v>0</v>
      </c>
      <c r="V38" s="7" t="s">
        <v>35</v>
      </c>
      <c r="W38" s="2">
        <f t="shared" si="33"/>
        <v>0</v>
      </c>
      <c r="X38" s="7" t="s">
        <v>30</v>
      </c>
      <c r="Y38" s="2">
        <f t="shared" si="34"/>
        <v>0</v>
      </c>
      <c r="Z38" s="7" t="s">
        <v>30</v>
      </c>
      <c r="AA38" s="2">
        <f t="shared" si="35"/>
        <v>1</v>
      </c>
      <c r="AB38" s="7" t="s">
        <v>34</v>
      </c>
      <c r="AC38" s="2">
        <f t="shared" si="36"/>
        <v>1</v>
      </c>
      <c r="AD38" s="7" t="s">
        <v>38</v>
      </c>
      <c r="AE38" s="2">
        <f t="shared" si="37"/>
        <v>0</v>
      </c>
      <c r="AF38" s="7" t="s">
        <v>35</v>
      </c>
      <c r="AG38" s="2">
        <f t="shared" si="38"/>
        <v>0</v>
      </c>
      <c r="AH38" s="7" t="s">
        <v>31</v>
      </c>
      <c r="AI38" s="2">
        <f t="shared" si="39"/>
        <v>0</v>
      </c>
      <c r="AJ38" s="7" t="s">
        <v>37</v>
      </c>
      <c r="AK38" s="2">
        <f t="shared" si="40"/>
        <v>0</v>
      </c>
      <c r="AL38" s="7" t="s">
        <v>33</v>
      </c>
      <c r="AM38" s="2">
        <f t="shared" si="41"/>
        <v>0</v>
      </c>
      <c r="AN38" s="7" t="s">
        <v>41</v>
      </c>
      <c r="AO38" s="2">
        <f t="shared" si="42"/>
        <v>0</v>
      </c>
      <c r="AP38" s="7" t="s">
        <v>28</v>
      </c>
      <c r="AQ38" s="2">
        <f t="shared" si="43"/>
        <v>0</v>
      </c>
      <c r="AR38" s="7" t="s">
        <v>28</v>
      </c>
      <c r="AS38" s="2">
        <f t="shared" si="44"/>
        <v>0</v>
      </c>
      <c r="AT38" s="7" t="s">
        <v>33</v>
      </c>
      <c r="AU38" s="2">
        <f t="shared" si="45"/>
        <v>0</v>
      </c>
      <c r="AV38" s="7" t="s">
        <v>33</v>
      </c>
      <c r="AW38" s="2">
        <f t="shared" si="46"/>
        <v>1</v>
      </c>
      <c r="AX38" s="7" t="s">
        <v>30</v>
      </c>
      <c r="AY38" s="2">
        <f t="shared" si="47"/>
        <v>1</v>
      </c>
      <c r="AZ38" s="7" t="s">
        <v>38</v>
      </c>
      <c r="BA38" s="2">
        <f t="shared" si="48"/>
        <v>0</v>
      </c>
      <c r="BB38">
        <f t="shared" si="49"/>
        <v>5</v>
      </c>
      <c r="BC38" s="12">
        <v>0.20833333333333334</v>
      </c>
    </row>
    <row r="39" spans="1:55" s="7" customFormat="1" x14ac:dyDescent="0.25">
      <c r="A39" s="7" t="s">
        <v>100</v>
      </c>
      <c r="B39" s="7" t="s">
        <v>30</v>
      </c>
      <c r="D39" s="7" t="s">
        <v>40</v>
      </c>
      <c r="F39" s="7" t="s">
        <v>29</v>
      </c>
      <c r="G39" s="2">
        <f t="shared" si="25"/>
        <v>0</v>
      </c>
      <c r="H39" s="7" t="s">
        <v>29</v>
      </c>
      <c r="I39" s="2">
        <f t="shared" si="26"/>
        <v>1</v>
      </c>
      <c r="J39" s="7" t="s">
        <v>35</v>
      </c>
      <c r="K39" s="2">
        <f t="shared" si="27"/>
        <v>0</v>
      </c>
      <c r="L39" s="7" t="s">
        <v>30</v>
      </c>
      <c r="M39" s="2">
        <f t="shared" si="28"/>
        <v>1</v>
      </c>
      <c r="N39" s="7" t="s">
        <v>33</v>
      </c>
      <c r="O39" s="2">
        <f t="shared" si="29"/>
        <v>0</v>
      </c>
      <c r="P39" s="7" t="s">
        <v>36</v>
      </c>
      <c r="Q39" s="2">
        <f t="shared" si="30"/>
        <v>0</v>
      </c>
      <c r="R39" s="7" t="s">
        <v>38</v>
      </c>
      <c r="S39" s="2">
        <f t="shared" si="31"/>
        <v>0</v>
      </c>
      <c r="T39" s="7" t="s">
        <v>38</v>
      </c>
      <c r="U39" s="2">
        <f t="shared" si="32"/>
        <v>0</v>
      </c>
      <c r="V39" s="7" t="s">
        <v>30</v>
      </c>
      <c r="W39" s="2">
        <f t="shared" si="33"/>
        <v>0</v>
      </c>
      <c r="X39" s="7" t="s">
        <v>34</v>
      </c>
      <c r="Y39" s="2">
        <f t="shared" si="34"/>
        <v>0</v>
      </c>
      <c r="Z39" s="7" t="s">
        <v>34</v>
      </c>
      <c r="AA39" s="2">
        <f t="shared" si="35"/>
        <v>0</v>
      </c>
      <c r="AB39" s="7" t="s">
        <v>48</v>
      </c>
      <c r="AC39" s="2">
        <f t="shared" si="36"/>
        <v>0</v>
      </c>
      <c r="AD39" s="7" t="s">
        <v>37</v>
      </c>
      <c r="AE39" s="2">
        <f t="shared" si="37"/>
        <v>0</v>
      </c>
      <c r="AF39" s="7" t="s">
        <v>36</v>
      </c>
      <c r="AG39" s="2">
        <f t="shared" si="38"/>
        <v>1</v>
      </c>
      <c r="AH39" s="7" t="s">
        <v>37</v>
      </c>
      <c r="AI39" s="2">
        <f t="shared" si="39"/>
        <v>1</v>
      </c>
      <c r="AJ39" s="7" t="s">
        <v>45</v>
      </c>
      <c r="AK39" s="2">
        <f t="shared" si="40"/>
        <v>0</v>
      </c>
      <c r="AL39" s="7" t="s">
        <v>59</v>
      </c>
      <c r="AM39" s="2">
        <f t="shared" si="41"/>
        <v>0</v>
      </c>
      <c r="AN39" s="7" t="s">
        <v>35</v>
      </c>
      <c r="AO39" s="2">
        <f t="shared" si="42"/>
        <v>0</v>
      </c>
      <c r="AP39" s="7" t="s">
        <v>38</v>
      </c>
      <c r="AQ39" s="2">
        <f t="shared" si="43"/>
        <v>0</v>
      </c>
      <c r="AR39" s="7" t="s">
        <v>38</v>
      </c>
      <c r="AS39" s="2">
        <f t="shared" si="44"/>
        <v>0</v>
      </c>
      <c r="AT39" s="7" t="s">
        <v>45</v>
      </c>
      <c r="AU39" s="2">
        <f t="shared" si="45"/>
        <v>0</v>
      </c>
      <c r="AV39" s="7" t="s">
        <v>33</v>
      </c>
      <c r="AW39" s="2">
        <f t="shared" si="46"/>
        <v>1</v>
      </c>
      <c r="AX39" s="7" t="s">
        <v>28</v>
      </c>
      <c r="AY39" s="2">
        <f t="shared" si="47"/>
        <v>0</v>
      </c>
      <c r="AZ39" s="7" t="s">
        <v>38</v>
      </c>
      <c r="BA39" s="2">
        <f t="shared" si="48"/>
        <v>0</v>
      </c>
      <c r="BB39">
        <f t="shared" si="49"/>
        <v>4</v>
      </c>
      <c r="BC39" s="12">
        <v>0.16666666666666666</v>
      </c>
    </row>
    <row r="40" spans="1:55" s="7" customFormat="1" x14ac:dyDescent="0.25">
      <c r="A40" s="7" t="s">
        <v>101</v>
      </c>
      <c r="B40" s="7" t="s">
        <v>30</v>
      </c>
      <c r="D40" s="7" t="s">
        <v>40</v>
      </c>
      <c r="F40" s="7" t="s">
        <v>57</v>
      </c>
      <c r="G40" s="2">
        <f t="shared" si="25"/>
        <v>0</v>
      </c>
      <c r="H40" s="7" t="s">
        <v>102</v>
      </c>
      <c r="I40" s="2">
        <f t="shared" si="26"/>
        <v>0</v>
      </c>
      <c r="J40" s="7" t="s">
        <v>30</v>
      </c>
      <c r="K40" s="2">
        <f t="shared" si="27"/>
        <v>1</v>
      </c>
      <c r="L40" s="7" t="s">
        <v>30</v>
      </c>
      <c r="M40" s="2">
        <f t="shared" si="28"/>
        <v>1</v>
      </c>
      <c r="N40" s="7" t="s">
        <v>38</v>
      </c>
      <c r="O40" s="2">
        <f t="shared" si="29"/>
        <v>0</v>
      </c>
      <c r="P40" s="7" t="s">
        <v>30</v>
      </c>
      <c r="Q40" s="2">
        <f t="shared" si="30"/>
        <v>0</v>
      </c>
      <c r="R40" s="7" t="s">
        <v>41</v>
      </c>
      <c r="S40" s="2">
        <f t="shared" si="31"/>
        <v>0</v>
      </c>
      <c r="T40" s="7" t="s">
        <v>33</v>
      </c>
      <c r="U40" s="2">
        <f t="shared" si="32"/>
        <v>1</v>
      </c>
      <c r="V40" s="7" t="s">
        <v>35</v>
      </c>
      <c r="W40" s="2">
        <f t="shared" si="33"/>
        <v>0</v>
      </c>
      <c r="X40" s="7" t="s">
        <v>33</v>
      </c>
      <c r="Y40" s="2">
        <f t="shared" si="34"/>
        <v>0</v>
      </c>
      <c r="Z40" s="7" t="s">
        <v>34</v>
      </c>
      <c r="AA40" s="2">
        <f t="shared" si="35"/>
        <v>0</v>
      </c>
      <c r="AB40" s="7" t="s">
        <v>30</v>
      </c>
      <c r="AC40" s="2">
        <f t="shared" si="36"/>
        <v>0</v>
      </c>
      <c r="AD40" s="7" t="s">
        <v>33</v>
      </c>
      <c r="AE40" s="2">
        <f t="shared" si="37"/>
        <v>0</v>
      </c>
      <c r="AF40" s="7" t="s">
        <v>37</v>
      </c>
      <c r="AG40" s="2">
        <f t="shared" si="38"/>
        <v>0</v>
      </c>
      <c r="AH40" s="7" t="s">
        <v>41</v>
      </c>
      <c r="AI40" s="2">
        <f t="shared" si="39"/>
        <v>0</v>
      </c>
      <c r="AJ40" s="7" t="s">
        <v>41</v>
      </c>
      <c r="AK40" s="2">
        <f t="shared" si="40"/>
        <v>0</v>
      </c>
      <c r="AL40" s="7" t="s">
        <v>41</v>
      </c>
      <c r="AM40" s="2">
        <f t="shared" si="41"/>
        <v>0</v>
      </c>
      <c r="AN40" s="7" t="s">
        <v>33</v>
      </c>
      <c r="AO40" s="2">
        <f t="shared" si="42"/>
        <v>0</v>
      </c>
      <c r="AP40" s="7" t="s">
        <v>33</v>
      </c>
      <c r="AQ40" s="2">
        <f t="shared" si="43"/>
        <v>0</v>
      </c>
      <c r="AR40" s="7" t="s">
        <v>45</v>
      </c>
      <c r="AS40" s="2">
        <f t="shared" si="44"/>
        <v>0</v>
      </c>
      <c r="AT40" s="7" t="s">
        <v>48</v>
      </c>
      <c r="AU40" s="2">
        <f t="shared" si="45"/>
        <v>0</v>
      </c>
      <c r="AV40" s="7" t="s">
        <v>33</v>
      </c>
      <c r="AW40" s="2">
        <f t="shared" si="46"/>
        <v>1</v>
      </c>
      <c r="AX40" s="7" t="s">
        <v>32</v>
      </c>
      <c r="AY40" s="2">
        <f t="shared" si="47"/>
        <v>0</v>
      </c>
      <c r="AZ40" s="7" t="s">
        <v>34</v>
      </c>
      <c r="BA40" s="2">
        <f t="shared" si="48"/>
        <v>0</v>
      </c>
      <c r="BB40">
        <f t="shared" si="49"/>
        <v>4</v>
      </c>
      <c r="BC40" s="12">
        <v>0.16666666666666666</v>
      </c>
    </row>
    <row r="41" spans="1:55" s="7" customFormat="1" x14ac:dyDescent="0.25">
      <c r="A41" s="7" t="s">
        <v>103</v>
      </c>
      <c r="B41" s="7" t="s">
        <v>30</v>
      </c>
      <c r="D41" s="7" t="s">
        <v>40</v>
      </c>
      <c r="F41" s="7" t="s">
        <v>30</v>
      </c>
      <c r="G41" s="2">
        <f t="shared" si="25"/>
        <v>0</v>
      </c>
      <c r="H41" s="7" t="s">
        <v>38</v>
      </c>
      <c r="I41" s="2">
        <f t="shared" si="26"/>
        <v>0</v>
      </c>
      <c r="J41" s="7" t="s">
        <v>34</v>
      </c>
      <c r="K41" s="2">
        <f t="shared" si="27"/>
        <v>0</v>
      </c>
      <c r="L41" s="7" t="s">
        <v>34</v>
      </c>
      <c r="M41" s="2">
        <f t="shared" si="28"/>
        <v>0</v>
      </c>
      <c r="N41" s="7" t="s">
        <v>48</v>
      </c>
      <c r="O41" s="2">
        <f t="shared" si="29"/>
        <v>0</v>
      </c>
      <c r="P41" s="7" t="s">
        <v>35</v>
      </c>
      <c r="Q41" s="2">
        <f t="shared" si="30"/>
        <v>0</v>
      </c>
      <c r="R41" s="7" t="s">
        <v>38</v>
      </c>
      <c r="S41" s="2">
        <f t="shared" si="31"/>
        <v>0</v>
      </c>
      <c r="T41" s="7" t="s">
        <v>41</v>
      </c>
      <c r="U41" s="2">
        <f t="shared" si="32"/>
        <v>0</v>
      </c>
      <c r="V41" s="7" t="s">
        <v>35</v>
      </c>
      <c r="W41" s="2">
        <f t="shared" si="33"/>
        <v>0</v>
      </c>
      <c r="X41" s="7" t="s">
        <v>38</v>
      </c>
      <c r="Y41" s="2">
        <f t="shared" si="34"/>
        <v>0</v>
      </c>
      <c r="Z41" s="7" t="s">
        <v>30</v>
      </c>
      <c r="AA41" s="2">
        <f t="shared" si="35"/>
        <v>1</v>
      </c>
      <c r="AB41" s="7" t="s">
        <v>30</v>
      </c>
      <c r="AC41" s="2">
        <f t="shared" si="36"/>
        <v>0</v>
      </c>
      <c r="AD41" s="7" t="s">
        <v>40</v>
      </c>
      <c r="AE41" s="2">
        <f t="shared" si="37"/>
        <v>0</v>
      </c>
      <c r="AF41" s="7" t="s">
        <v>31</v>
      </c>
      <c r="AG41" s="2">
        <f t="shared" si="38"/>
        <v>0</v>
      </c>
      <c r="AH41" s="7" t="s">
        <v>38</v>
      </c>
      <c r="AI41" s="2">
        <f t="shared" si="39"/>
        <v>0</v>
      </c>
      <c r="AJ41" s="7" t="s">
        <v>41</v>
      </c>
      <c r="AK41" s="2">
        <f t="shared" si="40"/>
        <v>0</v>
      </c>
      <c r="AL41" s="7" t="s">
        <v>45</v>
      </c>
      <c r="AM41" s="2">
        <f t="shared" si="41"/>
        <v>0</v>
      </c>
      <c r="AN41" s="7" t="s">
        <v>33</v>
      </c>
      <c r="AO41" s="2">
        <f t="shared" si="42"/>
        <v>0</v>
      </c>
      <c r="AP41" s="7" t="s">
        <v>38</v>
      </c>
      <c r="AQ41" s="2">
        <f t="shared" si="43"/>
        <v>0</v>
      </c>
      <c r="AR41" s="7" t="s">
        <v>28</v>
      </c>
      <c r="AS41" s="2">
        <f t="shared" si="44"/>
        <v>0</v>
      </c>
      <c r="AT41" s="7" t="s">
        <v>33</v>
      </c>
      <c r="AU41" s="2">
        <f t="shared" si="45"/>
        <v>0</v>
      </c>
      <c r="AV41" s="7" t="s">
        <v>38</v>
      </c>
      <c r="AW41" s="2">
        <f t="shared" si="46"/>
        <v>0</v>
      </c>
      <c r="AX41" s="7" t="s">
        <v>30</v>
      </c>
      <c r="AY41" s="2">
        <f t="shared" si="47"/>
        <v>1</v>
      </c>
      <c r="AZ41" s="7" t="s">
        <v>41</v>
      </c>
      <c r="BA41" s="2">
        <f t="shared" si="48"/>
        <v>0</v>
      </c>
      <c r="BB41">
        <f t="shared" si="49"/>
        <v>2</v>
      </c>
      <c r="BC41" s="12">
        <v>8.3333333333333329E-2</v>
      </c>
    </row>
    <row r="42" spans="1:55" s="7" customFormat="1" x14ac:dyDescent="0.25">
      <c r="A42" s="7" t="s">
        <v>95</v>
      </c>
      <c r="B42" s="7" t="s">
        <v>30</v>
      </c>
      <c r="D42" s="7" t="s">
        <v>40</v>
      </c>
      <c r="F42" s="7" t="s">
        <v>38</v>
      </c>
      <c r="G42" s="2">
        <f t="shared" si="25"/>
        <v>0</v>
      </c>
      <c r="H42" s="7" t="s">
        <v>38</v>
      </c>
      <c r="I42" s="2">
        <f t="shared" si="26"/>
        <v>0</v>
      </c>
      <c r="J42" s="7" t="s">
        <v>33</v>
      </c>
      <c r="K42" s="2">
        <f t="shared" si="27"/>
        <v>0</v>
      </c>
      <c r="L42" s="7" t="s">
        <v>30</v>
      </c>
      <c r="M42" s="2">
        <f t="shared" si="28"/>
        <v>1</v>
      </c>
      <c r="N42" s="7" t="s">
        <v>30</v>
      </c>
      <c r="O42" s="2">
        <f t="shared" si="29"/>
        <v>0</v>
      </c>
      <c r="P42" s="7" t="s">
        <v>31</v>
      </c>
      <c r="Q42" s="2">
        <f t="shared" si="30"/>
        <v>0</v>
      </c>
      <c r="R42" s="7" t="s">
        <v>41</v>
      </c>
      <c r="S42" s="2">
        <f t="shared" si="31"/>
        <v>0</v>
      </c>
      <c r="T42" s="7" t="s">
        <v>38</v>
      </c>
      <c r="U42" s="2">
        <f t="shared" si="32"/>
        <v>0</v>
      </c>
      <c r="V42" s="7" t="s">
        <v>30</v>
      </c>
      <c r="W42" s="2">
        <f t="shared" si="33"/>
        <v>0</v>
      </c>
      <c r="X42" s="7" t="s">
        <v>38</v>
      </c>
      <c r="Y42" s="2">
        <f t="shared" si="34"/>
        <v>0</v>
      </c>
      <c r="Z42" s="7" t="s">
        <v>30</v>
      </c>
      <c r="AA42" s="2">
        <f t="shared" si="35"/>
        <v>1</v>
      </c>
      <c r="AB42" s="7" t="s">
        <v>41</v>
      </c>
      <c r="AC42" s="2">
        <f t="shared" si="36"/>
        <v>0</v>
      </c>
      <c r="AD42" s="7" t="s">
        <v>33</v>
      </c>
      <c r="AE42" s="2">
        <f t="shared" si="37"/>
        <v>0</v>
      </c>
      <c r="AF42" s="7" t="s">
        <v>35</v>
      </c>
      <c r="AG42" s="2">
        <f t="shared" si="38"/>
        <v>0</v>
      </c>
      <c r="AH42" s="7" t="s">
        <v>38</v>
      </c>
      <c r="AI42" s="2">
        <f t="shared" si="39"/>
        <v>0</v>
      </c>
      <c r="AJ42" s="7" t="s">
        <v>33</v>
      </c>
      <c r="AK42" s="2">
        <f t="shared" si="40"/>
        <v>0</v>
      </c>
      <c r="AL42" s="7" t="s">
        <v>41</v>
      </c>
      <c r="AM42" s="2">
        <f t="shared" si="41"/>
        <v>0</v>
      </c>
      <c r="AN42" s="7" t="s">
        <v>30</v>
      </c>
      <c r="AO42" s="2">
        <f t="shared" si="42"/>
        <v>0</v>
      </c>
      <c r="AP42" s="7" t="s">
        <v>30</v>
      </c>
      <c r="AQ42" s="2">
        <f t="shared" si="43"/>
        <v>1</v>
      </c>
      <c r="AR42" s="7" t="s">
        <v>38</v>
      </c>
      <c r="AS42" s="2">
        <f t="shared" si="44"/>
        <v>0</v>
      </c>
      <c r="AT42" s="7" t="s">
        <v>33</v>
      </c>
      <c r="AU42" s="2">
        <f t="shared" si="45"/>
        <v>0</v>
      </c>
      <c r="AV42" s="7" t="s">
        <v>33</v>
      </c>
      <c r="AW42" s="2">
        <f t="shared" si="46"/>
        <v>1</v>
      </c>
      <c r="AX42" s="7" t="s">
        <v>33</v>
      </c>
      <c r="AY42" s="2">
        <f t="shared" si="47"/>
        <v>0</v>
      </c>
      <c r="AZ42" s="7" t="s">
        <v>41</v>
      </c>
      <c r="BA42" s="2">
        <f t="shared" si="48"/>
        <v>0</v>
      </c>
      <c r="BB42">
        <f t="shared" si="49"/>
        <v>4</v>
      </c>
      <c r="BC42" s="12">
        <v>0.16666666666666666</v>
      </c>
    </row>
    <row r="43" spans="1:55" s="7" customFormat="1" x14ac:dyDescent="0.25">
      <c r="A43" s="7" t="s">
        <v>93</v>
      </c>
      <c r="B43" s="7" t="s">
        <v>30</v>
      </c>
      <c r="D43" s="7" t="s">
        <v>40</v>
      </c>
      <c r="F43" s="7" t="s">
        <v>30</v>
      </c>
      <c r="G43" s="2">
        <f t="shared" si="25"/>
        <v>0</v>
      </c>
      <c r="H43" s="7" t="s">
        <v>41</v>
      </c>
      <c r="I43" s="2">
        <f t="shared" si="26"/>
        <v>0</v>
      </c>
      <c r="J43" s="7" t="s">
        <v>30</v>
      </c>
      <c r="K43" s="2">
        <f t="shared" si="27"/>
        <v>1</v>
      </c>
      <c r="L43" s="7" t="s">
        <v>30</v>
      </c>
      <c r="M43" s="2">
        <f t="shared" si="28"/>
        <v>1</v>
      </c>
      <c r="N43" s="7" t="s">
        <v>30</v>
      </c>
      <c r="O43" s="2">
        <f t="shared" si="29"/>
        <v>0</v>
      </c>
      <c r="P43" s="7" t="s">
        <v>33</v>
      </c>
      <c r="Q43" s="2">
        <f t="shared" si="30"/>
        <v>0</v>
      </c>
      <c r="R43" s="7" t="s">
        <v>30</v>
      </c>
      <c r="S43" s="2">
        <f t="shared" si="31"/>
        <v>1</v>
      </c>
      <c r="T43" s="7" t="s">
        <v>33</v>
      </c>
      <c r="U43" s="2">
        <f t="shared" si="32"/>
        <v>1</v>
      </c>
      <c r="V43" s="7" t="s">
        <v>30</v>
      </c>
      <c r="W43" s="2">
        <f t="shared" si="33"/>
        <v>0</v>
      </c>
      <c r="X43" s="7" t="s">
        <v>30</v>
      </c>
      <c r="Y43" s="2">
        <f t="shared" si="34"/>
        <v>0</v>
      </c>
      <c r="Z43" s="7" t="s">
        <v>30</v>
      </c>
      <c r="AA43" s="2">
        <f t="shared" si="35"/>
        <v>1</v>
      </c>
      <c r="AB43" s="7" t="s">
        <v>30</v>
      </c>
      <c r="AC43" s="2">
        <f t="shared" si="36"/>
        <v>0</v>
      </c>
      <c r="AD43" s="7" t="s">
        <v>40</v>
      </c>
      <c r="AE43" s="2">
        <f t="shared" si="37"/>
        <v>0</v>
      </c>
      <c r="AF43" s="7" t="s">
        <v>30</v>
      </c>
      <c r="AG43" s="2">
        <f t="shared" si="38"/>
        <v>0</v>
      </c>
      <c r="AH43" s="7" t="s">
        <v>33</v>
      </c>
      <c r="AI43" s="2">
        <f t="shared" si="39"/>
        <v>0</v>
      </c>
      <c r="AJ43" s="7" t="s">
        <v>38</v>
      </c>
      <c r="AK43" s="2">
        <f t="shared" si="40"/>
        <v>1</v>
      </c>
      <c r="AL43" s="7" t="s">
        <v>38</v>
      </c>
      <c r="AM43" s="2">
        <f t="shared" si="41"/>
        <v>0</v>
      </c>
      <c r="AN43" s="7" t="s">
        <v>38</v>
      </c>
      <c r="AO43" s="2">
        <f t="shared" si="42"/>
        <v>1</v>
      </c>
      <c r="AP43" s="7" t="s">
        <v>30</v>
      </c>
      <c r="AQ43" s="2">
        <f t="shared" si="43"/>
        <v>1</v>
      </c>
      <c r="AR43" s="7" t="s">
        <v>30</v>
      </c>
      <c r="AS43" s="2">
        <f t="shared" si="44"/>
        <v>1</v>
      </c>
      <c r="AT43" s="7" t="s">
        <v>33</v>
      </c>
      <c r="AU43" s="2">
        <f t="shared" si="45"/>
        <v>0</v>
      </c>
      <c r="AV43" s="7" t="s">
        <v>41</v>
      </c>
      <c r="AW43" s="2">
        <f t="shared" si="46"/>
        <v>0</v>
      </c>
      <c r="AX43" s="7" t="s">
        <v>38</v>
      </c>
      <c r="AY43" s="2">
        <f t="shared" si="47"/>
        <v>0</v>
      </c>
      <c r="AZ43" s="7" t="s">
        <v>33</v>
      </c>
      <c r="BA43" s="2">
        <f t="shared" si="48"/>
        <v>0</v>
      </c>
      <c r="BB43">
        <f t="shared" si="49"/>
        <v>9</v>
      </c>
      <c r="BC43" s="12">
        <v>0.375</v>
      </c>
    </row>
    <row r="44" spans="1:55" s="7" customFormat="1" x14ac:dyDescent="0.25">
      <c r="A44" s="7" t="s">
        <v>71</v>
      </c>
      <c r="B44" s="7" t="s">
        <v>30</v>
      </c>
      <c r="D44" s="7" t="s">
        <v>40</v>
      </c>
      <c r="F44" s="7" t="s">
        <v>38</v>
      </c>
      <c r="G44" s="2">
        <f t="shared" si="25"/>
        <v>0</v>
      </c>
      <c r="H44" s="7" t="s">
        <v>40</v>
      </c>
      <c r="I44" s="2">
        <f t="shared" si="26"/>
        <v>0</v>
      </c>
      <c r="J44" s="7" t="s">
        <v>33</v>
      </c>
      <c r="K44" s="2">
        <f t="shared" si="27"/>
        <v>0</v>
      </c>
      <c r="L44" s="7" t="s">
        <v>34</v>
      </c>
      <c r="M44" s="2">
        <f t="shared" si="28"/>
        <v>0</v>
      </c>
      <c r="N44" s="7" t="s">
        <v>33</v>
      </c>
      <c r="O44" s="2">
        <f t="shared" si="29"/>
        <v>0</v>
      </c>
      <c r="P44" s="7" t="s">
        <v>38</v>
      </c>
      <c r="Q44" s="2">
        <f t="shared" si="30"/>
        <v>0</v>
      </c>
      <c r="R44" s="7" t="s">
        <v>41</v>
      </c>
      <c r="S44" s="2">
        <f t="shared" si="31"/>
        <v>0</v>
      </c>
      <c r="T44" s="7" t="s">
        <v>41</v>
      </c>
      <c r="U44" s="2">
        <f t="shared" si="32"/>
        <v>0</v>
      </c>
      <c r="V44" s="7" t="s">
        <v>35</v>
      </c>
      <c r="W44" s="2">
        <f t="shared" si="33"/>
        <v>0</v>
      </c>
      <c r="X44" s="7" t="s">
        <v>38</v>
      </c>
      <c r="Y44" s="2">
        <f t="shared" si="34"/>
        <v>0</v>
      </c>
      <c r="Z44" s="7" t="s">
        <v>30</v>
      </c>
      <c r="AA44" s="2">
        <f t="shared" si="35"/>
        <v>1</v>
      </c>
      <c r="AB44" s="7" t="s">
        <v>30</v>
      </c>
      <c r="AC44" s="2">
        <f t="shared" si="36"/>
        <v>0</v>
      </c>
      <c r="AD44" s="7" t="s">
        <v>38</v>
      </c>
      <c r="AE44" s="2">
        <f t="shared" si="37"/>
        <v>0</v>
      </c>
      <c r="AF44" s="7" t="s">
        <v>38</v>
      </c>
      <c r="AG44" s="2">
        <f t="shared" si="38"/>
        <v>0</v>
      </c>
      <c r="AH44" s="7" t="s">
        <v>35</v>
      </c>
      <c r="AI44" s="2">
        <f t="shared" si="39"/>
        <v>0</v>
      </c>
      <c r="AJ44" s="7" t="s">
        <v>38</v>
      </c>
      <c r="AK44" s="2">
        <f t="shared" si="40"/>
        <v>1</v>
      </c>
      <c r="AL44" s="7" t="s">
        <v>33</v>
      </c>
      <c r="AM44" s="2">
        <f t="shared" si="41"/>
        <v>0</v>
      </c>
      <c r="AN44" s="7" t="s">
        <v>41</v>
      </c>
      <c r="AO44" s="2">
        <f t="shared" si="42"/>
        <v>0</v>
      </c>
      <c r="AP44" s="7" t="s">
        <v>33</v>
      </c>
      <c r="AQ44" s="2">
        <f t="shared" si="43"/>
        <v>0</v>
      </c>
      <c r="AR44" s="7" t="s">
        <v>30</v>
      </c>
      <c r="AS44" s="2">
        <f t="shared" si="44"/>
        <v>1</v>
      </c>
      <c r="AT44" s="7" t="s">
        <v>38</v>
      </c>
      <c r="AU44" s="2">
        <f t="shared" si="45"/>
        <v>1</v>
      </c>
      <c r="AV44" s="7" t="s">
        <v>41</v>
      </c>
      <c r="AW44" s="2">
        <f t="shared" si="46"/>
        <v>0</v>
      </c>
      <c r="AX44" s="7" t="s">
        <v>37</v>
      </c>
      <c r="AY44" s="2">
        <f t="shared" si="47"/>
        <v>0</v>
      </c>
      <c r="AZ44" s="7" t="s">
        <v>33</v>
      </c>
      <c r="BA44" s="2">
        <f t="shared" si="48"/>
        <v>0</v>
      </c>
      <c r="BB44">
        <f t="shared" si="49"/>
        <v>4</v>
      </c>
      <c r="BC44" s="12">
        <v>0.16666666666666666</v>
      </c>
    </row>
    <row r="45" spans="1:55" s="7" customFormat="1" x14ac:dyDescent="0.25">
      <c r="A45" s="7" t="s">
        <v>94</v>
      </c>
      <c r="B45" s="7" t="s">
        <v>30</v>
      </c>
      <c r="D45" s="7" t="s">
        <v>40</v>
      </c>
      <c r="F45" s="7" t="s">
        <v>36</v>
      </c>
      <c r="G45" s="2">
        <f t="shared" si="25"/>
        <v>0</v>
      </c>
      <c r="H45" s="7" t="s">
        <v>29</v>
      </c>
      <c r="I45" s="2">
        <f t="shared" si="26"/>
        <v>1</v>
      </c>
      <c r="J45" s="7" t="s">
        <v>45</v>
      </c>
      <c r="K45" s="2">
        <f t="shared" si="27"/>
        <v>0</v>
      </c>
      <c r="L45" s="7" t="s">
        <v>34</v>
      </c>
      <c r="M45" s="2">
        <f t="shared" si="28"/>
        <v>0</v>
      </c>
      <c r="N45" s="7" t="s">
        <v>33</v>
      </c>
      <c r="O45" s="2">
        <f t="shared" si="29"/>
        <v>0</v>
      </c>
      <c r="P45" s="7" t="s">
        <v>32</v>
      </c>
      <c r="Q45" s="2">
        <f t="shared" si="30"/>
        <v>1</v>
      </c>
      <c r="R45" s="7" t="s">
        <v>31</v>
      </c>
      <c r="S45" s="2">
        <f t="shared" si="31"/>
        <v>0</v>
      </c>
      <c r="T45" s="7" t="s">
        <v>38</v>
      </c>
      <c r="U45" s="2">
        <f t="shared" si="32"/>
        <v>0</v>
      </c>
      <c r="V45" s="7" t="s">
        <v>30</v>
      </c>
      <c r="W45" s="2">
        <f t="shared" si="33"/>
        <v>0</v>
      </c>
      <c r="X45" s="7" t="s">
        <v>38</v>
      </c>
      <c r="Y45" s="2">
        <f t="shared" si="34"/>
        <v>0</v>
      </c>
      <c r="Z45" s="7" t="s">
        <v>30</v>
      </c>
      <c r="AA45" s="2">
        <f t="shared" si="35"/>
        <v>1</v>
      </c>
      <c r="AB45" s="7" t="s">
        <v>40</v>
      </c>
      <c r="AC45" s="2">
        <f t="shared" si="36"/>
        <v>0</v>
      </c>
      <c r="AD45" s="7" t="s">
        <v>45</v>
      </c>
      <c r="AE45" s="2">
        <f t="shared" si="37"/>
        <v>0</v>
      </c>
      <c r="AF45" s="7" t="s">
        <v>28</v>
      </c>
      <c r="AG45" s="2">
        <f t="shared" si="38"/>
        <v>0</v>
      </c>
      <c r="AH45" s="7" t="s">
        <v>41</v>
      </c>
      <c r="AI45" s="2">
        <f t="shared" si="39"/>
        <v>0</v>
      </c>
      <c r="AJ45" s="7" t="s">
        <v>38</v>
      </c>
      <c r="AK45" s="2">
        <f t="shared" si="40"/>
        <v>1</v>
      </c>
      <c r="AL45" s="7" t="s">
        <v>33</v>
      </c>
      <c r="AM45" s="2">
        <f t="shared" si="41"/>
        <v>0</v>
      </c>
      <c r="AN45" s="7" t="s">
        <v>33</v>
      </c>
      <c r="AO45" s="2">
        <f t="shared" si="42"/>
        <v>0</v>
      </c>
      <c r="AP45" s="7" t="s">
        <v>30</v>
      </c>
      <c r="AQ45" s="2">
        <f t="shared" si="43"/>
        <v>1</v>
      </c>
      <c r="AR45" s="7" t="s">
        <v>37</v>
      </c>
      <c r="AS45" s="2">
        <f t="shared" si="44"/>
        <v>0</v>
      </c>
      <c r="AT45" s="7" t="s">
        <v>38</v>
      </c>
      <c r="AU45" s="2">
        <f t="shared" si="45"/>
        <v>1</v>
      </c>
      <c r="AV45" s="7" t="s">
        <v>33</v>
      </c>
      <c r="AW45" s="2">
        <f t="shared" si="46"/>
        <v>1</v>
      </c>
      <c r="AX45" s="7" t="s">
        <v>32</v>
      </c>
      <c r="AY45" s="2">
        <f t="shared" si="47"/>
        <v>0</v>
      </c>
      <c r="AZ45" s="7" t="s">
        <v>32</v>
      </c>
      <c r="BA45" s="2">
        <f t="shared" si="48"/>
        <v>1</v>
      </c>
      <c r="BB45">
        <f t="shared" si="49"/>
        <v>7</v>
      </c>
      <c r="BC45" s="12">
        <v>0.29166666666666669</v>
      </c>
    </row>
    <row r="46" spans="1:55" s="7" customFormat="1" x14ac:dyDescent="0.25">
      <c r="A46" s="7" t="s">
        <v>87</v>
      </c>
      <c r="B46" s="7" t="s">
        <v>30</v>
      </c>
      <c r="D46" s="7" t="s">
        <v>40</v>
      </c>
      <c r="F46" s="7" t="s">
        <v>38</v>
      </c>
      <c r="G46" s="2">
        <f t="shared" si="25"/>
        <v>0</v>
      </c>
      <c r="H46" s="7" t="s">
        <v>30</v>
      </c>
      <c r="I46" s="2">
        <f t="shared" si="26"/>
        <v>0</v>
      </c>
      <c r="J46" s="7" t="s">
        <v>30</v>
      </c>
      <c r="K46" s="2">
        <f t="shared" si="27"/>
        <v>1</v>
      </c>
      <c r="L46" s="7" t="s">
        <v>38</v>
      </c>
      <c r="M46" s="2">
        <f t="shared" si="28"/>
        <v>0</v>
      </c>
      <c r="N46" s="7" t="s">
        <v>30</v>
      </c>
      <c r="O46" s="2">
        <f t="shared" si="29"/>
        <v>0</v>
      </c>
      <c r="P46" s="7" t="s">
        <v>35</v>
      </c>
      <c r="Q46" s="2">
        <f t="shared" si="30"/>
        <v>0</v>
      </c>
      <c r="R46" s="7" t="s">
        <v>41</v>
      </c>
      <c r="S46" s="2">
        <f t="shared" si="31"/>
        <v>0</v>
      </c>
      <c r="T46" s="7" t="s">
        <v>38</v>
      </c>
      <c r="U46" s="2">
        <f t="shared" si="32"/>
        <v>0</v>
      </c>
      <c r="V46" s="7" t="s">
        <v>30</v>
      </c>
      <c r="W46" s="2">
        <f t="shared" si="33"/>
        <v>0</v>
      </c>
      <c r="X46" s="7" t="s">
        <v>30</v>
      </c>
      <c r="Y46" s="2">
        <f t="shared" si="34"/>
        <v>0</v>
      </c>
      <c r="Z46" s="7" t="s">
        <v>41</v>
      </c>
      <c r="AA46" s="2">
        <f t="shared" si="35"/>
        <v>0</v>
      </c>
      <c r="AB46" s="7" t="s">
        <v>40</v>
      </c>
      <c r="AC46" s="2">
        <f t="shared" si="36"/>
        <v>0</v>
      </c>
      <c r="AD46" s="7" t="s">
        <v>38</v>
      </c>
      <c r="AE46" s="2">
        <f t="shared" si="37"/>
        <v>0</v>
      </c>
      <c r="AF46" s="7" t="s">
        <v>30</v>
      </c>
      <c r="AG46" s="2">
        <f t="shared" si="38"/>
        <v>0</v>
      </c>
      <c r="AH46" s="7" t="s">
        <v>38</v>
      </c>
      <c r="AI46" s="2">
        <f t="shared" si="39"/>
        <v>0</v>
      </c>
      <c r="AJ46" s="7" t="s">
        <v>33</v>
      </c>
      <c r="AK46" s="2">
        <f t="shared" si="40"/>
        <v>0</v>
      </c>
      <c r="AL46" s="7" t="s">
        <v>38</v>
      </c>
      <c r="AM46" s="2">
        <f t="shared" si="41"/>
        <v>0</v>
      </c>
      <c r="AN46" s="7" t="s">
        <v>33</v>
      </c>
      <c r="AO46" s="2">
        <f t="shared" si="42"/>
        <v>0</v>
      </c>
      <c r="AP46" s="7" t="s">
        <v>38</v>
      </c>
      <c r="AQ46" s="2">
        <f t="shared" si="43"/>
        <v>0</v>
      </c>
      <c r="AR46" s="7" t="s">
        <v>30</v>
      </c>
      <c r="AS46" s="2">
        <f t="shared" si="44"/>
        <v>1</v>
      </c>
      <c r="AT46" s="7" t="s">
        <v>38</v>
      </c>
      <c r="AU46" s="2">
        <f t="shared" si="45"/>
        <v>1</v>
      </c>
      <c r="AV46" s="7" t="s">
        <v>30</v>
      </c>
      <c r="AW46" s="2">
        <f t="shared" si="46"/>
        <v>0</v>
      </c>
      <c r="AX46" s="7" t="s">
        <v>38</v>
      </c>
      <c r="AY46" s="2">
        <f t="shared" si="47"/>
        <v>0</v>
      </c>
      <c r="AZ46" s="7" t="s">
        <v>41</v>
      </c>
      <c r="BA46" s="2">
        <f t="shared" si="48"/>
        <v>0</v>
      </c>
      <c r="BB46">
        <f t="shared" si="49"/>
        <v>3</v>
      </c>
      <c r="BC46" s="12">
        <v>0.125</v>
      </c>
    </row>
    <row r="47" spans="1:55" s="7" customFormat="1" x14ac:dyDescent="0.25">
      <c r="A47" s="7" t="s">
        <v>88</v>
      </c>
      <c r="B47" s="7" t="s">
        <v>30</v>
      </c>
      <c r="D47" s="7" t="s">
        <v>40</v>
      </c>
      <c r="G47" s="2">
        <f t="shared" si="25"/>
        <v>0</v>
      </c>
      <c r="I47" s="2">
        <f t="shared" si="26"/>
        <v>0</v>
      </c>
      <c r="J47" s="7" t="s">
        <v>30</v>
      </c>
      <c r="K47" s="2">
        <f t="shared" si="27"/>
        <v>1</v>
      </c>
      <c r="L47" s="7" t="s">
        <v>30</v>
      </c>
      <c r="M47" s="2">
        <f t="shared" si="28"/>
        <v>1</v>
      </c>
      <c r="N47" s="7" t="s">
        <v>33</v>
      </c>
      <c r="O47" s="2">
        <f t="shared" si="29"/>
        <v>0</v>
      </c>
      <c r="P47" s="7" t="s">
        <v>38</v>
      </c>
      <c r="Q47" s="2">
        <f t="shared" si="30"/>
        <v>0</v>
      </c>
      <c r="S47" s="2">
        <f t="shared" si="31"/>
        <v>0</v>
      </c>
      <c r="T47" s="7" t="s">
        <v>38</v>
      </c>
      <c r="U47" s="2">
        <f t="shared" si="32"/>
        <v>0</v>
      </c>
      <c r="V47" s="7" t="s">
        <v>34</v>
      </c>
      <c r="W47" s="2">
        <f t="shared" si="33"/>
        <v>1</v>
      </c>
      <c r="X47" s="7" t="s">
        <v>30</v>
      </c>
      <c r="Y47" s="2">
        <f t="shared" si="34"/>
        <v>0</v>
      </c>
      <c r="Z47" s="7" t="s">
        <v>30</v>
      </c>
      <c r="AA47" s="2">
        <f t="shared" si="35"/>
        <v>1</v>
      </c>
      <c r="AB47" s="7" t="s">
        <v>30</v>
      </c>
      <c r="AC47" s="2">
        <f t="shared" si="36"/>
        <v>0</v>
      </c>
      <c r="AD47" s="7" t="s">
        <v>45</v>
      </c>
      <c r="AE47" s="2">
        <f t="shared" si="37"/>
        <v>0</v>
      </c>
      <c r="AF47" s="7" t="s">
        <v>41</v>
      </c>
      <c r="AG47" s="2">
        <f t="shared" si="38"/>
        <v>0</v>
      </c>
      <c r="AH47" s="7" t="s">
        <v>30</v>
      </c>
      <c r="AI47" s="2">
        <f t="shared" si="39"/>
        <v>0</v>
      </c>
      <c r="AJ47" s="7" t="s">
        <v>33</v>
      </c>
      <c r="AK47" s="2">
        <f t="shared" si="40"/>
        <v>0</v>
      </c>
      <c r="AL47" s="7" t="s">
        <v>41</v>
      </c>
      <c r="AM47" s="2">
        <f t="shared" si="41"/>
        <v>0</v>
      </c>
      <c r="AN47" s="7" t="s">
        <v>41</v>
      </c>
      <c r="AO47" s="2">
        <f t="shared" si="42"/>
        <v>0</v>
      </c>
      <c r="AP47" s="7" t="s">
        <v>33</v>
      </c>
      <c r="AQ47" s="2">
        <f t="shared" si="43"/>
        <v>0</v>
      </c>
      <c r="AR47" s="7" t="s">
        <v>30</v>
      </c>
      <c r="AS47" s="2">
        <f t="shared" si="44"/>
        <v>1</v>
      </c>
      <c r="AT47" s="7" t="s">
        <v>30</v>
      </c>
      <c r="AU47" s="2">
        <f t="shared" si="45"/>
        <v>0</v>
      </c>
      <c r="AV47" s="7" t="s">
        <v>33</v>
      </c>
      <c r="AW47" s="2">
        <f t="shared" si="46"/>
        <v>1</v>
      </c>
      <c r="AX47" s="7" t="s">
        <v>35</v>
      </c>
      <c r="AY47" s="2">
        <f t="shared" si="47"/>
        <v>0</v>
      </c>
      <c r="AZ47" s="7" t="s">
        <v>31</v>
      </c>
      <c r="BA47" s="2">
        <f t="shared" si="48"/>
        <v>0</v>
      </c>
      <c r="BB47">
        <f t="shared" si="49"/>
        <v>6</v>
      </c>
      <c r="BC47" s="12">
        <v>0.25</v>
      </c>
    </row>
    <row r="48" spans="1:55" s="7" customFormat="1" x14ac:dyDescent="0.25">
      <c r="A48" s="7" t="s">
        <v>96</v>
      </c>
      <c r="B48" s="7" t="s">
        <v>30</v>
      </c>
      <c r="D48" s="7" t="s">
        <v>40</v>
      </c>
      <c r="F48" s="7" t="s">
        <v>38</v>
      </c>
      <c r="G48" s="2">
        <f t="shared" si="25"/>
        <v>0</v>
      </c>
      <c r="H48" s="7" t="s">
        <v>41</v>
      </c>
      <c r="I48" s="2">
        <f t="shared" si="26"/>
        <v>0</v>
      </c>
      <c r="J48" s="7" t="s">
        <v>48</v>
      </c>
      <c r="K48" s="2">
        <f t="shared" si="27"/>
        <v>0</v>
      </c>
      <c r="L48" s="7" t="s">
        <v>45</v>
      </c>
      <c r="M48" s="2">
        <f t="shared" si="28"/>
        <v>0</v>
      </c>
      <c r="N48" s="7" t="s">
        <v>36</v>
      </c>
      <c r="O48" s="2">
        <f t="shared" si="29"/>
        <v>0</v>
      </c>
      <c r="P48" s="7" t="s">
        <v>28</v>
      </c>
      <c r="Q48" s="2">
        <f t="shared" si="30"/>
        <v>0</v>
      </c>
      <c r="R48" s="7" t="s">
        <v>41</v>
      </c>
      <c r="S48" s="2">
        <f t="shared" si="31"/>
        <v>0</v>
      </c>
      <c r="T48" s="7" t="s">
        <v>30</v>
      </c>
      <c r="U48" s="2">
        <f t="shared" si="32"/>
        <v>0</v>
      </c>
      <c r="V48" s="7" t="s">
        <v>48</v>
      </c>
      <c r="W48" s="2">
        <f t="shared" si="33"/>
        <v>0</v>
      </c>
      <c r="X48" s="7" t="s">
        <v>30</v>
      </c>
      <c r="Y48" s="2">
        <f t="shared" si="34"/>
        <v>0</v>
      </c>
      <c r="Z48" s="7" t="s">
        <v>28</v>
      </c>
      <c r="AA48" s="2">
        <f t="shared" si="35"/>
        <v>0</v>
      </c>
      <c r="AB48" s="7" t="s">
        <v>34</v>
      </c>
      <c r="AC48" s="2">
        <f t="shared" si="36"/>
        <v>1</v>
      </c>
      <c r="AD48" s="7" t="s">
        <v>38</v>
      </c>
      <c r="AE48" s="2">
        <f t="shared" si="37"/>
        <v>0</v>
      </c>
      <c r="AF48" s="7" t="s">
        <v>28</v>
      </c>
      <c r="AG48" s="2">
        <f t="shared" si="38"/>
        <v>0</v>
      </c>
      <c r="AH48" s="7" t="s">
        <v>33</v>
      </c>
      <c r="AI48" s="2">
        <f t="shared" si="39"/>
        <v>0</v>
      </c>
      <c r="AJ48" s="7" t="s">
        <v>38</v>
      </c>
      <c r="AK48" s="2">
        <f t="shared" si="40"/>
        <v>1</v>
      </c>
      <c r="AL48" s="7" t="s">
        <v>59</v>
      </c>
      <c r="AM48" s="2">
        <f t="shared" si="41"/>
        <v>0</v>
      </c>
      <c r="AN48" s="7" t="s">
        <v>38</v>
      </c>
      <c r="AO48" s="2">
        <f t="shared" si="42"/>
        <v>1</v>
      </c>
      <c r="AP48" s="7" t="s">
        <v>34</v>
      </c>
      <c r="AQ48" s="2">
        <f t="shared" si="43"/>
        <v>0</v>
      </c>
      <c r="AR48" s="7" t="s">
        <v>48</v>
      </c>
      <c r="AS48" s="2">
        <f t="shared" si="44"/>
        <v>0</v>
      </c>
      <c r="AT48" s="7" t="s">
        <v>30</v>
      </c>
      <c r="AU48" s="2">
        <f t="shared" si="45"/>
        <v>0</v>
      </c>
      <c r="AV48" s="7" t="s">
        <v>38</v>
      </c>
      <c r="AW48" s="2">
        <f t="shared" si="46"/>
        <v>0</v>
      </c>
      <c r="AX48" s="7" t="s">
        <v>32</v>
      </c>
      <c r="AY48" s="2">
        <f t="shared" si="47"/>
        <v>0</v>
      </c>
      <c r="AZ48" s="7" t="s">
        <v>32</v>
      </c>
      <c r="BA48" s="2">
        <f t="shared" si="48"/>
        <v>1</v>
      </c>
      <c r="BB48">
        <f t="shared" si="49"/>
        <v>4</v>
      </c>
      <c r="BC48" s="12">
        <v>0.16666666666666666</v>
      </c>
    </row>
    <row r="49" spans="1:55" s="7" customFormat="1" x14ac:dyDescent="0.25">
      <c r="A49" s="7" t="s">
        <v>54</v>
      </c>
      <c r="B49" s="7" t="s">
        <v>30</v>
      </c>
      <c r="D49" s="7" t="s">
        <v>40</v>
      </c>
      <c r="F49" s="7" t="s">
        <v>38</v>
      </c>
      <c r="G49" s="2">
        <f t="shared" si="25"/>
        <v>0</v>
      </c>
      <c r="H49" s="7" t="s">
        <v>38</v>
      </c>
      <c r="I49" s="2">
        <f t="shared" si="26"/>
        <v>0</v>
      </c>
      <c r="J49" s="7" t="s">
        <v>30</v>
      </c>
      <c r="K49" s="2">
        <f t="shared" si="27"/>
        <v>1</v>
      </c>
      <c r="L49" s="7" t="s">
        <v>30</v>
      </c>
      <c r="M49" s="2">
        <f t="shared" si="28"/>
        <v>1</v>
      </c>
      <c r="N49" s="7" t="s">
        <v>38</v>
      </c>
      <c r="O49" s="2">
        <f t="shared" si="29"/>
        <v>0</v>
      </c>
      <c r="P49" s="7" t="s">
        <v>33</v>
      </c>
      <c r="Q49" s="2">
        <f t="shared" si="30"/>
        <v>0</v>
      </c>
      <c r="R49" s="7" t="s">
        <v>33</v>
      </c>
      <c r="S49" s="2">
        <f t="shared" si="31"/>
        <v>0</v>
      </c>
      <c r="T49" s="7" t="s">
        <v>45</v>
      </c>
      <c r="U49" s="2">
        <f t="shared" si="32"/>
        <v>0</v>
      </c>
      <c r="V49" s="7" t="s">
        <v>31</v>
      </c>
      <c r="W49" s="2">
        <f t="shared" si="33"/>
        <v>0</v>
      </c>
      <c r="X49" s="7" t="s">
        <v>33</v>
      </c>
      <c r="Y49" s="2">
        <f t="shared" si="34"/>
        <v>0</v>
      </c>
      <c r="Z49" s="7" t="s">
        <v>34</v>
      </c>
      <c r="AA49" s="2">
        <f t="shared" si="35"/>
        <v>0</v>
      </c>
      <c r="AB49" s="7" t="s">
        <v>34</v>
      </c>
      <c r="AC49" s="2">
        <f t="shared" si="36"/>
        <v>1</v>
      </c>
      <c r="AD49" s="7" t="s">
        <v>38</v>
      </c>
      <c r="AE49" s="2">
        <f t="shared" si="37"/>
        <v>0</v>
      </c>
      <c r="AF49" s="7" t="s">
        <v>41</v>
      </c>
      <c r="AG49" s="2">
        <f t="shared" si="38"/>
        <v>0</v>
      </c>
      <c r="AH49" s="7" t="s">
        <v>38</v>
      </c>
      <c r="AI49" s="2">
        <f t="shared" si="39"/>
        <v>0</v>
      </c>
      <c r="AJ49" s="7" t="s">
        <v>33</v>
      </c>
      <c r="AK49" s="2">
        <f t="shared" si="40"/>
        <v>0</v>
      </c>
      <c r="AL49" s="7" t="s">
        <v>33</v>
      </c>
      <c r="AM49" s="2">
        <f t="shared" si="41"/>
        <v>0</v>
      </c>
      <c r="AN49" s="7" t="s">
        <v>41</v>
      </c>
      <c r="AO49" s="2">
        <f t="shared" si="42"/>
        <v>0</v>
      </c>
      <c r="AP49" s="7" t="s">
        <v>34</v>
      </c>
      <c r="AQ49" s="2">
        <f t="shared" si="43"/>
        <v>0</v>
      </c>
      <c r="AR49" s="7" t="s">
        <v>33</v>
      </c>
      <c r="AS49" s="2">
        <f t="shared" si="44"/>
        <v>0</v>
      </c>
      <c r="AT49" s="7" t="s">
        <v>30</v>
      </c>
      <c r="AU49" s="2">
        <f t="shared" si="45"/>
        <v>0</v>
      </c>
      <c r="AV49" s="7" t="s">
        <v>33</v>
      </c>
      <c r="AW49" s="2">
        <f t="shared" si="46"/>
        <v>1</v>
      </c>
      <c r="AX49" s="7" t="s">
        <v>30</v>
      </c>
      <c r="AY49" s="2">
        <f t="shared" si="47"/>
        <v>1</v>
      </c>
      <c r="AZ49" s="7" t="s">
        <v>37</v>
      </c>
      <c r="BA49" s="2">
        <f t="shared" si="48"/>
        <v>0</v>
      </c>
      <c r="BB49">
        <f t="shared" si="49"/>
        <v>5</v>
      </c>
      <c r="BC49" s="12">
        <v>0.20833333333333334</v>
      </c>
    </row>
    <row r="50" spans="1:55" s="7" customFormat="1" x14ac:dyDescent="0.25">
      <c r="A50" s="7" t="s">
        <v>74</v>
      </c>
      <c r="B50" s="7" t="s">
        <v>30</v>
      </c>
      <c r="D50" s="11" t="s">
        <v>38</v>
      </c>
      <c r="F50" s="7" t="s">
        <v>37</v>
      </c>
      <c r="G50" s="2">
        <f t="shared" si="25"/>
        <v>0</v>
      </c>
      <c r="H50" s="7" t="s">
        <v>37</v>
      </c>
      <c r="I50" s="2">
        <f t="shared" si="26"/>
        <v>0</v>
      </c>
      <c r="J50" s="7" t="s">
        <v>35</v>
      </c>
      <c r="K50" s="2">
        <f t="shared" si="27"/>
        <v>0</v>
      </c>
      <c r="L50" s="7" t="s">
        <v>48</v>
      </c>
      <c r="M50" s="2">
        <f t="shared" si="28"/>
        <v>0</v>
      </c>
      <c r="N50" s="7" t="s">
        <v>41</v>
      </c>
      <c r="O50" s="2">
        <f t="shared" si="29"/>
        <v>0</v>
      </c>
      <c r="P50" s="7" t="s">
        <v>41</v>
      </c>
      <c r="Q50" s="2">
        <f t="shared" si="30"/>
        <v>0</v>
      </c>
      <c r="R50" s="7" t="s">
        <v>35</v>
      </c>
      <c r="S50" s="2">
        <f t="shared" si="31"/>
        <v>0</v>
      </c>
      <c r="T50" s="7" t="s">
        <v>38</v>
      </c>
      <c r="U50" s="2">
        <f t="shared" si="32"/>
        <v>0</v>
      </c>
      <c r="V50" s="7" t="s">
        <v>34</v>
      </c>
      <c r="W50" s="2">
        <f t="shared" si="33"/>
        <v>1</v>
      </c>
      <c r="X50" s="7" t="s">
        <v>35</v>
      </c>
      <c r="Y50" s="2">
        <f t="shared" si="34"/>
        <v>1</v>
      </c>
      <c r="Z50" s="7" t="s">
        <v>28</v>
      </c>
      <c r="AA50" s="2">
        <f t="shared" si="35"/>
        <v>0</v>
      </c>
      <c r="AB50" s="7" t="s">
        <v>30</v>
      </c>
      <c r="AC50" s="2">
        <f t="shared" si="36"/>
        <v>0</v>
      </c>
      <c r="AD50" s="7" t="s">
        <v>38</v>
      </c>
      <c r="AE50" s="2">
        <f t="shared" si="37"/>
        <v>0</v>
      </c>
      <c r="AF50" s="7" t="s">
        <v>49</v>
      </c>
      <c r="AG50" s="2">
        <f t="shared" si="38"/>
        <v>0</v>
      </c>
      <c r="AH50" s="7" t="s">
        <v>31</v>
      </c>
      <c r="AI50" s="2">
        <f t="shared" si="39"/>
        <v>0</v>
      </c>
      <c r="AJ50" s="7" t="s">
        <v>33</v>
      </c>
      <c r="AK50" s="2">
        <f t="shared" si="40"/>
        <v>0</v>
      </c>
      <c r="AL50" s="7" t="s">
        <v>41</v>
      </c>
      <c r="AM50" s="2">
        <f t="shared" si="41"/>
        <v>0</v>
      </c>
      <c r="AN50" s="7" t="s">
        <v>33</v>
      </c>
      <c r="AO50" s="2">
        <f t="shared" si="42"/>
        <v>0</v>
      </c>
      <c r="AP50" s="7" t="s">
        <v>35</v>
      </c>
      <c r="AQ50" s="2">
        <f t="shared" si="43"/>
        <v>0</v>
      </c>
      <c r="AR50" s="7" t="s">
        <v>30</v>
      </c>
      <c r="AS50" s="2">
        <f t="shared" si="44"/>
        <v>1</v>
      </c>
      <c r="AT50" s="7" t="s">
        <v>38</v>
      </c>
      <c r="AU50" s="2">
        <f t="shared" si="45"/>
        <v>1</v>
      </c>
      <c r="AV50" s="7" t="s">
        <v>30</v>
      </c>
      <c r="AW50" s="2">
        <f t="shared" si="46"/>
        <v>0</v>
      </c>
      <c r="AX50" s="7" t="s">
        <v>32</v>
      </c>
      <c r="AY50" s="2">
        <f t="shared" si="47"/>
        <v>0</v>
      </c>
      <c r="AZ50" s="7" t="s">
        <v>36</v>
      </c>
      <c r="BA50" s="2">
        <f t="shared" si="48"/>
        <v>0</v>
      </c>
      <c r="BB50">
        <f t="shared" si="49"/>
        <v>4</v>
      </c>
      <c r="BC50" s="12">
        <v>0.16666666666666666</v>
      </c>
    </row>
    <row r="51" spans="1:55" s="7" customFormat="1" x14ac:dyDescent="0.25">
      <c r="A51" s="7" t="s">
        <v>76</v>
      </c>
      <c r="B51" s="7" t="s">
        <v>30</v>
      </c>
      <c r="F51" s="7" t="s">
        <v>28</v>
      </c>
      <c r="G51" s="2">
        <f t="shared" si="25"/>
        <v>1</v>
      </c>
      <c r="H51" s="7" t="s">
        <v>29</v>
      </c>
      <c r="I51" s="2">
        <f t="shared" si="26"/>
        <v>1</v>
      </c>
      <c r="J51" s="7" t="s">
        <v>33</v>
      </c>
      <c r="K51" s="2">
        <f t="shared" si="27"/>
        <v>0</v>
      </c>
      <c r="L51" s="7" t="s">
        <v>34</v>
      </c>
      <c r="M51" s="2">
        <f t="shared" si="28"/>
        <v>0</v>
      </c>
      <c r="N51" s="7" t="s">
        <v>33</v>
      </c>
      <c r="O51" s="2">
        <f t="shared" si="29"/>
        <v>0</v>
      </c>
      <c r="P51" s="7" t="s">
        <v>32</v>
      </c>
      <c r="Q51" s="2">
        <f t="shared" si="30"/>
        <v>1</v>
      </c>
      <c r="R51" s="7" t="s">
        <v>28</v>
      </c>
      <c r="S51" s="2">
        <f t="shared" si="31"/>
        <v>0</v>
      </c>
      <c r="T51" s="7" t="s">
        <v>31</v>
      </c>
      <c r="U51" s="2">
        <f t="shared" si="32"/>
        <v>0</v>
      </c>
      <c r="V51" s="7" t="s">
        <v>30</v>
      </c>
      <c r="W51" s="2">
        <f t="shared" si="33"/>
        <v>0</v>
      </c>
      <c r="X51" s="7" t="s">
        <v>35</v>
      </c>
      <c r="Y51" s="2">
        <f t="shared" si="34"/>
        <v>1</v>
      </c>
      <c r="Z51" s="7" t="s">
        <v>30</v>
      </c>
      <c r="AA51" s="2">
        <f t="shared" si="35"/>
        <v>1</v>
      </c>
      <c r="AB51" s="7" t="s">
        <v>40</v>
      </c>
      <c r="AC51" s="2">
        <f t="shared" si="36"/>
        <v>0</v>
      </c>
      <c r="AD51" s="7" t="s">
        <v>40</v>
      </c>
      <c r="AE51" s="2">
        <f t="shared" si="37"/>
        <v>0</v>
      </c>
      <c r="AF51" s="7" t="s">
        <v>28</v>
      </c>
      <c r="AG51" s="2">
        <f t="shared" si="38"/>
        <v>0</v>
      </c>
      <c r="AH51" s="7" t="s">
        <v>36</v>
      </c>
      <c r="AI51" s="2">
        <f t="shared" si="39"/>
        <v>0</v>
      </c>
      <c r="AJ51" s="7" t="s">
        <v>38</v>
      </c>
      <c r="AK51" s="2">
        <f t="shared" si="40"/>
        <v>1</v>
      </c>
      <c r="AL51" s="7" t="s">
        <v>40</v>
      </c>
      <c r="AM51" s="2">
        <f t="shared" si="41"/>
        <v>0</v>
      </c>
      <c r="AN51" s="7" t="s">
        <v>41</v>
      </c>
      <c r="AO51" s="2">
        <f t="shared" si="42"/>
        <v>0</v>
      </c>
      <c r="AQ51" s="2">
        <f t="shared" si="43"/>
        <v>0</v>
      </c>
      <c r="AR51" s="7" t="s">
        <v>35</v>
      </c>
      <c r="AS51" s="2">
        <f t="shared" si="44"/>
        <v>0</v>
      </c>
      <c r="AT51" s="7" t="s">
        <v>38</v>
      </c>
      <c r="AU51" s="2">
        <f t="shared" si="45"/>
        <v>1</v>
      </c>
      <c r="AV51" s="7" t="s">
        <v>33</v>
      </c>
      <c r="AW51" s="2">
        <f t="shared" si="46"/>
        <v>1</v>
      </c>
      <c r="AX51" s="7" t="s">
        <v>34</v>
      </c>
      <c r="AY51" s="2">
        <f t="shared" si="47"/>
        <v>0</v>
      </c>
      <c r="AZ51" s="7" t="s">
        <v>32</v>
      </c>
      <c r="BA51" s="2">
        <f t="shared" si="48"/>
        <v>1</v>
      </c>
      <c r="BB51">
        <f t="shared" si="49"/>
        <v>7</v>
      </c>
      <c r="BC51" s="12">
        <v>0.29166666666666669</v>
      </c>
    </row>
    <row r="52" spans="1:55" s="7" customFormat="1" x14ac:dyDescent="0.25">
      <c r="A52" s="7" t="s">
        <v>75</v>
      </c>
      <c r="B52" s="11" t="s">
        <v>40</v>
      </c>
      <c r="D52" s="7" t="s">
        <v>40</v>
      </c>
      <c r="F52" s="7" t="s">
        <v>33</v>
      </c>
      <c r="G52" s="2">
        <f t="shared" si="25"/>
        <v>0</v>
      </c>
      <c r="H52" s="7" t="s">
        <v>37</v>
      </c>
      <c r="I52" s="2">
        <f t="shared" si="26"/>
        <v>0</v>
      </c>
      <c r="J52" s="7" t="s">
        <v>30</v>
      </c>
      <c r="K52" s="2">
        <f t="shared" si="27"/>
        <v>1</v>
      </c>
      <c r="L52" s="7" t="s">
        <v>38</v>
      </c>
      <c r="M52" s="2">
        <f t="shared" si="28"/>
        <v>0</v>
      </c>
      <c r="N52" s="7" t="s">
        <v>32</v>
      </c>
      <c r="O52" s="2">
        <f t="shared" si="29"/>
        <v>0</v>
      </c>
      <c r="P52" s="7" t="s">
        <v>48</v>
      </c>
      <c r="Q52" s="2">
        <f t="shared" si="30"/>
        <v>0</v>
      </c>
      <c r="R52" s="7" t="s">
        <v>31</v>
      </c>
      <c r="S52" s="2">
        <f t="shared" si="31"/>
        <v>0</v>
      </c>
      <c r="T52" s="7" t="s">
        <v>37</v>
      </c>
      <c r="U52" s="2">
        <f t="shared" si="32"/>
        <v>0</v>
      </c>
      <c r="V52" s="7" t="s">
        <v>35</v>
      </c>
      <c r="W52" s="2">
        <f t="shared" si="33"/>
        <v>0</v>
      </c>
      <c r="X52" s="7" t="s">
        <v>30</v>
      </c>
      <c r="Y52" s="2">
        <f t="shared" si="34"/>
        <v>0</v>
      </c>
      <c r="Z52" s="7" t="s">
        <v>34</v>
      </c>
      <c r="AA52" s="2">
        <f t="shared" si="35"/>
        <v>0</v>
      </c>
      <c r="AB52" s="7" t="s">
        <v>38</v>
      </c>
      <c r="AC52" s="2">
        <f t="shared" si="36"/>
        <v>0</v>
      </c>
      <c r="AD52" s="7" t="s">
        <v>41</v>
      </c>
      <c r="AE52" s="2">
        <f t="shared" si="37"/>
        <v>0</v>
      </c>
      <c r="AF52" s="7" t="s">
        <v>48</v>
      </c>
      <c r="AG52" s="2">
        <f t="shared" si="38"/>
        <v>0</v>
      </c>
      <c r="AH52" s="7" t="s">
        <v>33</v>
      </c>
      <c r="AI52" s="2">
        <f t="shared" si="39"/>
        <v>0</v>
      </c>
      <c r="AJ52" s="7" t="s">
        <v>30</v>
      </c>
      <c r="AK52" s="2">
        <f t="shared" si="40"/>
        <v>0</v>
      </c>
      <c r="AL52" s="7" t="s">
        <v>40</v>
      </c>
      <c r="AM52" s="2">
        <f t="shared" si="41"/>
        <v>0</v>
      </c>
      <c r="AN52" s="7" t="s">
        <v>38</v>
      </c>
      <c r="AO52" s="2">
        <f t="shared" si="42"/>
        <v>1</v>
      </c>
      <c r="AP52" s="7" t="s">
        <v>30</v>
      </c>
      <c r="AQ52" s="2">
        <f t="shared" si="43"/>
        <v>1</v>
      </c>
      <c r="AR52" s="7" t="s">
        <v>30</v>
      </c>
      <c r="AS52" s="2">
        <f t="shared" si="44"/>
        <v>1</v>
      </c>
      <c r="AT52" s="7" t="s">
        <v>30</v>
      </c>
      <c r="AU52" s="2">
        <f t="shared" si="45"/>
        <v>0</v>
      </c>
      <c r="AV52" s="7" t="s">
        <v>41</v>
      </c>
      <c r="AW52" s="2">
        <f t="shared" si="46"/>
        <v>0</v>
      </c>
      <c r="AX52" s="7" t="s">
        <v>32</v>
      </c>
      <c r="AY52" s="2">
        <f t="shared" si="47"/>
        <v>0</v>
      </c>
      <c r="AZ52" s="7" t="s">
        <v>32</v>
      </c>
      <c r="BA52" s="2">
        <f t="shared" si="48"/>
        <v>1</v>
      </c>
      <c r="BB52">
        <f t="shared" si="49"/>
        <v>5</v>
      </c>
      <c r="BC52" s="12">
        <v>0.20833333333333334</v>
      </c>
    </row>
    <row r="53" spans="1:55" s="7" customFormat="1" x14ac:dyDescent="0.25">
      <c r="A53" s="7" t="s">
        <v>56</v>
      </c>
      <c r="B53" s="7" t="s">
        <v>30</v>
      </c>
      <c r="D53" s="7" t="s">
        <v>40</v>
      </c>
      <c r="F53" s="7" t="s">
        <v>57</v>
      </c>
      <c r="G53" s="2">
        <f t="shared" si="25"/>
        <v>0</v>
      </c>
      <c r="H53" s="7" t="s">
        <v>35</v>
      </c>
      <c r="I53" s="2">
        <f t="shared" si="26"/>
        <v>0</v>
      </c>
      <c r="J53" s="7" t="s">
        <v>30</v>
      </c>
      <c r="K53" s="2">
        <f t="shared" si="27"/>
        <v>1</v>
      </c>
      <c r="L53" s="7" t="s">
        <v>34</v>
      </c>
      <c r="M53" s="2">
        <f t="shared" si="28"/>
        <v>0</v>
      </c>
      <c r="N53" s="7" t="s">
        <v>34</v>
      </c>
      <c r="O53" s="2">
        <f t="shared" si="29"/>
        <v>0</v>
      </c>
      <c r="P53" s="7" t="s">
        <v>37</v>
      </c>
      <c r="Q53" s="2">
        <f t="shared" si="30"/>
        <v>0</v>
      </c>
      <c r="R53" s="7" t="s">
        <v>34</v>
      </c>
      <c r="S53" s="2">
        <f t="shared" si="31"/>
        <v>0</v>
      </c>
      <c r="T53" s="7" t="s">
        <v>38</v>
      </c>
      <c r="U53" s="2">
        <f t="shared" si="32"/>
        <v>0</v>
      </c>
      <c r="V53" s="7" t="s">
        <v>35</v>
      </c>
      <c r="W53" s="2">
        <f t="shared" si="33"/>
        <v>0</v>
      </c>
      <c r="X53" s="7" t="s">
        <v>30</v>
      </c>
      <c r="Y53" s="2">
        <f t="shared" si="34"/>
        <v>0</v>
      </c>
      <c r="Z53" s="7" t="s">
        <v>30</v>
      </c>
      <c r="AA53" s="2">
        <f t="shared" si="35"/>
        <v>1</v>
      </c>
      <c r="AB53" s="7" t="s">
        <v>33</v>
      </c>
      <c r="AC53" s="2">
        <f t="shared" si="36"/>
        <v>0</v>
      </c>
      <c r="AD53" s="7" t="s">
        <v>38</v>
      </c>
      <c r="AE53" s="2">
        <f t="shared" si="37"/>
        <v>0</v>
      </c>
      <c r="AF53" s="7" t="s">
        <v>38</v>
      </c>
      <c r="AG53" s="2">
        <f t="shared" si="38"/>
        <v>0</v>
      </c>
      <c r="AH53" s="7" t="s">
        <v>33</v>
      </c>
      <c r="AI53" s="2">
        <f t="shared" si="39"/>
        <v>0</v>
      </c>
      <c r="AJ53" s="7" t="s">
        <v>33</v>
      </c>
      <c r="AK53" s="2">
        <f t="shared" si="40"/>
        <v>0</v>
      </c>
      <c r="AL53" s="7" t="s">
        <v>33</v>
      </c>
      <c r="AM53" s="2">
        <f t="shared" si="41"/>
        <v>0</v>
      </c>
      <c r="AN53" s="7" t="s">
        <v>33</v>
      </c>
      <c r="AO53" s="2">
        <f t="shared" si="42"/>
        <v>0</v>
      </c>
      <c r="AP53" s="7" t="s">
        <v>33</v>
      </c>
      <c r="AQ53" s="2">
        <f t="shared" si="43"/>
        <v>0</v>
      </c>
      <c r="AR53" s="7" t="s">
        <v>30</v>
      </c>
      <c r="AS53" s="2">
        <f t="shared" si="44"/>
        <v>1</v>
      </c>
      <c r="AT53" s="7" t="s">
        <v>38</v>
      </c>
      <c r="AU53" s="2">
        <f t="shared" si="45"/>
        <v>1</v>
      </c>
      <c r="AV53" s="7" t="s">
        <v>33</v>
      </c>
      <c r="AW53" s="2">
        <f t="shared" si="46"/>
        <v>1</v>
      </c>
      <c r="AX53" s="7" t="s">
        <v>48</v>
      </c>
      <c r="AY53" s="2">
        <f t="shared" si="47"/>
        <v>0</v>
      </c>
      <c r="AZ53" s="7" t="s">
        <v>31</v>
      </c>
      <c r="BA53" s="2">
        <f t="shared" si="48"/>
        <v>0</v>
      </c>
      <c r="BB53">
        <f t="shared" si="49"/>
        <v>5</v>
      </c>
      <c r="BC53" s="12">
        <v>0.20833333333333334</v>
      </c>
    </row>
    <row r="54" spans="1:55" s="7" customFormat="1" x14ac:dyDescent="0.25">
      <c r="A54" s="7" t="s">
        <v>55</v>
      </c>
      <c r="B54" s="7" t="s">
        <v>30</v>
      </c>
      <c r="D54" s="7" t="s">
        <v>40</v>
      </c>
      <c r="F54" s="7" t="s">
        <v>35</v>
      </c>
      <c r="G54" s="2">
        <f t="shared" si="25"/>
        <v>0</v>
      </c>
      <c r="H54" s="7" t="s">
        <v>37</v>
      </c>
      <c r="I54" s="2">
        <f t="shared" si="26"/>
        <v>0</v>
      </c>
      <c r="J54" s="7" t="s">
        <v>33</v>
      </c>
      <c r="K54" s="2">
        <f t="shared" si="27"/>
        <v>0</v>
      </c>
      <c r="L54" s="7" t="s">
        <v>30</v>
      </c>
      <c r="M54" s="2">
        <f t="shared" si="28"/>
        <v>1</v>
      </c>
      <c r="N54" s="7" t="s">
        <v>35</v>
      </c>
      <c r="O54" s="2">
        <f t="shared" si="29"/>
        <v>0</v>
      </c>
      <c r="P54" s="7" t="s">
        <v>48</v>
      </c>
      <c r="Q54" s="2">
        <f t="shared" si="30"/>
        <v>0</v>
      </c>
      <c r="R54" s="7" t="s">
        <v>30</v>
      </c>
      <c r="S54" s="2">
        <f t="shared" si="31"/>
        <v>1</v>
      </c>
      <c r="T54" s="7" t="s">
        <v>33</v>
      </c>
      <c r="U54" s="2">
        <f t="shared" si="32"/>
        <v>1</v>
      </c>
      <c r="V54" s="7" t="s">
        <v>30</v>
      </c>
      <c r="W54" s="2">
        <f t="shared" si="33"/>
        <v>0</v>
      </c>
      <c r="X54" s="7" t="s">
        <v>35</v>
      </c>
      <c r="Y54" s="2">
        <f t="shared" si="34"/>
        <v>1</v>
      </c>
      <c r="Z54" s="7" t="s">
        <v>30</v>
      </c>
      <c r="AA54" s="2">
        <f t="shared" si="35"/>
        <v>1</v>
      </c>
      <c r="AB54" s="7" t="s">
        <v>30</v>
      </c>
      <c r="AC54" s="2">
        <f t="shared" si="36"/>
        <v>0</v>
      </c>
      <c r="AD54" s="7" t="s">
        <v>38</v>
      </c>
      <c r="AE54" s="2">
        <f t="shared" si="37"/>
        <v>0</v>
      </c>
      <c r="AF54" s="7" t="s">
        <v>28</v>
      </c>
      <c r="AG54" s="2">
        <f t="shared" si="38"/>
        <v>0</v>
      </c>
      <c r="AH54" s="7" t="s">
        <v>31</v>
      </c>
      <c r="AI54" s="2">
        <f t="shared" si="39"/>
        <v>0</v>
      </c>
      <c r="AJ54" s="7" t="s">
        <v>45</v>
      </c>
      <c r="AK54" s="2">
        <f t="shared" si="40"/>
        <v>0</v>
      </c>
      <c r="AL54" s="7" t="s">
        <v>33</v>
      </c>
      <c r="AM54" s="2">
        <f t="shared" si="41"/>
        <v>0</v>
      </c>
      <c r="AN54" s="7" t="s">
        <v>41</v>
      </c>
      <c r="AO54" s="2">
        <f t="shared" si="42"/>
        <v>0</v>
      </c>
      <c r="AP54" s="7" t="s">
        <v>33</v>
      </c>
      <c r="AQ54" s="2">
        <f t="shared" si="43"/>
        <v>0</v>
      </c>
      <c r="AR54" s="7" t="s">
        <v>30</v>
      </c>
      <c r="AS54" s="2">
        <f t="shared" si="44"/>
        <v>1</v>
      </c>
      <c r="AT54" s="7" t="s">
        <v>38</v>
      </c>
      <c r="AU54" s="2">
        <f t="shared" si="45"/>
        <v>1</v>
      </c>
      <c r="AV54" s="7" t="s">
        <v>38</v>
      </c>
      <c r="AW54" s="2">
        <f t="shared" si="46"/>
        <v>0</v>
      </c>
      <c r="AX54" s="7" t="s">
        <v>30</v>
      </c>
      <c r="AY54" s="2">
        <f t="shared" si="47"/>
        <v>1</v>
      </c>
      <c r="AZ54" s="7" t="s">
        <v>32</v>
      </c>
      <c r="BA54" s="2">
        <f t="shared" si="48"/>
        <v>1</v>
      </c>
      <c r="BB54">
        <f t="shared" si="49"/>
        <v>9</v>
      </c>
      <c r="BC54" s="12">
        <v>0.375</v>
      </c>
    </row>
    <row r="55" spans="1:55" s="7" customFormat="1" x14ac:dyDescent="0.25">
      <c r="A55" s="8" t="s">
        <v>105</v>
      </c>
      <c r="B55" s="7" t="s">
        <v>30</v>
      </c>
      <c r="D55" s="7" t="s">
        <v>40</v>
      </c>
      <c r="F55" s="7" t="s">
        <v>35</v>
      </c>
      <c r="G55" s="2">
        <f t="shared" si="25"/>
        <v>0</v>
      </c>
      <c r="H55" s="7" t="s">
        <v>89</v>
      </c>
      <c r="I55" s="2">
        <f t="shared" si="26"/>
        <v>0</v>
      </c>
      <c r="J55" s="7" t="s">
        <v>30</v>
      </c>
      <c r="K55" s="2">
        <f t="shared" si="27"/>
        <v>1</v>
      </c>
      <c r="L55" s="7" t="s">
        <v>30</v>
      </c>
      <c r="M55" s="2">
        <f t="shared" si="28"/>
        <v>1</v>
      </c>
      <c r="N55" s="7" t="s">
        <v>45</v>
      </c>
      <c r="O55" s="2">
        <f t="shared" si="29"/>
        <v>0</v>
      </c>
      <c r="P55" s="7" t="s">
        <v>34</v>
      </c>
      <c r="Q55" s="2">
        <f t="shared" si="30"/>
        <v>0</v>
      </c>
      <c r="R55" s="7" t="s">
        <v>38</v>
      </c>
      <c r="S55" s="2">
        <f t="shared" si="31"/>
        <v>0</v>
      </c>
      <c r="T55" s="7" t="s">
        <v>41</v>
      </c>
      <c r="U55" s="2">
        <f t="shared" si="32"/>
        <v>0</v>
      </c>
      <c r="V55" s="7" t="s">
        <v>49</v>
      </c>
      <c r="W55" s="2">
        <f t="shared" si="33"/>
        <v>0</v>
      </c>
      <c r="X55" s="7" t="s">
        <v>38</v>
      </c>
      <c r="Y55" s="2">
        <f t="shared" si="34"/>
        <v>0</v>
      </c>
      <c r="Z55" s="7" t="s">
        <v>30</v>
      </c>
      <c r="AA55" s="2">
        <f t="shared" si="35"/>
        <v>1</v>
      </c>
      <c r="AB55" s="7" t="s">
        <v>34</v>
      </c>
      <c r="AC55" s="2">
        <f t="shared" si="36"/>
        <v>1</v>
      </c>
      <c r="AD55" s="7" t="s">
        <v>38</v>
      </c>
      <c r="AE55" s="2">
        <f t="shared" si="37"/>
        <v>0</v>
      </c>
      <c r="AF55" s="7" t="s">
        <v>28</v>
      </c>
      <c r="AG55" s="2">
        <f t="shared" si="38"/>
        <v>0</v>
      </c>
      <c r="AH55" s="7" t="s">
        <v>28</v>
      </c>
      <c r="AI55" s="2">
        <f t="shared" si="39"/>
        <v>0</v>
      </c>
      <c r="AJ55" s="7" t="s">
        <v>30</v>
      </c>
      <c r="AK55" s="2">
        <f t="shared" si="40"/>
        <v>0</v>
      </c>
      <c r="AL55" s="7" t="s">
        <v>28</v>
      </c>
      <c r="AM55" s="2">
        <f t="shared" si="41"/>
        <v>0</v>
      </c>
      <c r="AN55" s="7" t="s">
        <v>45</v>
      </c>
      <c r="AO55" s="2">
        <f t="shared" si="42"/>
        <v>0</v>
      </c>
      <c r="AP55" s="7" t="s">
        <v>33</v>
      </c>
      <c r="AQ55" s="2">
        <f t="shared" si="43"/>
        <v>0</v>
      </c>
      <c r="AR55" s="7" t="s">
        <v>38</v>
      </c>
      <c r="AS55" s="2">
        <f t="shared" si="44"/>
        <v>0</v>
      </c>
      <c r="AT55" s="7" t="s">
        <v>33</v>
      </c>
      <c r="AU55" s="2">
        <f t="shared" si="45"/>
        <v>0</v>
      </c>
      <c r="AV55" s="7" t="s">
        <v>38</v>
      </c>
      <c r="AW55" s="2">
        <f t="shared" si="46"/>
        <v>0</v>
      </c>
      <c r="AX55" s="7" t="s">
        <v>35</v>
      </c>
      <c r="AY55" s="2">
        <f t="shared" si="47"/>
        <v>0</v>
      </c>
      <c r="AZ55" s="7" t="s">
        <v>31</v>
      </c>
      <c r="BA55" s="2">
        <f t="shared" si="48"/>
        <v>0</v>
      </c>
      <c r="BB55">
        <f t="shared" si="49"/>
        <v>4</v>
      </c>
      <c r="BC55" s="12">
        <v>0.16666666666666666</v>
      </c>
    </row>
    <row r="56" spans="1:55" s="7" customFormat="1" x14ac:dyDescent="0.25">
      <c r="A56" s="7" t="s">
        <v>73</v>
      </c>
      <c r="B56" s="7" t="s">
        <v>30</v>
      </c>
      <c r="D56" s="7" t="s">
        <v>40</v>
      </c>
      <c r="F56" s="7" t="s">
        <v>38</v>
      </c>
      <c r="G56" s="2">
        <f t="shared" si="25"/>
        <v>0</v>
      </c>
      <c r="H56" s="7" t="s">
        <v>38</v>
      </c>
      <c r="I56" s="2">
        <f t="shared" si="26"/>
        <v>0</v>
      </c>
      <c r="J56" s="7" t="s">
        <v>38</v>
      </c>
      <c r="K56" s="2">
        <f t="shared" si="27"/>
        <v>0</v>
      </c>
      <c r="L56" s="7" t="s">
        <v>34</v>
      </c>
      <c r="M56" s="2">
        <f t="shared" si="28"/>
        <v>0</v>
      </c>
      <c r="N56" s="7" t="s">
        <v>33</v>
      </c>
      <c r="O56" s="2">
        <f t="shared" si="29"/>
        <v>0</v>
      </c>
      <c r="P56" s="7" t="s">
        <v>33</v>
      </c>
      <c r="Q56" s="2">
        <f t="shared" si="30"/>
        <v>0</v>
      </c>
      <c r="R56" s="7" t="s">
        <v>30</v>
      </c>
      <c r="S56" s="2">
        <f t="shared" si="31"/>
        <v>1</v>
      </c>
      <c r="T56" s="7" t="s">
        <v>41</v>
      </c>
      <c r="U56" s="2">
        <f t="shared" si="32"/>
        <v>0</v>
      </c>
      <c r="V56" s="7" t="s">
        <v>33</v>
      </c>
      <c r="W56" s="2">
        <f t="shared" si="33"/>
        <v>0</v>
      </c>
      <c r="X56" s="7" t="s">
        <v>30</v>
      </c>
      <c r="Y56" s="2">
        <f t="shared" si="34"/>
        <v>0</v>
      </c>
      <c r="Z56" s="7" t="s">
        <v>30</v>
      </c>
      <c r="AA56" s="2">
        <f t="shared" si="35"/>
        <v>1</v>
      </c>
      <c r="AB56" s="7" t="s">
        <v>40</v>
      </c>
      <c r="AC56" s="2">
        <f t="shared" si="36"/>
        <v>0</v>
      </c>
      <c r="AD56" s="7" t="s">
        <v>30</v>
      </c>
      <c r="AE56" s="2">
        <f t="shared" si="37"/>
        <v>0</v>
      </c>
      <c r="AF56" s="7" t="s">
        <v>28</v>
      </c>
      <c r="AG56" s="2">
        <f t="shared" si="38"/>
        <v>0</v>
      </c>
      <c r="AH56" s="7" t="s">
        <v>48</v>
      </c>
      <c r="AI56" s="2">
        <f t="shared" si="39"/>
        <v>0</v>
      </c>
      <c r="AJ56" s="7" t="s">
        <v>33</v>
      </c>
      <c r="AK56" s="2">
        <f t="shared" si="40"/>
        <v>0</v>
      </c>
      <c r="AL56" s="7" t="s">
        <v>38</v>
      </c>
      <c r="AM56" s="2">
        <f t="shared" si="41"/>
        <v>0</v>
      </c>
      <c r="AN56" s="7" t="s">
        <v>30</v>
      </c>
      <c r="AO56" s="2">
        <f t="shared" si="42"/>
        <v>0</v>
      </c>
      <c r="AP56" s="7" t="s">
        <v>30</v>
      </c>
      <c r="AQ56" s="2">
        <f t="shared" si="43"/>
        <v>1</v>
      </c>
      <c r="AR56" s="7" t="s">
        <v>41</v>
      </c>
      <c r="AS56" s="2">
        <f t="shared" si="44"/>
        <v>0</v>
      </c>
      <c r="AT56" s="7" t="s">
        <v>38</v>
      </c>
      <c r="AU56" s="2">
        <f t="shared" si="45"/>
        <v>1</v>
      </c>
      <c r="AV56" s="7" t="s">
        <v>30</v>
      </c>
      <c r="AW56" s="2">
        <f t="shared" si="46"/>
        <v>0</v>
      </c>
      <c r="AX56" s="7" t="s">
        <v>30</v>
      </c>
      <c r="AY56" s="2">
        <f t="shared" si="47"/>
        <v>1</v>
      </c>
      <c r="AZ56" s="7" t="s">
        <v>36</v>
      </c>
      <c r="BA56" s="2">
        <f t="shared" si="48"/>
        <v>0</v>
      </c>
      <c r="BB56">
        <f t="shared" si="49"/>
        <v>5</v>
      </c>
      <c r="BC56" s="12">
        <v>0.20833333333333334</v>
      </c>
    </row>
    <row r="57" spans="1:55" s="7" customFormat="1" x14ac:dyDescent="0.25">
      <c r="A57" s="7" t="s">
        <v>92</v>
      </c>
      <c r="B57" s="7" t="s">
        <v>30</v>
      </c>
      <c r="D57" s="11" t="s">
        <v>33</v>
      </c>
      <c r="F57" s="7" t="s">
        <v>28</v>
      </c>
      <c r="G57" s="2">
        <f t="shared" si="25"/>
        <v>1</v>
      </c>
      <c r="H57" s="7" t="s">
        <v>40</v>
      </c>
      <c r="I57" s="2">
        <f t="shared" si="26"/>
        <v>0</v>
      </c>
      <c r="J57" s="7" t="s">
        <v>30</v>
      </c>
      <c r="K57" s="2">
        <f t="shared" si="27"/>
        <v>1</v>
      </c>
      <c r="L57" s="7" t="s">
        <v>30</v>
      </c>
      <c r="M57" s="2">
        <f t="shared" si="28"/>
        <v>1</v>
      </c>
      <c r="N57" s="7" t="s">
        <v>33</v>
      </c>
      <c r="O57" s="2">
        <f t="shared" si="29"/>
        <v>0</v>
      </c>
      <c r="P57" s="7" t="s">
        <v>37</v>
      </c>
      <c r="Q57" s="2">
        <f t="shared" si="30"/>
        <v>0</v>
      </c>
      <c r="R57" s="7" t="s">
        <v>34</v>
      </c>
      <c r="S57" s="2">
        <f t="shared" si="31"/>
        <v>0</v>
      </c>
      <c r="T57" s="7" t="s">
        <v>30</v>
      </c>
      <c r="U57" s="2">
        <f t="shared" si="32"/>
        <v>0</v>
      </c>
      <c r="V57" s="7" t="s">
        <v>30</v>
      </c>
      <c r="W57" s="2">
        <f t="shared" si="33"/>
        <v>0</v>
      </c>
      <c r="X57" s="7" t="s">
        <v>38</v>
      </c>
      <c r="Y57" s="2">
        <f t="shared" si="34"/>
        <v>0</v>
      </c>
      <c r="Z57" s="7" t="s">
        <v>30</v>
      </c>
      <c r="AA57" s="2">
        <f t="shared" si="35"/>
        <v>1</v>
      </c>
      <c r="AB57" s="7" t="s">
        <v>30</v>
      </c>
      <c r="AC57" s="2">
        <f t="shared" si="36"/>
        <v>0</v>
      </c>
      <c r="AD57" s="7" t="s">
        <v>33</v>
      </c>
      <c r="AE57" s="2">
        <f t="shared" si="37"/>
        <v>0</v>
      </c>
      <c r="AF57" s="7" t="s">
        <v>38</v>
      </c>
      <c r="AG57" s="2">
        <f t="shared" si="38"/>
        <v>0</v>
      </c>
      <c r="AH57" s="7" t="s">
        <v>41</v>
      </c>
      <c r="AI57" s="2">
        <f t="shared" si="39"/>
        <v>0</v>
      </c>
      <c r="AJ57" s="7" t="s">
        <v>38</v>
      </c>
      <c r="AK57" s="2">
        <f t="shared" si="40"/>
        <v>1</v>
      </c>
      <c r="AL57" s="7" t="s">
        <v>41</v>
      </c>
      <c r="AM57" s="2">
        <f t="shared" si="41"/>
        <v>0</v>
      </c>
      <c r="AN57" s="7" t="s">
        <v>33</v>
      </c>
      <c r="AO57" s="2">
        <f t="shared" si="42"/>
        <v>0</v>
      </c>
      <c r="AP57" s="7" t="s">
        <v>38</v>
      </c>
      <c r="AQ57" s="2">
        <f t="shared" si="43"/>
        <v>0</v>
      </c>
      <c r="AR57" s="7" t="s">
        <v>35</v>
      </c>
      <c r="AS57" s="2">
        <f t="shared" si="44"/>
        <v>0</v>
      </c>
      <c r="AT57" s="7" t="s">
        <v>33</v>
      </c>
      <c r="AU57" s="2">
        <f t="shared" si="45"/>
        <v>0</v>
      </c>
      <c r="AV57" s="7" t="s">
        <v>38</v>
      </c>
      <c r="AW57" s="2">
        <f t="shared" si="46"/>
        <v>0</v>
      </c>
      <c r="AX57" s="7" t="s">
        <v>36</v>
      </c>
      <c r="AY57" s="2">
        <f t="shared" si="47"/>
        <v>0</v>
      </c>
      <c r="AZ57" s="7" t="s">
        <v>33</v>
      </c>
      <c r="BA57" s="2">
        <f t="shared" si="48"/>
        <v>0</v>
      </c>
      <c r="BB57">
        <f t="shared" si="49"/>
        <v>4</v>
      </c>
      <c r="BC57" s="12">
        <v>0.16666666666666666</v>
      </c>
    </row>
    <row r="58" spans="1:55" s="7" customFormat="1" x14ac:dyDescent="0.25">
      <c r="A58" s="7" t="s">
        <v>53</v>
      </c>
      <c r="B58" s="7" t="s">
        <v>30</v>
      </c>
      <c r="D58" s="7" t="s">
        <v>40</v>
      </c>
      <c r="F58" s="7" t="s">
        <v>38</v>
      </c>
      <c r="G58" s="2">
        <f t="shared" si="25"/>
        <v>0</v>
      </c>
      <c r="H58" s="7" t="s">
        <v>30</v>
      </c>
      <c r="I58" s="2">
        <f t="shared" si="26"/>
        <v>0</v>
      </c>
      <c r="J58" s="7" t="s">
        <v>35</v>
      </c>
      <c r="K58" s="2">
        <f t="shared" si="27"/>
        <v>0</v>
      </c>
      <c r="L58" s="7" t="s">
        <v>30</v>
      </c>
      <c r="M58" s="2">
        <f t="shared" si="28"/>
        <v>1</v>
      </c>
      <c r="N58" s="7" t="s">
        <v>33</v>
      </c>
      <c r="O58" s="2">
        <f t="shared" si="29"/>
        <v>0</v>
      </c>
      <c r="P58" s="7" t="s">
        <v>38</v>
      </c>
      <c r="Q58" s="2">
        <f t="shared" si="30"/>
        <v>0</v>
      </c>
      <c r="R58" s="7" t="s">
        <v>30</v>
      </c>
      <c r="S58" s="2">
        <f t="shared" si="31"/>
        <v>1</v>
      </c>
      <c r="T58" s="7" t="s">
        <v>41</v>
      </c>
      <c r="U58" s="2">
        <f t="shared" si="32"/>
        <v>0</v>
      </c>
      <c r="V58" s="7" t="s">
        <v>30</v>
      </c>
      <c r="W58" s="2">
        <f t="shared" si="33"/>
        <v>0</v>
      </c>
      <c r="X58" s="7" t="s">
        <v>38</v>
      </c>
      <c r="Y58" s="2">
        <f t="shared" si="34"/>
        <v>0</v>
      </c>
      <c r="Z58" s="7" t="s">
        <v>28</v>
      </c>
      <c r="AA58" s="2">
        <f t="shared" si="35"/>
        <v>0</v>
      </c>
      <c r="AB58" s="7" t="s">
        <v>30</v>
      </c>
      <c r="AC58" s="2">
        <f t="shared" si="36"/>
        <v>0</v>
      </c>
      <c r="AD58" s="7" t="s">
        <v>38</v>
      </c>
      <c r="AE58" s="2">
        <f t="shared" si="37"/>
        <v>0</v>
      </c>
      <c r="AF58" s="7" t="s">
        <v>32</v>
      </c>
      <c r="AG58" s="2">
        <f t="shared" si="38"/>
        <v>0</v>
      </c>
      <c r="AH58" s="7" t="s">
        <v>28</v>
      </c>
      <c r="AI58" s="2">
        <f t="shared" si="39"/>
        <v>0</v>
      </c>
      <c r="AJ58" s="7" t="s">
        <v>30</v>
      </c>
      <c r="AK58" s="2">
        <f t="shared" si="40"/>
        <v>0</v>
      </c>
      <c r="AL58" s="7" t="s">
        <v>38</v>
      </c>
      <c r="AM58" s="2">
        <f t="shared" si="41"/>
        <v>0</v>
      </c>
      <c r="AN58" s="7" t="s">
        <v>33</v>
      </c>
      <c r="AO58" s="2">
        <f t="shared" si="42"/>
        <v>0</v>
      </c>
      <c r="AP58" s="7" t="s">
        <v>33</v>
      </c>
      <c r="AQ58" s="2">
        <f t="shared" si="43"/>
        <v>0</v>
      </c>
      <c r="AR58" s="7" t="s">
        <v>34</v>
      </c>
      <c r="AS58" s="2">
        <f t="shared" si="44"/>
        <v>0</v>
      </c>
      <c r="AT58" s="7" t="s">
        <v>33</v>
      </c>
      <c r="AU58" s="2">
        <f t="shared" si="45"/>
        <v>0</v>
      </c>
      <c r="AV58" s="7" t="s">
        <v>38</v>
      </c>
      <c r="AW58" s="2">
        <f t="shared" si="46"/>
        <v>0</v>
      </c>
      <c r="AX58" s="7" t="s">
        <v>32</v>
      </c>
      <c r="AY58" s="2">
        <f t="shared" si="47"/>
        <v>0</v>
      </c>
      <c r="AZ58" s="7" t="s">
        <v>30</v>
      </c>
      <c r="BA58" s="2">
        <f t="shared" si="48"/>
        <v>0</v>
      </c>
      <c r="BB58">
        <f t="shared" si="49"/>
        <v>2</v>
      </c>
      <c r="BC58" s="12">
        <v>8.3333333333333329E-2</v>
      </c>
    </row>
    <row r="59" spans="1:55" s="7" customFormat="1" x14ac:dyDescent="0.25">
      <c r="A59" s="7" t="s">
        <v>61</v>
      </c>
      <c r="B59" s="7" t="s">
        <v>30</v>
      </c>
      <c r="D59" s="7" t="s">
        <v>40</v>
      </c>
      <c r="F59" s="7" t="s">
        <v>40</v>
      </c>
      <c r="G59" s="2">
        <f t="shared" si="25"/>
        <v>0</v>
      </c>
      <c r="H59" s="7" t="s">
        <v>41</v>
      </c>
      <c r="I59" s="2">
        <f t="shared" si="26"/>
        <v>0</v>
      </c>
      <c r="J59" s="7" t="s">
        <v>30</v>
      </c>
      <c r="K59" s="2">
        <f t="shared" si="27"/>
        <v>1</v>
      </c>
      <c r="L59" s="7" t="s">
        <v>30</v>
      </c>
      <c r="M59" s="2">
        <f t="shared" si="28"/>
        <v>1</v>
      </c>
      <c r="N59" s="7" t="s">
        <v>30</v>
      </c>
      <c r="O59" s="2">
        <f t="shared" si="29"/>
        <v>0</v>
      </c>
      <c r="P59" s="7" t="s">
        <v>30</v>
      </c>
      <c r="Q59" s="2">
        <f t="shared" si="30"/>
        <v>0</v>
      </c>
      <c r="R59" s="7" t="s">
        <v>30</v>
      </c>
      <c r="S59" s="2">
        <f t="shared" si="31"/>
        <v>1</v>
      </c>
      <c r="T59" s="7" t="s">
        <v>30</v>
      </c>
      <c r="U59" s="2">
        <f t="shared" si="32"/>
        <v>0</v>
      </c>
      <c r="V59" s="7" t="s">
        <v>34</v>
      </c>
      <c r="W59" s="2">
        <f t="shared" si="33"/>
        <v>1</v>
      </c>
      <c r="Y59" s="2">
        <f t="shared" si="34"/>
        <v>0</v>
      </c>
      <c r="AA59" s="2">
        <f t="shared" si="35"/>
        <v>0</v>
      </c>
      <c r="AC59" s="2">
        <f t="shared" si="36"/>
        <v>0</v>
      </c>
      <c r="AE59" s="2">
        <f t="shared" si="37"/>
        <v>0</v>
      </c>
      <c r="AG59" s="2">
        <f t="shared" si="38"/>
        <v>0</v>
      </c>
      <c r="AI59" s="2">
        <f t="shared" si="39"/>
        <v>0</v>
      </c>
      <c r="AK59" s="2">
        <f t="shared" si="40"/>
        <v>0</v>
      </c>
      <c r="AM59" s="2">
        <f t="shared" si="41"/>
        <v>0</v>
      </c>
      <c r="AO59" s="2">
        <f t="shared" si="42"/>
        <v>0</v>
      </c>
      <c r="AQ59" s="2">
        <f t="shared" si="43"/>
        <v>0</v>
      </c>
      <c r="AS59" s="2">
        <f t="shared" si="44"/>
        <v>0</v>
      </c>
      <c r="AU59" s="2">
        <f t="shared" si="45"/>
        <v>0</v>
      </c>
      <c r="AW59" s="2">
        <f t="shared" si="46"/>
        <v>0</v>
      </c>
      <c r="AY59" s="2">
        <f t="shared" si="47"/>
        <v>0</v>
      </c>
      <c r="BA59" s="2">
        <f t="shared" si="48"/>
        <v>0</v>
      </c>
      <c r="BB59">
        <f t="shared" si="49"/>
        <v>4</v>
      </c>
      <c r="BC59" s="12">
        <v>0.16666666666666666</v>
      </c>
    </row>
    <row r="60" spans="1:55" s="7" customFormat="1" x14ac:dyDescent="0.25">
      <c r="A60" s="7" t="s">
        <v>70</v>
      </c>
      <c r="B60" s="7" t="s">
        <v>30</v>
      </c>
      <c r="D60" s="7" t="s">
        <v>40</v>
      </c>
      <c r="F60" s="7" t="s">
        <v>38</v>
      </c>
      <c r="G60" s="2">
        <f t="shared" si="25"/>
        <v>0</v>
      </c>
      <c r="H60" s="7" t="s">
        <v>35</v>
      </c>
      <c r="I60" s="2">
        <f t="shared" si="26"/>
        <v>0</v>
      </c>
      <c r="J60" s="7" t="s">
        <v>30</v>
      </c>
      <c r="K60" s="2">
        <f t="shared" si="27"/>
        <v>1</v>
      </c>
      <c r="L60" s="7" t="s">
        <v>38</v>
      </c>
      <c r="M60" s="2">
        <f t="shared" si="28"/>
        <v>0</v>
      </c>
      <c r="N60" s="7" t="s">
        <v>41</v>
      </c>
      <c r="O60" s="2">
        <f t="shared" si="29"/>
        <v>0</v>
      </c>
      <c r="P60" s="7" t="s">
        <v>32</v>
      </c>
      <c r="Q60" s="2">
        <f t="shared" si="30"/>
        <v>1</v>
      </c>
      <c r="R60" s="7" t="s">
        <v>30</v>
      </c>
      <c r="S60" s="2">
        <f t="shared" si="31"/>
        <v>1</v>
      </c>
      <c r="T60" s="7" t="s">
        <v>38</v>
      </c>
      <c r="U60" s="2">
        <f t="shared" si="32"/>
        <v>0</v>
      </c>
      <c r="V60" s="7" t="s">
        <v>30</v>
      </c>
      <c r="W60" s="2">
        <f t="shared" si="33"/>
        <v>0</v>
      </c>
      <c r="X60" s="7" t="s">
        <v>35</v>
      </c>
      <c r="Y60" s="2">
        <f t="shared" si="34"/>
        <v>1</v>
      </c>
      <c r="Z60" s="7" t="s">
        <v>28</v>
      </c>
      <c r="AA60" s="2">
        <f t="shared" si="35"/>
        <v>0</v>
      </c>
      <c r="AB60" s="7" t="s">
        <v>30</v>
      </c>
      <c r="AC60" s="2">
        <f t="shared" si="36"/>
        <v>0</v>
      </c>
      <c r="AD60" s="7" t="s">
        <v>38</v>
      </c>
      <c r="AE60" s="2">
        <f t="shared" si="37"/>
        <v>0</v>
      </c>
      <c r="AF60" s="7" t="s">
        <v>45</v>
      </c>
      <c r="AG60" s="2">
        <f t="shared" si="38"/>
        <v>0</v>
      </c>
      <c r="AH60" s="7" t="s">
        <v>33</v>
      </c>
      <c r="AI60" s="2">
        <f t="shared" si="39"/>
        <v>0</v>
      </c>
      <c r="AJ60" s="7" t="s">
        <v>38</v>
      </c>
      <c r="AK60" s="2">
        <f t="shared" si="40"/>
        <v>1</v>
      </c>
      <c r="AL60" s="7" t="s">
        <v>33</v>
      </c>
      <c r="AM60" s="2">
        <f t="shared" si="41"/>
        <v>0</v>
      </c>
      <c r="AN60" s="7" t="s">
        <v>33</v>
      </c>
      <c r="AO60" s="2">
        <f t="shared" si="42"/>
        <v>0</v>
      </c>
      <c r="AP60" s="7" t="s">
        <v>33</v>
      </c>
      <c r="AQ60" s="2">
        <f t="shared" si="43"/>
        <v>0</v>
      </c>
      <c r="AR60" s="7" t="s">
        <v>38</v>
      </c>
      <c r="AS60" s="2">
        <f t="shared" si="44"/>
        <v>0</v>
      </c>
      <c r="AT60" s="7" t="s">
        <v>33</v>
      </c>
      <c r="AU60" s="2">
        <f t="shared" si="45"/>
        <v>0</v>
      </c>
      <c r="AV60" s="7" t="s">
        <v>33</v>
      </c>
      <c r="AW60" s="2">
        <f t="shared" si="46"/>
        <v>1</v>
      </c>
      <c r="AX60" s="7" t="s">
        <v>32</v>
      </c>
      <c r="AY60" s="2">
        <f t="shared" si="47"/>
        <v>0</v>
      </c>
      <c r="AZ60" s="7" t="s">
        <v>32</v>
      </c>
      <c r="BA60" s="2">
        <f t="shared" si="48"/>
        <v>1</v>
      </c>
      <c r="BB60">
        <f t="shared" si="49"/>
        <v>7</v>
      </c>
      <c r="BC60" s="12">
        <v>0.29166666666666669</v>
      </c>
    </row>
    <row r="61" spans="1:55" s="7" customFormat="1" x14ac:dyDescent="0.25">
      <c r="A61" s="7" t="s">
        <v>68</v>
      </c>
      <c r="B61" s="11" t="s">
        <v>40</v>
      </c>
      <c r="D61" s="7" t="s">
        <v>40</v>
      </c>
      <c r="F61" s="7" t="s">
        <v>38</v>
      </c>
      <c r="G61" s="2">
        <f t="shared" si="25"/>
        <v>0</v>
      </c>
      <c r="H61" s="7" t="s">
        <v>30</v>
      </c>
      <c r="I61" s="2">
        <f t="shared" si="26"/>
        <v>0</v>
      </c>
      <c r="J61" s="7" t="s">
        <v>38</v>
      </c>
      <c r="K61" s="2">
        <f t="shared" si="27"/>
        <v>0</v>
      </c>
      <c r="L61" s="7" t="s">
        <v>34</v>
      </c>
      <c r="M61" s="2">
        <f t="shared" si="28"/>
        <v>0</v>
      </c>
      <c r="N61" s="7" t="s">
        <v>33</v>
      </c>
      <c r="O61" s="2">
        <f t="shared" si="29"/>
        <v>0</v>
      </c>
      <c r="P61" s="7" t="s">
        <v>32</v>
      </c>
      <c r="Q61" s="2">
        <f t="shared" si="30"/>
        <v>1</v>
      </c>
      <c r="R61" s="7" t="s">
        <v>35</v>
      </c>
      <c r="S61" s="2">
        <f t="shared" si="31"/>
        <v>0</v>
      </c>
      <c r="U61" s="2">
        <f t="shared" si="32"/>
        <v>0</v>
      </c>
      <c r="V61" s="7" t="s">
        <v>30</v>
      </c>
      <c r="W61" s="2">
        <f t="shared" si="33"/>
        <v>0</v>
      </c>
      <c r="X61" s="7" t="s">
        <v>48</v>
      </c>
      <c r="Y61" s="2">
        <f t="shared" si="34"/>
        <v>0</v>
      </c>
      <c r="Z61" s="7" t="s">
        <v>34</v>
      </c>
      <c r="AA61" s="2">
        <f t="shared" si="35"/>
        <v>0</v>
      </c>
      <c r="AB61" s="7" t="s">
        <v>30</v>
      </c>
      <c r="AC61" s="2">
        <f t="shared" si="36"/>
        <v>0</v>
      </c>
      <c r="AD61" s="7" t="s">
        <v>49</v>
      </c>
      <c r="AE61" s="2">
        <f t="shared" si="37"/>
        <v>0</v>
      </c>
      <c r="AF61" s="7" t="s">
        <v>41</v>
      </c>
      <c r="AG61" s="2">
        <f t="shared" si="38"/>
        <v>0</v>
      </c>
      <c r="AH61" s="7" t="s">
        <v>30</v>
      </c>
      <c r="AI61" s="2">
        <f t="shared" si="39"/>
        <v>0</v>
      </c>
      <c r="AJ61" s="7" t="s">
        <v>38</v>
      </c>
      <c r="AK61" s="2">
        <f t="shared" si="40"/>
        <v>1</v>
      </c>
      <c r="AL61" s="7" t="s">
        <v>41</v>
      </c>
      <c r="AM61" s="2">
        <f t="shared" si="41"/>
        <v>0</v>
      </c>
      <c r="AO61" s="2">
        <f t="shared" si="42"/>
        <v>0</v>
      </c>
      <c r="AP61" s="7" t="s">
        <v>34</v>
      </c>
      <c r="AQ61" s="2">
        <f t="shared" si="43"/>
        <v>0</v>
      </c>
      <c r="AR61" s="7" t="s">
        <v>34</v>
      </c>
      <c r="AS61" s="2">
        <f t="shared" si="44"/>
        <v>0</v>
      </c>
      <c r="AT61" s="7" t="s">
        <v>30</v>
      </c>
      <c r="AU61" s="2">
        <f t="shared" si="45"/>
        <v>0</v>
      </c>
      <c r="AV61" s="7" t="s">
        <v>38</v>
      </c>
      <c r="AW61" s="2">
        <f t="shared" si="46"/>
        <v>0</v>
      </c>
      <c r="AX61" s="7" t="s">
        <v>32</v>
      </c>
      <c r="AY61" s="2">
        <f t="shared" si="47"/>
        <v>0</v>
      </c>
      <c r="AZ61" s="7" t="s">
        <v>33</v>
      </c>
      <c r="BA61" s="2">
        <f t="shared" si="48"/>
        <v>0</v>
      </c>
      <c r="BB61">
        <f t="shared" si="49"/>
        <v>2</v>
      </c>
      <c r="BC61" s="12">
        <v>8.3333333333333329E-2</v>
      </c>
    </row>
    <row r="62" spans="1:55" s="7" customFormat="1" x14ac:dyDescent="0.25">
      <c r="A62" s="7" t="s">
        <v>69</v>
      </c>
      <c r="B62" s="7" t="s">
        <v>30</v>
      </c>
      <c r="D62" s="7" t="s">
        <v>40</v>
      </c>
      <c r="F62" s="7" t="s">
        <v>35</v>
      </c>
      <c r="G62" s="2">
        <f t="shared" si="25"/>
        <v>0</v>
      </c>
      <c r="H62" s="7" t="s">
        <v>32</v>
      </c>
      <c r="I62" s="2">
        <f t="shared" si="26"/>
        <v>0</v>
      </c>
      <c r="J62" s="7" t="s">
        <v>30</v>
      </c>
      <c r="K62" s="2">
        <f t="shared" si="27"/>
        <v>1</v>
      </c>
      <c r="L62" s="7" t="s">
        <v>34</v>
      </c>
      <c r="M62" s="2">
        <f t="shared" si="28"/>
        <v>0</v>
      </c>
      <c r="N62" s="7" t="s">
        <v>48</v>
      </c>
      <c r="O62" s="2">
        <f t="shared" si="29"/>
        <v>0</v>
      </c>
      <c r="P62" s="7" t="s">
        <v>32</v>
      </c>
      <c r="Q62" s="2">
        <f t="shared" si="30"/>
        <v>1</v>
      </c>
      <c r="R62" s="7" t="s">
        <v>35</v>
      </c>
      <c r="S62" s="2">
        <f t="shared" si="31"/>
        <v>0</v>
      </c>
      <c r="T62" s="7" t="s">
        <v>38</v>
      </c>
      <c r="U62" s="2">
        <f t="shared" si="32"/>
        <v>0</v>
      </c>
      <c r="V62" s="7" t="s">
        <v>30</v>
      </c>
      <c r="W62" s="2">
        <f t="shared" si="33"/>
        <v>0</v>
      </c>
      <c r="X62" s="7" t="s">
        <v>38</v>
      </c>
      <c r="Y62" s="2">
        <f t="shared" si="34"/>
        <v>0</v>
      </c>
      <c r="Z62" s="7" t="s">
        <v>30</v>
      </c>
      <c r="AA62" s="2">
        <f t="shared" si="35"/>
        <v>1</v>
      </c>
      <c r="AB62" s="7" t="s">
        <v>40</v>
      </c>
      <c r="AC62" s="2">
        <f t="shared" si="36"/>
        <v>0</v>
      </c>
      <c r="AD62" s="7" t="s">
        <v>48</v>
      </c>
      <c r="AE62" s="2">
        <f t="shared" si="37"/>
        <v>0</v>
      </c>
      <c r="AF62" s="7" t="s">
        <v>59</v>
      </c>
      <c r="AG62" s="2">
        <f t="shared" si="38"/>
        <v>0</v>
      </c>
      <c r="AI62" s="2">
        <f t="shared" si="39"/>
        <v>0</v>
      </c>
      <c r="AK62" s="2">
        <f t="shared" si="40"/>
        <v>0</v>
      </c>
      <c r="AM62" s="2">
        <f t="shared" si="41"/>
        <v>0</v>
      </c>
      <c r="AO62" s="2">
        <f t="shared" si="42"/>
        <v>0</v>
      </c>
      <c r="AQ62" s="2">
        <f t="shared" si="43"/>
        <v>0</v>
      </c>
      <c r="AS62" s="2">
        <f t="shared" si="44"/>
        <v>0</v>
      </c>
      <c r="AU62" s="2">
        <f t="shared" si="45"/>
        <v>0</v>
      </c>
      <c r="AW62" s="2">
        <f t="shared" si="46"/>
        <v>0</v>
      </c>
      <c r="AY62" s="2">
        <f t="shared" si="47"/>
        <v>0</v>
      </c>
      <c r="BA62" s="2">
        <f t="shared" si="48"/>
        <v>0</v>
      </c>
      <c r="BB62">
        <f t="shared" si="49"/>
        <v>3</v>
      </c>
      <c r="BC62" s="12">
        <v>0.125</v>
      </c>
    </row>
    <row r="63" spans="1:55" s="7" customFormat="1" x14ac:dyDescent="0.25">
      <c r="A63" s="7" t="s">
        <v>90</v>
      </c>
      <c r="B63" s="7" t="s">
        <v>30</v>
      </c>
      <c r="D63" s="7" t="s">
        <v>40</v>
      </c>
      <c r="F63" s="7" t="s">
        <v>38</v>
      </c>
      <c r="G63" s="2">
        <f t="shared" si="25"/>
        <v>0</v>
      </c>
      <c r="H63" s="7" t="s">
        <v>38</v>
      </c>
      <c r="I63" s="2">
        <f t="shared" si="26"/>
        <v>0</v>
      </c>
      <c r="J63" s="7" t="s">
        <v>33</v>
      </c>
      <c r="K63" s="2">
        <f t="shared" si="27"/>
        <v>0</v>
      </c>
      <c r="L63" s="7" t="s">
        <v>30</v>
      </c>
      <c r="M63" s="2">
        <f t="shared" si="28"/>
        <v>1</v>
      </c>
      <c r="N63" s="7" t="s">
        <v>91</v>
      </c>
      <c r="O63" s="2">
        <f t="shared" si="29"/>
        <v>0</v>
      </c>
      <c r="P63" s="7" t="s">
        <v>38</v>
      </c>
      <c r="Q63" s="2">
        <f t="shared" si="30"/>
        <v>0</v>
      </c>
      <c r="S63" s="2">
        <f t="shared" si="31"/>
        <v>0</v>
      </c>
      <c r="U63" s="2">
        <f t="shared" si="32"/>
        <v>0</v>
      </c>
      <c r="V63" s="7" t="s">
        <v>30</v>
      </c>
      <c r="W63" s="2">
        <f t="shared" si="33"/>
        <v>0</v>
      </c>
      <c r="X63" s="7" t="s">
        <v>38</v>
      </c>
      <c r="Y63" s="2">
        <f t="shared" si="34"/>
        <v>0</v>
      </c>
      <c r="Z63" s="7" t="s">
        <v>30</v>
      </c>
      <c r="AA63" s="2">
        <f t="shared" si="35"/>
        <v>1</v>
      </c>
      <c r="AC63" s="2">
        <f t="shared" si="36"/>
        <v>0</v>
      </c>
      <c r="AD63" s="7" t="s">
        <v>48</v>
      </c>
      <c r="AE63" s="2">
        <f t="shared" si="37"/>
        <v>0</v>
      </c>
      <c r="AF63" s="7" t="s">
        <v>30</v>
      </c>
      <c r="AG63" s="2">
        <f t="shared" si="38"/>
        <v>0</v>
      </c>
      <c r="AH63" s="7" t="s">
        <v>33</v>
      </c>
      <c r="AI63" s="2">
        <f t="shared" si="39"/>
        <v>0</v>
      </c>
      <c r="AK63" s="2">
        <f t="shared" si="40"/>
        <v>0</v>
      </c>
      <c r="AM63" s="2">
        <f t="shared" si="41"/>
        <v>0</v>
      </c>
      <c r="AO63" s="2">
        <f t="shared" si="42"/>
        <v>0</v>
      </c>
      <c r="AQ63" s="2">
        <f t="shared" si="43"/>
        <v>0</v>
      </c>
      <c r="AS63" s="2">
        <f t="shared" si="44"/>
        <v>0</v>
      </c>
      <c r="AU63" s="2">
        <f t="shared" si="45"/>
        <v>0</v>
      </c>
      <c r="AW63" s="2">
        <f t="shared" si="46"/>
        <v>0</v>
      </c>
      <c r="AY63" s="2">
        <f t="shared" si="47"/>
        <v>0</v>
      </c>
      <c r="BA63" s="2">
        <f t="shared" si="48"/>
        <v>0</v>
      </c>
      <c r="BB63">
        <f t="shared" si="49"/>
        <v>2</v>
      </c>
      <c r="BC63" s="12">
        <v>8.3333333333333329E-2</v>
      </c>
    </row>
    <row r="64" spans="1:55" s="7" customFormat="1" x14ac:dyDescent="0.25">
      <c r="A64" s="7" t="s">
        <v>67</v>
      </c>
      <c r="B64" s="7" t="s">
        <v>30</v>
      </c>
      <c r="D64" s="7" t="s">
        <v>40</v>
      </c>
      <c r="F64" s="7" t="s">
        <v>30</v>
      </c>
      <c r="G64" s="2">
        <f t="shared" si="25"/>
        <v>0</v>
      </c>
      <c r="H64" s="7" t="s">
        <v>38</v>
      </c>
      <c r="I64" s="2">
        <f t="shared" si="26"/>
        <v>0</v>
      </c>
      <c r="J64" s="7" t="s">
        <v>30</v>
      </c>
      <c r="K64" s="2">
        <f t="shared" si="27"/>
        <v>1</v>
      </c>
      <c r="L64" s="7" t="s">
        <v>34</v>
      </c>
      <c r="M64" s="2">
        <f t="shared" si="28"/>
        <v>0</v>
      </c>
      <c r="N64" s="7" t="s">
        <v>33</v>
      </c>
      <c r="O64" s="2">
        <f t="shared" si="29"/>
        <v>0</v>
      </c>
      <c r="P64" s="7" t="s">
        <v>38</v>
      </c>
      <c r="Q64" s="2">
        <f t="shared" si="30"/>
        <v>0</v>
      </c>
      <c r="R64" s="7" t="s">
        <v>41</v>
      </c>
      <c r="S64" s="2">
        <f t="shared" si="31"/>
        <v>0</v>
      </c>
      <c r="T64" s="7" t="s">
        <v>33</v>
      </c>
      <c r="U64" s="2">
        <f t="shared" si="32"/>
        <v>1</v>
      </c>
      <c r="V64" s="7" t="s">
        <v>30</v>
      </c>
      <c r="W64" s="2">
        <f t="shared" si="33"/>
        <v>0</v>
      </c>
      <c r="X64" s="7" t="s">
        <v>33</v>
      </c>
      <c r="Y64" s="2">
        <f t="shared" si="34"/>
        <v>0</v>
      </c>
      <c r="Z64" s="7" t="s">
        <v>34</v>
      </c>
      <c r="AA64" s="2">
        <f t="shared" si="35"/>
        <v>0</v>
      </c>
      <c r="AB64" s="7" t="s">
        <v>30</v>
      </c>
      <c r="AC64" s="2">
        <f t="shared" si="36"/>
        <v>0</v>
      </c>
      <c r="AD64" s="7" t="s">
        <v>40</v>
      </c>
      <c r="AE64" s="2">
        <f t="shared" si="37"/>
        <v>0</v>
      </c>
      <c r="AF64" s="7" t="s">
        <v>41</v>
      </c>
      <c r="AG64" s="2">
        <f t="shared" si="38"/>
        <v>0</v>
      </c>
      <c r="AH64" s="7" t="s">
        <v>38</v>
      </c>
      <c r="AI64" s="2">
        <f t="shared" si="39"/>
        <v>0</v>
      </c>
      <c r="AJ64" s="7" t="s">
        <v>45</v>
      </c>
      <c r="AK64" s="2">
        <f t="shared" si="40"/>
        <v>0</v>
      </c>
      <c r="AL64" s="7" t="s">
        <v>41</v>
      </c>
      <c r="AM64" s="2">
        <f t="shared" si="41"/>
        <v>0</v>
      </c>
      <c r="AN64" s="7" t="s">
        <v>33</v>
      </c>
      <c r="AO64" s="2">
        <f t="shared" si="42"/>
        <v>0</v>
      </c>
      <c r="AP64" s="7" t="s">
        <v>33</v>
      </c>
      <c r="AQ64" s="2">
        <f t="shared" si="43"/>
        <v>0</v>
      </c>
      <c r="AR64" s="7" t="s">
        <v>30</v>
      </c>
      <c r="AS64" s="2">
        <f t="shared" si="44"/>
        <v>1</v>
      </c>
      <c r="AT64" s="7" t="s">
        <v>38</v>
      </c>
      <c r="AU64" s="2">
        <f t="shared" si="45"/>
        <v>1</v>
      </c>
      <c r="AV64" s="7" t="s">
        <v>30</v>
      </c>
      <c r="AW64" s="2">
        <f t="shared" si="46"/>
        <v>0</v>
      </c>
      <c r="AX64" s="7" t="s">
        <v>33</v>
      </c>
      <c r="AY64" s="2">
        <f t="shared" si="47"/>
        <v>0</v>
      </c>
      <c r="AZ64" s="7" t="s">
        <v>38</v>
      </c>
      <c r="BA64" s="2">
        <f t="shared" si="48"/>
        <v>0</v>
      </c>
      <c r="BB64">
        <f t="shared" si="49"/>
        <v>4</v>
      </c>
      <c r="BC64" s="12">
        <v>0.16666666666666666</v>
      </c>
    </row>
    <row r="65" spans="1:55" s="7" customFormat="1" x14ac:dyDescent="0.25">
      <c r="A65" s="7" t="s">
        <v>66</v>
      </c>
      <c r="B65" s="7" t="s">
        <v>30</v>
      </c>
      <c r="D65" s="7" t="s">
        <v>40</v>
      </c>
      <c r="F65" s="7" t="s">
        <v>30</v>
      </c>
      <c r="G65" s="2">
        <f t="shared" si="25"/>
        <v>0</v>
      </c>
      <c r="H65" s="7" t="s">
        <v>38</v>
      </c>
      <c r="I65" s="2">
        <f t="shared" si="26"/>
        <v>0</v>
      </c>
      <c r="J65" s="7" t="s">
        <v>33</v>
      </c>
      <c r="K65" s="2">
        <f t="shared" si="27"/>
        <v>0</v>
      </c>
      <c r="L65" s="7" t="s">
        <v>35</v>
      </c>
      <c r="M65" s="2">
        <f t="shared" si="28"/>
        <v>0</v>
      </c>
      <c r="N65" s="7" t="s">
        <v>33</v>
      </c>
      <c r="O65" s="2">
        <f t="shared" si="29"/>
        <v>0</v>
      </c>
      <c r="P65" s="7" t="s">
        <v>41</v>
      </c>
      <c r="Q65" s="2">
        <f t="shared" si="30"/>
        <v>0</v>
      </c>
      <c r="R65" s="7" t="s">
        <v>30</v>
      </c>
      <c r="S65" s="2">
        <f t="shared" si="31"/>
        <v>1</v>
      </c>
      <c r="T65" s="7" t="s">
        <v>38</v>
      </c>
      <c r="U65" s="2">
        <f t="shared" si="32"/>
        <v>0</v>
      </c>
      <c r="V65" s="7" t="s">
        <v>48</v>
      </c>
      <c r="W65" s="2">
        <f t="shared" si="33"/>
        <v>0</v>
      </c>
      <c r="X65" s="7" t="s">
        <v>30</v>
      </c>
      <c r="Y65" s="2">
        <f t="shared" si="34"/>
        <v>0</v>
      </c>
      <c r="Z65" s="7" t="s">
        <v>28</v>
      </c>
      <c r="AA65" s="2">
        <f t="shared" si="35"/>
        <v>0</v>
      </c>
      <c r="AB65" s="7" t="s">
        <v>35</v>
      </c>
      <c r="AC65" s="2">
        <f t="shared" si="36"/>
        <v>0</v>
      </c>
      <c r="AD65" s="7" t="s">
        <v>40</v>
      </c>
      <c r="AE65" s="2">
        <f t="shared" si="37"/>
        <v>0</v>
      </c>
      <c r="AF65" s="7" t="s">
        <v>33</v>
      </c>
      <c r="AG65" s="2">
        <f t="shared" si="38"/>
        <v>0</v>
      </c>
      <c r="AH65" s="7" t="s">
        <v>35</v>
      </c>
      <c r="AI65" s="2">
        <f t="shared" si="39"/>
        <v>0</v>
      </c>
      <c r="AJ65" s="7" t="s">
        <v>41</v>
      </c>
      <c r="AK65" s="2">
        <f t="shared" si="40"/>
        <v>0</v>
      </c>
      <c r="AL65" s="7" t="s">
        <v>33</v>
      </c>
      <c r="AM65" s="2">
        <f t="shared" si="41"/>
        <v>0</v>
      </c>
      <c r="AN65" s="7" t="s">
        <v>38</v>
      </c>
      <c r="AO65" s="2">
        <f t="shared" si="42"/>
        <v>1</v>
      </c>
      <c r="AP65" s="7" t="s">
        <v>33</v>
      </c>
      <c r="AQ65" s="2">
        <f t="shared" si="43"/>
        <v>0</v>
      </c>
      <c r="AR65" s="7" t="s">
        <v>28</v>
      </c>
      <c r="AS65" s="2">
        <f t="shared" si="44"/>
        <v>0</v>
      </c>
      <c r="AT65" s="7" t="s">
        <v>30</v>
      </c>
      <c r="AU65" s="2">
        <f t="shared" si="45"/>
        <v>0</v>
      </c>
      <c r="AV65" s="7" t="s">
        <v>41</v>
      </c>
      <c r="AW65" s="2">
        <f t="shared" si="46"/>
        <v>0</v>
      </c>
      <c r="AX65" s="7" t="s">
        <v>32</v>
      </c>
      <c r="AY65" s="2">
        <f t="shared" si="47"/>
        <v>0</v>
      </c>
      <c r="AZ65" s="7" t="s">
        <v>33</v>
      </c>
      <c r="BA65" s="2">
        <f t="shared" si="48"/>
        <v>0</v>
      </c>
      <c r="BB65">
        <f t="shared" si="49"/>
        <v>2</v>
      </c>
      <c r="BC65" s="12">
        <v>8.3333333333333329E-2</v>
      </c>
    </row>
    <row r="66" spans="1:55" s="7" customFormat="1" x14ac:dyDescent="0.25">
      <c r="A66" s="7" t="s">
        <v>86</v>
      </c>
      <c r="B66" s="7" t="s">
        <v>30</v>
      </c>
      <c r="D66" s="7" t="s">
        <v>40</v>
      </c>
      <c r="F66" s="7" t="s">
        <v>38</v>
      </c>
      <c r="G66" s="2">
        <f t="shared" si="25"/>
        <v>0</v>
      </c>
      <c r="H66" s="7" t="s">
        <v>30</v>
      </c>
      <c r="I66" s="2">
        <f t="shared" si="26"/>
        <v>0</v>
      </c>
      <c r="J66" s="7" t="s">
        <v>30</v>
      </c>
      <c r="K66" s="2">
        <f t="shared" si="27"/>
        <v>1</v>
      </c>
      <c r="L66" s="7" t="s">
        <v>30</v>
      </c>
      <c r="M66" s="2">
        <f t="shared" si="28"/>
        <v>1</v>
      </c>
      <c r="N66" s="7" t="s">
        <v>30</v>
      </c>
      <c r="O66" s="2">
        <f t="shared" si="29"/>
        <v>0</v>
      </c>
      <c r="P66" s="7" t="s">
        <v>38</v>
      </c>
      <c r="Q66" s="2">
        <f t="shared" si="30"/>
        <v>0</v>
      </c>
      <c r="R66" s="7" t="s">
        <v>33</v>
      </c>
      <c r="S66" s="2">
        <f t="shared" si="31"/>
        <v>0</v>
      </c>
      <c r="T66" s="7" t="s">
        <v>38</v>
      </c>
      <c r="U66" s="2">
        <f t="shared" si="32"/>
        <v>0</v>
      </c>
      <c r="V66" s="7" t="s">
        <v>30</v>
      </c>
      <c r="W66" s="2">
        <f t="shared" si="33"/>
        <v>0</v>
      </c>
      <c r="X66" s="7" t="s">
        <v>38</v>
      </c>
      <c r="Y66" s="2">
        <f t="shared" si="34"/>
        <v>0</v>
      </c>
      <c r="Z66" s="7" t="s">
        <v>30</v>
      </c>
      <c r="AA66" s="2">
        <f t="shared" si="35"/>
        <v>1</v>
      </c>
      <c r="AB66" s="7" t="s">
        <v>30</v>
      </c>
      <c r="AC66" s="2">
        <f t="shared" si="36"/>
        <v>0</v>
      </c>
      <c r="AD66" s="7" t="s">
        <v>33</v>
      </c>
      <c r="AE66" s="2">
        <f t="shared" si="37"/>
        <v>0</v>
      </c>
      <c r="AF66" s="7" t="s">
        <v>41</v>
      </c>
      <c r="AG66" s="2">
        <f t="shared" si="38"/>
        <v>0</v>
      </c>
      <c r="AH66" s="7" t="s">
        <v>33</v>
      </c>
      <c r="AI66" s="2">
        <f t="shared" si="39"/>
        <v>0</v>
      </c>
      <c r="AJ66" s="7" t="s">
        <v>38</v>
      </c>
      <c r="AK66" s="2">
        <f t="shared" si="40"/>
        <v>1</v>
      </c>
      <c r="AL66" s="7" t="s">
        <v>41</v>
      </c>
      <c r="AM66" s="2">
        <f t="shared" si="41"/>
        <v>0</v>
      </c>
      <c r="AN66" s="7" t="s">
        <v>38</v>
      </c>
      <c r="AO66" s="2">
        <f t="shared" si="42"/>
        <v>1</v>
      </c>
      <c r="AP66" s="7" t="s">
        <v>30</v>
      </c>
      <c r="AQ66" s="2">
        <f t="shared" si="43"/>
        <v>1</v>
      </c>
      <c r="AR66" s="7" t="s">
        <v>33</v>
      </c>
      <c r="AS66" s="2">
        <f t="shared" si="44"/>
        <v>0</v>
      </c>
      <c r="AT66" s="7" t="s">
        <v>38</v>
      </c>
      <c r="AU66" s="2">
        <f t="shared" si="45"/>
        <v>1</v>
      </c>
      <c r="AV66" s="7" t="s">
        <v>38</v>
      </c>
      <c r="AW66" s="2">
        <f t="shared" si="46"/>
        <v>0</v>
      </c>
      <c r="AX66" s="7" t="s">
        <v>38</v>
      </c>
      <c r="AY66" s="2">
        <f t="shared" si="47"/>
        <v>0</v>
      </c>
      <c r="AZ66" s="7" t="s">
        <v>41</v>
      </c>
      <c r="BA66" s="2">
        <f t="shared" si="48"/>
        <v>0</v>
      </c>
      <c r="BB66">
        <f t="shared" si="49"/>
        <v>7</v>
      </c>
      <c r="BC66" s="12">
        <v>0.29166666666666669</v>
      </c>
    </row>
    <row r="67" spans="1:55" s="7" customFormat="1" x14ac:dyDescent="0.25">
      <c r="A67" s="7" t="s">
        <v>85</v>
      </c>
      <c r="B67" s="7" t="s">
        <v>30</v>
      </c>
      <c r="D67" s="7" t="s">
        <v>40</v>
      </c>
      <c r="F67" s="7" t="s">
        <v>28</v>
      </c>
      <c r="G67" s="2">
        <f t="shared" si="25"/>
        <v>1</v>
      </c>
      <c r="H67" s="7" t="s">
        <v>29</v>
      </c>
      <c r="I67" s="2">
        <f t="shared" si="26"/>
        <v>1</v>
      </c>
      <c r="J67" s="7" t="s">
        <v>30</v>
      </c>
      <c r="K67" s="2">
        <f t="shared" si="27"/>
        <v>1</v>
      </c>
      <c r="L67" s="7" t="s">
        <v>48</v>
      </c>
      <c r="M67" s="2">
        <f t="shared" si="28"/>
        <v>0</v>
      </c>
      <c r="N67" s="7" t="s">
        <v>33</v>
      </c>
      <c r="O67" s="2">
        <f t="shared" si="29"/>
        <v>0</v>
      </c>
      <c r="P67" s="7" t="s">
        <v>48</v>
      </c>
      <c r="Q67" s="2">
        <f t="shared" si="30"/>
        <v>0</v>
      </c>
      <c r="R67" s="7" t="s">
        <v>38</v>
      </c>
      <c r="S67" s="2">
        <f t="shared" si="31"/>
        <v>0</v>
      </c>
      <c r="T67" s="7" t="s">
        <v>34</v>
      </c>
      <c r="U67" s="2">
        <f t="shared" si="32"/>
        <v>0</v>
      </c>
      <c r="V67" s="7" t="s">
        <v>34</v>
      </c>
      <c r="W67" s="2">
        <f t="shared" si="33"/>
        <v>1</v>
      </c>
      <c r="X67" s="7" t="s">
        <v>38</v>
      </c>
      <c r="Y67" s="2">
        <f t="shared" si="34"/>
        <v>0</v>
      </c>
      <c r="Z67" s="7" t="s">
        <v>30</v>
      </c>
      <c r="AA67" s="2">
        <f t="shared" si="35"/>
        <v>1</v>
      </c>
      <c r="AB67" s="7" t="s">
        <v>40</v>
      </c>
      <c r="AC67" s="2">
        <f t="shared" si="36"/>
        <v>0</v>
      </c>
      <c r="AD67" s="7" t="s">
        <v>30</v>
      </c>
      <c r="AE67" s="2">
        <f t="shared" si="37"/>
        <v>0</v>
      </c>
      <c r="AF67" s="7" t="s">
        <v>36</v>
      </c>
      <c r="AG67" s="2">
        <f t="shared" si="38"/>
        <v>1</v>
      </c>
      <c r="AH67" s="7" t="s">
        <v>36</v>
      </c>
      <c r="AI67" s="2">
        <f t="shared" si="39"/>
        <v>0</v>
      </c>
      <c r="AJ67" s="7" t="s">
        <v>38</v>
      </c>
      <c r="AK67" s="2">
        <f t="shared" si="40"/>
        <v>1</v>
      </c>
      <c r="AL67" s="7" t="s">
        <v>41</v>
      </c>
      <c r="AM67" s="2">
        <f t="shared" si="41"/>
        <v>0</v>
      </c>
      <c r="AN67" s="7" t="s">
        <v>38</v>
      </c>
      <c r="AO67" s="2">
        <f t="shared" si="42"/>
        <v>1</v>
      </c>
      <c r="AP67" s="7" t="s">
        <v>34</v>
      </c>
      <c r="AQ67" s="2">
        <f t="shared" si="43"/>
        <v>0</v>
      </c>
      <c r="AR67" s="7" t="s">
        <v>30</v>
      </c>
      <c r="AS67" s="2">
        <f t="shared" si="44"/>
        <v>1</v>
      </c>
      <c r="AT67" s="7" t="s">
        <v>35</v>
      </c>
      <c r="AU67" s="2">
        <f t="shared" si="45"/>
        <v>0</v>
      </c>
      <c r="AV67" s="7" t="s">
        <v>33</v>
      </c>
      <c r="AW67" s="2">
        <f t="shared" si="46"/>
        <v>1</v>
      </c>
      <c r="AX67" s="7" t="s">
        <v>30</v>
      </c>
      <c r="AY67" s="2">
        <f t="shared" si="47"/>
        <v>1</v>
      </c>
      <c r="AZ67" s="7" t="s">
        <v>32</v>
      </c>
      <c r="BA67" s="2">
        <f t="shared" si="48"/>
        <v>1</v>
      </c>
      <c r="BB67">
        <f t="shared" si="49"/>
        <v>10</v>
      </c>
      <c r="BC67" s="12">
        <v>0.41666666666666669</v>
      </c>
    </row>
    <row r="68" spans="1:55" s="7" customFormat="1" x14ac:dyDescent="0.25">
      <c r="A68" s="7" t="s">
        <v>83</v>
      </c>
      <c r="B68" s="7" t="s">
        <v>30</v>
      </c>
      <c r="D68" s="7" t="s">
        <v>40</v>
      </c>
      <c r="F68" s="7" t="s">
        <v>38</v>
      </c>
      <c r="G68" s="2">
        <f t="shared" ref="G68:G99" si="50">IF(F68=F$3,1,0)</f>
        <v>0</v>
      </c>
      <c r="H68" s="7" t="s">
        <v>38</v>
      </c>
      <c r="I68" s="2">
        <f t="shared" ref="I68:I99" si="51">IF(H68=H$3,1,0)</f>
        <v>0</v>
      </c>
      <c r="J68" s="7" t="s">
        <v>33</v>
      </c>
      <c r="K68" s="2">
        <f t="shared" ref="K68:K99" si="52">IF(J68=J$3,1,0)</f>
        <v>0</v>
      </c>
      <c r="L68" s="7" t="s">
        <v>45</v>
      </c>
      <c r="M68" s="2">
        <f t="shared" ref="M68:M99" si="53">IF(L68=L$3,1,0)</f>
        <v>0</v>
      </c>
      <c r="N68" s="7" t="s">
        <v>33</v>
      </c>
      <c r="O68" s="2">
        <f t="shared" ref="O68:O99" si="54">IF(N68=N$3,1,0)</f>
        <v>0</v>
      </c>
      <c r="P68" s="7" t="s">
        <v>30</v>
      </c>
      <c r="Q68" s="2">
        <f t="shared" ref="Q68:Q99" si="55">IF(P68=P$3,1,0)</f>
        <v>0</v>
      </c>
      <c r="R68" s="7" t="s">
        <v>33</v>
      </c>
      <c r="S68" s="2">
        <f t="shared" ref="S68:S99" si="56">IF(R68=R$3,1,0)</f>
        <v>0</v>
      </c>
      <c r="T68" s="7" t="s">
        <v>38</v>
      </c>
      <c r="U68" s="2">
        <f t="shared" ref="U68:U99" si="57">IF(T68=T$3,1,0)</f>
        <v>0</v>
      </c>
      <c r="V68" s="7" t="s">
        <v>30</v>
      </c>
      <c r="W68" s="2">
        <f t="shared" ref="W68:W99" si="58">IF(V68=V$3,1,0)</f>
        <v>0</v>
      </c>
      <c r="X68" s="7" t="s">
        <v>38</v>
      </c>
      <c r="Y68" s="2">
        <f t="shared" ref="Y68:Y99" si="59">IF(X68=X$3,1,0)</f>
        <v>0</v>
      </c>
      <c r="Z68" s="7" t="s">
        <v>33</v>
      </c>
      <c r="AA68" s="2">
        <f t="shared" ref="AA68:AA99" si="60">IF(Z68=Z$3,1,0)</f>
        <v>0</v>
      </c>
      <c r="AB68" s="7" t="s">
        <v>35</v>
      </c>
      <c r="AC68" s="2">
        <f t="shared" ref="AC68:AC99" si="61">IF(AB68=AB$3,1,0)</f>
        <v>0</v>
      </c>
      <c r="AD68" s="7" t="s">
        <v>33</v>
      </c>
      <c r="AE68" s="2">
        <f t="shared" ref="AE68:AE99" si="62">IF(AD68=AD$3,1,0)</f>
        <v>0</v>
      </c>
      <c r="AF68" s="7" t="s">
        <v>38</v>
      </c>
      <c r="AG68" s="2">
        <f t="shared" ref="AG68:AG99" si="63">IF(AF68=AF$3,1,0)</f>
        <v>0</v>
      </c>
      <c r="AH68" s="7" t="s">
        <v>41</v>
      </c>
      <c r="AI68" s="2">
        <f t="shared" ref="AI68:AI99" si="64">IF(AH68=AH$3,1,0)</f>
        <v>0</v>
      </c>
      <c r="AJ68" s="7" t="s">
        <v>38</v>
      </c>
      <c r="AK68" s="2">
        <f t="shared" ref="AK68:AK99" si="65">IF(AJ68=AJ$3,1,0)</f>
        <v>1</v>
      </c>
      <c r="AL68" s="7" t="s">
        <v>38</v>
      </c>
      <c r="AM68" s="2">
        <f t="shared" ref="AM68:AM99" si="66">IF(AL68=AL$3,1,0)</f>
        <v>0</v>
      </c>
      <c r="AN68" s="7" t="s">
        <v>30</v>
      </c>
      <c r="AO68" s="2">
        <f t="shared" ref="AO68:AO99" si="67">IF(AN68=AN$3,1,0)</f>
        <v>0</v>
      </c>
      <c r="AP68" s="7" t="s">
        <v>33</v>
      </c>
      <c r="AQ68" s="2">
        <f t="shared" ref="AQ68:AQ99" si="68">IF(AP68=AP$3,1,0)</f>
        <v>0</v>
      </c>
      <c r="AR68" s="7" t="s">
        <v>38</v>
      </c>
      <c r="AS68" s="2">
        <f t="shared" ref="AS68:AS99" si="69">IF(AR68=AR$3,1,0)</f>
        <v>0</v>
      </c>
      <c r="AT68" s="7" t="s">
        <v>33</v>
      </c>
      <c r="AU68" s="2">
        <f t="shared" ref="AU68:AU99" si="70">IF(AT68=AT$3,1,0)</f>
        <v>0</v>
      </c>
      <c r="AV68" s="7" t="s">
        <v>41</v>
      </c>
      <c r="AW68" s="2">
        <f t="shared" ref="AW68:AW99" si="71">IF(AV68=AV$3,1,0)</f>
        <v>0</v>
      </c>
      <c r="AX68" s="7" t="s">
        <v>30</v>
      </c>
      <c r="AY68" s="2">
        <f t="shared" ref="AY68:AY99" si="72">IF(AX68=AX$3,1,0)</f>
        <v>1</v>
      </c>
      <c r="AZ68" s="7" t="s">
        <v>38</v>
      </c>
      <c r="BA68" s="2">
        <f t="shared" ref="BA68:BA99" si="73">IF(AZ68=AZ$3,1,0)</f>
        <v>0</v>
      </c>
      <c r="BB68">
        <f t="shared" ref="BB68:BB99" si="74">SUM(K68:BA68)</f>
        <v>2</v>
      </c>
      <c r="BC68" s="12">
        <v>8.3333333333333329E-2</v>
      </c>
    </row>
    <row r="69" spans="1:55" s="7" customFormat="1" x14ac:dyDescent="0.25">
      <c r="A69" s="7" t="s">
        <v>84</v>
      </c>
      <c r="B69" s="11" t="s">
        <v>40</v>
      </c>
      <c r="D69" s="7" t="s">
        <v>40</v>
      </c>
      <c r="F69" s="7" t="s">
        <v>48</v>
      </c>
      <c r="G69" s="2">
        <f t="shared" si="50"/>
        <v>0</v>
      </c>
      <c r="H69" s="7" t="s">
        <v>30</v>
      </c>
      <c r="I69" s="2">
        <f t="shared" si="51"/>
        <v>0</v>
      </c>
      <c r="J69" s="7" t="s">
        <v>38</v>
      </c>
      <c r="K69" s="2">
        <f t="shared" si="52"/>
        <v>0</v>
      </c>
      <c r="M69" s="2">
        <f t="shared" si="53"/>
        <v>0</v>
      </c>
      <c r="O69" s="2">
        <f t="shared" si="54"/>
        <v>0</v>
      </c>
      <c r="Q69" s="2">
        <f t="shared" si="55"/>
        <v>0</v>
      </c>
      <c r="S69" s="2">
        <f t="shared" si="56"/>
        <v>0</v>
      </c>
      <c r="U69" s="2">
        <f t="shared" si="57"/>
        <v>0</v>
      </c>
      <c r="V69" s="7" t="s">
        <v>30</v>
      </c>
      <c r="W69" s="2">
        <f t="shared" si="58"/>
        <v>0</v>
      </c>
      <c r="X69" s="7" t="s">
        <v>38</v>
      </c>
      <c r="Y69" s="2">
        <f t="shared" si="59"/>
        <v>0</v>
      </c>
      <c r="Z69" s="7" t="s">
        <v>30</v>
      </c>
      <c r="AA69" s="2">
        <f t="shared" si="60"/>
        <v>1</v>
      </c>
      <c r="AC69" s="2">
        <f t="shared" si="61"/>
        <v>0</v>
      </c>
      <c r="AE69" s="2">
        <f t="shared" si="62"/>
        <v>0</v>
      </c>
      <c r="AG69" s="2">
        <f t="shared" si="63"/>
        <v>0</v>
      </c>
      <c r="AI69" s="2">
        <f t="shared" si="64"/>
        <v>0</v>
      </c>
      <c r="AK69" s="2">
        <f t="shared" si="65"/>
        <v>0</v>
      </c>
      <c r="AM69" s="2">
        <f t="shared" si="66"/>
        <v>0</v>
      </c>
      <c r="AN69" s="7" t="s">
        <v>33</v>
      </c>
      <c r="AO69" s="2">
        <f t="shared" si="67"/>
        <v>0</v>
      </c>
      <c r="AP69" s="7" t="s">
        <v>33</v>
      </c>
      <c r="AQ69" s="2">
        <f t="shared" si="68"/>
        <v>0</v>
      </c>
      <c r="AR69" s="7" t="s">
        <v>30</v>
      </c>
      <c r="AS69" s="2">
        <f t="shared" si="69"/>
        <v>1</v>
      </c>
      <c r="AT69" s="7" t="s">
        <v>38</v>
      </c>
      <c r="AU69" s="2">
        <f t="shared" si="70"/>
        <v>1</v>
      </c>
      <c r="AW69" s="2">
        <f t="shared" si="71"/>
        <v>0</v>
      </c>
      <c r="AY69" s="2">
        <f t="shared" si="72"/>
        <v>0</v>
      </c>
      <c r="BA69" s="2">
        <f t="shared" si="73"/>
        <v>0</v>
      </c>
      <c r="BB69">
        <f t="shared" si="74"/>
        <v>3</v>
      </c>
      <c r="BC69" s="12">
        <v>0.125</v>
      </c>
    </row>
    <row r="70" spans="1:55" s="7" customFormat="1" x14ac:dyDescent="0.25">
      <c r="A70" s="7" t="s">
        <v>82</v>
      </c>
      <c r="B70" s="7" t="s">
        <v>30</v>
      </c>
      <c r="D70" s="7" t="s">
        <v>40</v>
      </c>
      <c r="F70" s="7" t="s">
        <v>38</v>
      </c>
      <c r="G70" s="2">
        <f t="shared" si="50"/>
        <v>0</v>
      </c>
      <c r="H70" s="7" t="s">
        <v>38</v>
      </c>
      <c r="I70" s="2">
        <f t="shared" si="51"/>
        <v>0</v>
      </c>
      <c r="J70" s="7" t="s">
        <v>35</v>
      </c>
      <c r="K70" s="2">
        <f t="shared" si="52"/>
        <v>0</v>
      </c>
      <c r="L70" s="7" t="s">
        <v>30</v>
      </c>
      <c r="M70" s="2">
        <f t="shared" si="53"/>
        <v>1</v>
      </c>
      <c r="N70" s="7" t="s">
        <v>33</v>
      </c>
      <c r="O70" s="2">
        <f t="shared" si="54"/>
        <v>0</v>
      </c>
      <c r="P70" s="7" t="s">
        <v>35</v>
      </c>
      <c r="Q70" s="2">
        <f t="shared" si="55"/>
        <v>0</v>
      </c>
      <c r="R70" s="7" t="s">
        <v>33</v>
      </c>
      <c r="S70" s="2">
        <f t="shared" si="56"/>
        <v>0</v>
      </c>
      <c r="T70" s="7" t="s">
        <v>41</v>
      </c>
      <c r="U70" s="2">
        <f t="shared" si="57"/>
        <v>0</v>
      </c>
      <c r="V70" s="7" t="s">
        <v>48</v>
      </c>
      <c r="W70" s="2">
        <f t="shared" si="58"/>
        <v>0</v>
      </c>
      <c r="X70" s="7" t="s">
        <v>38</v>
      </c>
      <c r="Y70" s="2">
        <f t="shared" si="59"/>
        <v>0</v>
      </c>
      <c r="Z70" s="7" t="s">
        <v>30</v>
      </c>
      <c r="AA70" s="2">
        <f t="shared" si="60"/>
        <v>1</v>
      </c>
      <c r="AB70" s="7" t="s">
        <v>30</v>
      </c>
      <c r="AC70" s="2">
        <f t="shared" si="61"/>
        <v>0</v>
      </c>
      <c r="AD70" s="7" t="s">
        <v>38</v>
      </c>
      <c r="AE70" s="2">
        <f t="shared" si="62"/>
        <v>0</v>
      </c>
      <c r="AF70" s="7" t="s">
        <v>37</v>
      </c>
      <c r="AG70" s="2">
        <f t="shared" si="63"/>
        <v>0</v>
      </c>
      <c r="AH70" s="7" t="s">
        <v>45</v>
      </c>
      <c r="AI70" s="2">
        <f t="shared" si="64"/>
        <v>0</v>
      </c>
      <c r="AJ70" s="7" t="s">
        <v>33</v>
      </c>
      <c r="AK70" s="2">
        <f t="shared" si="65"/>
        <v>0</v>
      </c>
      <c r="AL70" s="7" t="s">
        <v>41</v>
      </c>
      <c r="AM70" s="2">
        <f t="shared" si="66"/>
        <v>0</v>
      </c>
      <c r="AN70" s="7" t="s">
        <v>38</v>
      </c>
      <c r="AO70" s="2">
        <f t="shared" si="67"/>
        <v>1</v>
      </c>
      <c r="AP70" s="7" t="s">
        <v>33</v>
      </c>
      <c r="AQ70" s="2">
        <f t="shared" si="68"/>
        <v>0</v>
      </c>
      <c r="AR70" s="7" t="s">
        <v>30</v>
      </c>
      <c r="AS70" s="2">
        <f t="shared" si="69"/>
        <v>1</v>
      </c>
      <c r="AT70" s="7" t="s">
        <v>38</v>
      </c>
      <c r="AU70" s="2">
        <f t="shared" si="70"/>
        <v>1</v>
      </c>
      <c r="AV70" s="7" t="s">
        <v>33</v>
      </c>
      <c r="AW70" s="2">
        <f t="shared" si="71"/>
        <v>1</v>
      </c>
      <c r="AX70" s="7" t="s">
        <v>30</v>
      </c>
      <c r="AY70" s="2">
        <f t="shared" si="72"/>
        <v>1</v>
      </c>
      <c r="AZ70" s="7" t="s">
        <v>49</v>
      </c>
      <c r="BA70" s="2">
        <f t="shared" si="73"/>
        <v>0</v>
      </c>
      <c r="BB70">
        <f t="shared" si="74"/>
        <v>7</v>
      </c>
      <c r="BC70" s="12">
        <v>0.29166666666666669</v>
      </c>
    </row>
    <row r="71" spans="1:55" s="7" customFormat="1" x14ac:dyDescent="0.25">
      <c r="A71" s="7" t="s">
        <v>79</v>
      </c>
      <c r="B71" s="7" t="s">
        <v>30</v>
      </c>
      <c r="D71" s="7" t="s">
        <v>40</v>
      </c>
      <c r="F71" s="7" t="s">
        <v>38</v>
      </c>
      <c r="G71" s="2">
        <f t="shared" si="50"/>
        <v>0</v>
      </c>
      <c r="H71" s="7" t="s">
        <v>30</v>
      </c>
      <c r="I71" s="2">
        <f t="shared" si="51"/>
        <v>0</v>
      </c>
      <c r="J71" s="7" t="s">
        <v>34</v>
      </c>
      <c r="K71" s="2">
        <f t="shared" si="52"/>
        <v>0</v>
      </c>
      <c r="L71" s="7" t="s">
        <v>35</v>
      </c>
      <c r="M71" s="2">
        <f t="shared" si="53"/>
        <v>0</v>
      </c>
      <c r="N71" s="7" t="s">
        <v>41</v>
      </c>
      <c r="O71" s="2">
        <f t="shared" si="54"/>
        <v>0</v>
      </c>
      <c r="P71" s="7" t="s">
        <v>30</v>
      </c>
      <c r="Q71" s="2">
        <f t="shared" si="55"/>
        <v>0</v>
      </c>
      <c r="R71" s="7" t="s">
        <v>33</v>
      </c>
      <c r="S71" s="2">
        <f t="shared" si="56"/>
        <v>0</v>
      </c>
      <c r="T71" s="7" t="s">
        <v>38</v>
      </c>
      <c r="U71" s="2">
        <f t="shared" si="57"/>
        <v>0</v>
      </c>
      <c r="V71" s="7" t="s">
        <v>34</v>
      </c>
      <c r="W71" s="2">
        <f t="shared" si="58"/>
        <v>1</v>
      </c>
      <c r="X71" s="7" t="s">
        <v>30</v>
      </c>
      <c r="Y71" s="2">
        <f t="shared" si="59"/>
        <v>0</v>
      </c>
      <c r="Z71" s="7" t="s">
        <v>30</v>
      </c>
      <c r="AA71" s="2">
        <f t="shared" si="60"/>
        <v>1</v>
      </c>
      <c r="AB71" s="7" t="s">
        <v>40</v>
      </c>
      <c r="AC71" s="2">
        <f t="shared" si="61"/>
        <v>0</v>
      </c>
      <c r="AD71" s="7" t="s">
        <v>33</v>
      </c>
      <c r="AE71" s="2">
        <f t="shared" si="62"/>
        <v>0</v>
      </c>
      <c r="AF71" s="7" t="s">
        <v>28</v>
      </c>
      <c r="AG71" s="2">
        <f t="shared" si="63"/>
        <v>0</v>
      </c>
      <c r="AH71" s="7" t="s">
        <v>41</v>
      </c>
      <c r="AI71" s="2">
        <f t="shared" si="64"/>
        <v>0</v>
      </c>
      <c r="AJ71" s="7" t="s">
        <v>33</v>
      </c>
      <c r="AK71" s="2">
        <f t="shared" si="65"/>
        <v>0</v>
      </c>
      <c r="AL71" s="7" t="s">
        <v>38</v>
      </c>
      <c r="AM71" s="2">
        <f t="shared" si="66"/>
        <v>0</v>
      </c>
      <c r="AN71" s="7" t="s">
        <v>33</v>
      </c>
      <c r="AO71" s="2">
        <f t="shared" si="67"/>
        <v>0</v>
      </c>
      <c r="AP71" s="7" t="s">
        <v>30</v>
      </c>
      <c r="AQ71" s="2">
        <f t="shared" si="68"/>
        <v>1</v>
      </c>
      <c r="AR71" s="7" t="s">
        <v>34</v>
      </c>
      <c r="AS71" s="2">
        <f t="shared" si="69"/>
        <v>0</v>
      </c>
      <c r="AT71" s="7" t="s">
        <v>33</v>
      </c>
      <c r="AU71" s="2">
        <f t="shared" si="70"/>
        <v>0</v>
      </c>
      <c r="AV71" s="7" t="s">
        <v>33</v>
      </c>
      <c r="AW71" s="2">
        <f t="shared" si="71"/>
        <v>1</v>
      </c>
      <c r="AX71" s="7" t="s">
        <v>38</v>
      </c>
      <c r="AY71" s="2">
        <f t="shared" si="72"/>
        <v>0</v>
      </c>
      <c r="AZ71" s="7" t="s">
        <v>33</v>
      </c>
      <c r="BA71" s="2">
        <f t="shared" si="73"/>
        <v>0</v>
      </c>
      <c r="BB71">
        <f t="shared" si="74"/>
        <v>4</v>
      </c>
      <c r="BC71" s="12">
        <v>0.16666666666666666</v>
      </c>
    </row>
    <row r="72" spans="1:55" s="7" customFormat="1" x14ac:dyDescent="0.25">
      <c r="A72" s="7" t="s">
        <v>81</v>
      </c>
      <c r="B72" s="7" t="s">
        <v>30</v>
      </c>
      <c r="D72" s="7" t="s">
        <v>40</v>
      </c>
      <c r="G72" s="2">
        <f t="shared" si="50"/>
        <v>0</v>
      </c>
      <c r="I72" s="2">
        <f t="shared" si="51"/>
        <v>0</v>
      </c>
      <c r="K72" s="2">
        <f t="shared" si="52"/>
        <v>0</v>
      </c>
      <c r="L72" s="7" t="s">
        <v>30</v>
      </c>
      <c r="M72" s="2">
        <f t="shared" si="53"/>
        <v>1</v>
      </c>
      <c r="O72" s="2">
        <f t="shared" si="54"/>
        <v>0</v>
      </c>
      <c r="Q72" s="2">
        <f t="shared" si="55"/>
        <v>0</v>
      </c>
      <c r="S72" s="2">
        <f t="shared" si="56"/>
        <v>0</v>
      </c>
      <c r="U72" s="2">
        <f t="shared" si="57"/>
        <v>0</v>
      </c>
      <c r="W72" s="2">
        <f t="shared" si="58"/>
        <v>0</v>
      </c>
      <c r="Y72" s="2">
        <f t="shared" si="59"/>
        <v>0</v>
      </c>
      <c r="AA72" s="2">
        <f t="shared" si="60"/>
        <v>0</v>
      </c>
      <c r="AC72" s="2">
        <f t="shared" si="61"/>
        <v>0</v>
      </c>
      <c r="AE72" s="2">
        <f t="shared" si="62"/>
        <v>0</v>
      </c>
      <c r="AF72" s="7" t="s">
        <v>30</v>
      </c>
      <c r="AG72" s="2">
        <f t="shared" si="63"/>
        <v>0</v>
      </c>
      <c r="AI72" s="2">
        <f t="shared" si="64"/>
        <v>0</v>
      </c>
      <c r="AK72" s="2">
        <f t="shared" si="65"/>
        <v>0</v>
      </c>
      <c r="AM72" s="2">
        <f t="shared" si="66"/>
        <v>0</v>
      </c>
      <c r="AO72" s="2">
        <f t="shared" si="67"/>
        <v>0</v>
      </c>
      <c r="AQ72" s="2">
        <f t="shared" si="68"/>
        <v>0</v>
      </c>
      <c r="AS72" s="2">
        <f t="shared" si="69"/>
        <v>0</v>
      </c>
      <c r="AU72" s="2">
        <f t="shared" si="70"/>
        <v>0</v>
      </c>
      <c r="AW72" s="2">
        <f t="shared" si="71"/>
        <v>0</v>
      </c>
      <c r="AY72" s="2">
        <f t="shared" si="72"/>
        <v>0</v>
      </c>
      <c r="BA72" s="2">
        <f t="shared" si="73"/>
        <v>0</v>
      </c>
      <c r="BB72">
        <f t="shared" si="74"/>
        <v>1</v>
      </c>
      <c r="BC72" s="12">
        <v>4.1666666666666664E-2</v>
      </c>
    </row>
    <row r="73" spans="1:55" s="7" customFormat="1" x14ac:dyDescent="0.25">
      <c r="A73" s="7" t="s">
        <v>80</v>
      </c>
      <c r="B73" s="7" t="s">
        <v>30</v>
      </c>
      <c r="D73" s="7" t="s">
        <v>40</v>
      </c>
      <c r="F73" s="7" t="s">
        <v>40</v>
      </c>
      <c r="G73" s="2">
        <f t="shared" si="50"/>
        <v>0</v>
      </c>
      <c r="H73" s="7" t="s">
        <v>30</v>
      </c>
      <c r="I73" s="2">
        <f t="shared" si="51"/>
        <v>0</v>
      </c>
      <c r="J73" s="7" t="s">
        <v>34</v>
      </c>
      <c r="K73" s="2">
        <f t="shared" si="52"/>
        <v>0</v>
      </c>
      <c r="L73" s="7" t="s">
        <v>35</v>
      </c>
      <c r="M73" s="2">
        <f t="shared" si="53"/>
        <v>0</v>
      </c>
      <c r="N73" s="7" t="s">
        <v>41</v>
      </c>
      <c r="O73" s="2">
        <f t="shared" si="54"/>
        <v>0</v>
      </c>
      <c r="P73" s="7" t="s">
        <v>33</v>
      </c>
      <c r="Q73" s="2">
        <f t="shared" si="55"/>
        <v>0</v>
      </c>
      <c r="R73" s="7" t="s">
        <v>33</v>
      </c>
      <c r="S73" s="2">
        <f t="shared" si="56"/>
        <v>0</v>
      </c>
      <c r="T73" s="7" t="s">
        <v>30</v>
      </c>
      <c r="U73" s="2">
        <f t="shared" si="57"/>
        <v>0</v>
      </c>
      <c r="V73" s="7" t="s">
        <v>38</v>
      </c>
      <c r="W73" s="2">
        <f t="shared" si="58"/>
        <v>0</v>
      </c>
      <c r="X73" s="7" t="s">
        <v>30</v>
      </c>
      <c r="Y73" s="2">
        <f t="shared" si="59"/>
        <v>0</v>
      </c>
      <c r="Z73" s="7" t="s">
        <v>34</v>
      </c>
      <c r="AA73" s="2">
        <f t="shared" si="60"/>
        <v>0</v>
      </c>
      <c r="AB73" s="7" t="s">
        <v>30</v>
      </c>
      <c r="AC73" s="2">
        <f t="shared" si="61"/>
        <v>0</v>
      </c>
      <c r="AD73" s="7" t="s">
        <v>38</v>
      </c>
      <c r="AE73" s="2">
        <f t="shared" si="62"/>
        <v>0</v>
      </c>
      <c r="AF73" s="7" t="s">
        <v>38</v>
      </c>
      <c r="AG73" s="2">
        <f t="shared" si="63"/>
        <v>0</v>
      </c>
      <c r="AH73" s="7" t="s">
        <v>37</v>
      </c>
      <c r="AI73" s="2">
        <f t="shared" si="64"/>
        <v>1</v>
      </c>
      <c r="AJ73" s="7" t="s">
        <v>30</v>
      </c>
      <c r="AK73" s="2">
        <f t="shared" si="65"/>
        <v>0</v>
      </c>
      <c r="AL73" s="7" t="s">
        <v>33</v>
      </c>
      <c r="AM73" s="2">
        <f t="shared" si="66"/>
        <v>0</v>
      </c>
      <c r="AN73" s="7" t="s">
        <v>41</v>
      </c>
      <c r="AO73" s="2">
        <f t="shared" si="67"/>
        <v>0</v>
      </c>
      <c r="AP73" s="7" t="s">
        <v>30</v>
      </c>
      <c r="AQ73" s="2">
        <f t="shared" si="68"/>
        <v>1</v>
      </c>
      <c r="AR73" s="7" t="s">
        <v>38</v>
      </c>
      <c r="AS73" s="2">
        <f t="shared" si="69"/>
        <v>0</v>
      </c>
      <c r="AT73" s="7" t="s">
        <v>30</v>
      </c>
      <c r="AU73" s="2">
        <f t="shared" si="70"/>
        <v>0</v>
      </c>
      <c r="AV73" s="7" t="s">
        <v>37</v>
      </c>
      <c r="AW73" s="2">
        <f t="shared" si="71"/>
        <v>0</v>
      </c>
      <c r="AX73" s="7" t="s">
        <v>59</v>
      </c>
      <c r="AY73" s="2">
        <f t="shared" si="72"/>
        <v>0</v>
      </c>
      <c r="AZ73" s="7" t="s">
        <v>37</v>
      </c>
      <c r="BA73" s="2">
        <f t="shared" si="73"/>
        <v>0</v>
      </c>
      <c r="BB73">
        <f t="shared" si="74"/>
        <v>2</v>
      </c>
      <c r="BC73" s="12">
        <v>8.3333333333333329E-2</v>
      </c>
    </row>
    <row r="74" spans="1:55" s="7" customFormat="1" x14ac:dyDescent="0.25">
      <c r="A74" s="7" t="s">
        <v>77</v>
      </c>
      <c r="B74" s="7" t="s">
        <v>30</v>
      </c>
      <c r="D74" s="7" t="s">
        <v>40</v>
      </c>
      <c r="F74" s="7" t="s">
        <v>34</v>
      </c>
      <c r="G74" s="2">
        <f t="shared" si="50"/>
        <v>0</v>
      </c>
      <c r="H74" s="7" t="s">
        <v>35</v>
      </c>
      <c r="I74" s="2">
        <f t="shared" si="51"/>
        <v>0</v>
      </c>
      <c r="J74" s="7" t="s">
        <v>34</v>
      </c>
      <c r="K74" s="2">
        <f t="shared" si="52"/>
        <v>0</v>
      </c>
      <c r="L74" s="7" t="s">
        <v>34</v>
      </c>
      <c r="M74" s="2">
        <f t="shared" si="53"/>
        <v>0</v>
      </c>
      <c r="N74" s="7" t="s">
        <v>32</v>
      </c>
      <c r="O74" s="2">
        <f t="shared" si="54"/>
        <v>0</v>
      </c>
      <c r="P74" s="7" t="s">
        <v>31</v>
      </c>
      <c r="Q74" s="2">
        <f t="shared" si="55"/>
        <v>0</v>
      </c>
      <c r="R74" s="7" t="s">
        <v>35</v>
      </c>
      <c r="S74" s="2">
        <f t="shared" si="56"/>
        <v>0</v>
      </c>
      <c r="T74" s="7" t="s">
        <v>35</v>
      </c>
      <c r="U74" s="2">
        <f t="shared" si="57"/>
        <v>0</v>
      </c>
      <c r="V74" s="7" t="s">
        <v>34</v>
      </c>
      <c r="W74" s="2">
        <f t="shared" si="58"/>
        <v>1</v>
      </c>
      <c r="X74" s="7" t="s">
        <v>38</v>
      </c>
      <c r="Y74" s="2">
        <f t="shared" si="59"/>
        <v>0</v>
      </c>
      <c r="Z74" s="7" t="s">
        <v>28</v>
      </c>
      <c r="AA74" s="2">
        <f t="shared" si="60"/>
        <v>0</v>
      </c>
      <c r="AB74" s="7" t="s">
        <v>30</v>
      </c>
      <c r="AC74" s="2">
        <f t="shared" si="61"/>
        <v>0</v>
      </c>
      <c r="AD74" s="7" t="s">
        <v>40</v>
      </c>
      <c r="AE74" s="2">
        <f t="shared" si="62"/>
        <v>0</v>
      </c>
      <c r="AF74" s="7" t="s">
        <v>30</v>
      </c>
      <c r="AG74" s="2">
        <f t="shared" si="63"/>
        <v>0</v>
      </c>
      <c r="AH74" s="7" t="s">
        <v>34</v>
      </c>
      <c r="AI74" s="2">
        <f t="shared" si="64"/>
        <v>0</v>
      </c>
      <c r="AJ74" s="7" t="s">
        <v>45</v>
      </c>
      <c r="AK74" s="2">
        <f t="shared" si="65"/>
        <v>0</v>
      </c>
      <c r="AL74" s="7" t="s">
        <v>78</v>
      </c>
      <c r="AM74" s="2">
        <f t="shared" si="66"/>
        <v>0</v>
      </c>
      <c r="AN74" s="7" t="s">
        <v>37</v>
      </c>
      <c r="AO74" s="2">
        <f t="shared" si="67"/>
        <v>0</v>
      </c>
      <c r="AP74" s="7" t="s">
        <v>45</v>
      </c>
      <c r="AQ74" s="2">
        <f t="shared" si="68"/>
        <v>0</v>
      </c>
      <c r="AR74" s="7" t="s">
        <v>32</v>
      </c>
      <c r="AS74" s="2">
        <f t="shared" si="69"/>
        <v>0</v>
      </c>
      <c r="AT74" s="7" t="s">
        <v>34</v>
      </c>
      <c r="AU74" s="2">
        <f t="shared" si="70"/>
        <v>0</v>
      </c>
      <c r="AV74" s="7" t="s">
        <v>37</v>
      </c>
      <c r="AW74" s="2">
        <f t="shared" si="71"/>
        <v>0</v>
      </c>
      <c r="AX74" s="7" t="s">
        <v>33</v>
      </c>
      <c r="AY74" s="2">
        <f t="shared" si="72"/>
        <v>0</v>
      </c>
      <c r="AZ74" s="7" t="s">
        <v>28</v>
      </c>
      <c r="BA74" s="2">
        <f t="shared" si="73"/>
        <v>0</v>
      </c>
      <c r="BB74">
        <f t="shared" si="74"/>
        <v>1</v>
      </c>
      <c r="BC74" s="12">
        <v>4.1666666666666664E-2</v>
      </c>
    </row>
    <row r="75" spans="1:55" s="7" customFormat="1" x14ac:dyDescent="0.25">
      <c r="A75" s="7" t="s">
        <v>47</v>
      </c>
      <c r="B75" s="7" t="s">
        <v>30</v>
      </c>
      <c r="D75" s="7" t="s">
        <v>40</v>
      </c>
      <c r="F75" s="7" t="s">
        <v>38</v>
      </c>
      <c r="G75" s="2">
        <f t="shared" si="50"/>
        <v>0</v>
      </c>
      <c r="H75" s="7" t="s">
        <v>30</v>
      </c>
      <c r="I75" s="2">
        <f t="shared" si="51"/>
        <v>0</v>
      </c>
      <c r="J75" s="7" t="s">
        <v>30</v>
      </c>
      <c r="K75" s="2">
        <f t="shared" si="52"/>
        <v>1</v>
      </c>
      <c r="L75" s="7" t="s">
        <v>30</v>
      </c>
      <c r="M75" s="2">
        <f t="shared" si="53"/>
        <v>1</v>
      </c>
      <c r="N75" s="7" t="s">
        <v>37</v>
      </c>
      <c r="O75" s="2">
        <f t="shared" si="54"/>
        <v>0</v>
      </c>
      <c r="P75" s="7" t="s">
        <v>40</v>
      </c>
      <c r="Q75" s="2">
        <f t="shared" si="55"/>
        <v>0</v>
      </c>
      <c r="R75" s="7" t="s">
        <v>33</v>
      </c>
      <c r="S75" s="2">
        <f t="shared" si="56"/>
        <v>0</v>
      </c>
      <c r="T75" s="7" t="s">
        <v>38</v>
      </c>
      <c r="U75" s="2">
        <f t="shared" si="57"/>
        <v>0</v>
      </c>
      <c r="V75" s="7" t="s">
        <v>48</v>
      </c>
      <c r="W75" s="2">
        <f t="shared" si="58"/>
        <v>0</v>
      </c>
      <c r="X75" s="7" t="s">
        <v>35</v>
      </c>
      <c r="Y75" s="2">
        <f t="shared" si="59"/>
        <v>1</v>
      </c>
      <c r="Z75" s="7" t="s">
        <v>30</v>
      </c>
      <c r="AA75" s="2">
        <f t="shared" si="60"/>
        <v>1</v>
      </c>
      <c r="AB75" s="7" t="s">
        <v>40</v>
      </c>
      <c r="AC75" s="2">
        <f t="shared" si="61"/>
        <v>0</v>
      </c>
      <c r="AD75" s="7" t="s">
        <v>30</v>
      </c>
      <c r="AE75" s="2">
        <f t="shared" si="62"/>
        <v>0</v>
      </c>
      <c r="AF75" s="7" t="s">
        <v>45</v>
      </c>
      <c r="AG75" s="2">
        <f t="shared" si="63"/>
        <v>0</v>
      </c>
      <c r="AH75" s="7" t="s">
        <v>38</v>
      </c>
      <c r="AI75" s="2">
        <f t="shared" si="64"/>
        <v>0</v>
      </c>
      <c r="AJ75" s="7" t="s">
        <v>38</v>
      </c>
      <c r="AK75" s="2">
        <f t="shared" si="65"/>
        <v>1</v>
      </c>
      <c r="AL75" s="7" t="s">
        <v>41</v>
      </c>
      <c r="AM75" s="2">
        <f t="shared" si="66"/>
        <v>0</v>
      </c>
      <c r="AN75" s="7" t="s">
        <v>38</v>
      </c>
      <c r="AO75" s="2">
        <f t="shared" si="67"/>
        <v>1</v>
      </c>
      <c r="AP75" s="7" t="s">
        <v>30</v>
      </c>
      <c r="AQ75" s="2">
        <f t="shared" si="68"/>
        <v>1</v>
      </c>
      <c r="AR75" s="7" t="s">
        <v>38</v>
      </c>
      <c r="AS75" s="2">
        <f t="shared" si="69"/>
        <v>0</v>
      </c>
      <c r="AT75" s="7" t="s">
        <v>33</v>
      </c>
      <c r="AU75" s="2">
        <f t="shared" si="70"/>
        <v>0</v>
      </c>
      <c r="AV75" s="7" t="s">
        <v>30</v>
      </c>
      <c r="AW75" s="2">
        <f t="shared" si="71"/>
        <v>0</v>
      </c>
      <c r="AX75" s="7" t="s">
        <v>49</v>
      </c>
      <c r="AY75" s="2">
        <f t="shared" si="72"/>
        <v>0</v>
      </c>
      <c r="BA75" s="2">
        <f t="shared" si="73"/>
        <v>0</v>
      </c>
      <c r="BB75">
        <f t="shared" si="74"/>
        <v>7</v>
      </c>
      <c r="BC75" s="12">
        <v>0.29166666666666669</v>
      </c>
    </row>
    <row r="76" spans="1:55" s="7" customFormat="1" x14ac:dyDescent="0.25">
      <c r="A76" s="7" t="s">
        <v>50</v>
      </c>
      <c r="B76" s="7" t="s">
        <v>30</v>
      </c>
      <c r="D76" s="7" t="s">
        <v>40</v>
      </c>
      <c r="F76" s="7" t="s">
        <v>35</v>
      </c>
      <c r="G76" s="2">
        <f t="shared" si="50"/>
        <v>0</v>
      </c>
      <c r="H76" s="7" t="s">
        <v>38</v>
      </c>
      <c r="I76" s="2">
        <f t="shared" si="51"/>
        <v>0</v>
      </c>
      <c r="J76" s="7" t="s">
        <v>30</v>
      </c>
      <c r="K76" s="2">
        <f t="shared" si="52"/>
        <v>1</v>
      </c>
      <c r="L76" s="7" t="s">
        <v>30</v>
      </c>
      <c r="M76" s="2">
        <f t="shared" si="53"/>
        <v>1</v>
      </c>
      <c r="N76" s="7" t="s">
        <v>33</v>
      </c>
      <c r="O76" s="2">
        <f t="shared" si="54"/>
        <v>0</v>
      </c>
      <c r="P76" s="7" t="s">
        <v>28</v>
      </c>
      <c r="Q76" s="2">
        <f t="shared" si="55"/>
        <v>0</v>
      </c>
      <c r="R76" s="7" t="s">
        <v>30</v>
      </c>
      <c r="S76" s="2">
        <f t="shared" si="56"/>
        <v>1</v>
      </c>
      <c r="T76" s="7" t="s">
        <v>38</v>
      </c>
      <c r="U76" s="2">
        <f t="shared" si="57"/>
        <v>0</v>
      </c>
      <c r="V76" s="7" t="s">
        <v>30</v>
      </c>
      <c r="W76" s="2">
        <f t="shared" si="58"/>
        <v>0</v>
      </c>
      <c r="X76" s="7" t="s">
        <v>35</v>
      </c>
      <c r="Y76" s="2">
        <f t="shared" si="59"/>
        <v>1</v>
      </c>
      <c r="Z76" s="7" t="s">
        <v>30</v>
      </c>
      <c r="AA76" s="2">
        <f t="shared" si="60"/>
        <v>1</v>
      </c>
      <c r="AB76" s="7" t="s">
        <v>40</v>
      </c>
      <c r="AC76" s="2">
        <f t="shared" si="61"/>
        <v>0</v>
      </c>
      <c r="AD76" s="7" t="s">
        <v>30</v>
      </c>
      <c r="AE76" s="2">
        <f t="shared" si="62"/>
        <v>0</v>
      </c>
      <c r="AF76" s="7" t="s">
        <v>45</v>
      </c>
      <c r="AG76" s="2">
        <f t="shared" si="63"/>
        <v>0</v>
      </c>
      <c r="AH76" s="7" t="s">
        <v>37</v>
      </c>
      <c r="AI76" s="2">
        <f t="shared" si="64"/>
        <v>1</v>
      </c>
      <c r="AJ76" s="7" t="s">
        <v>38</v>
      </c>
      <c r="AK76" s="2">
        <f t="shared" si="65"/>
        <v>1</v>
      </c>
      <c r="AL76" s="7" t="s">
        <v>38</v>
      </c>
      <c r="AM76" s="2">
        <f t="shared" si="66"/>
        <v>0</v>
      </c>
      <c r="AN76" s="7" t="s">
        <v>33</v>
      </c>
      <c r="AO76" s="2">
        <f t="shared" si="67"/>
        <v>0</v>
      </c>
      <c r="AP76" s="7" t="s">
        <v>30</v>
      </c>
      <c r="AQ76" s="2">
        <f t="shared" si="68"/>
        <v>1</v>
      </c>
      <c r="AR76" s="7" t="s">
        <v>30</v>
      </c>
      <c r="AS76" s="2">
        <f t="shared" si="69"/>
        <v>1</v>
      </c>
      <c r="AT76" s="7" t="s">
        <v>38</v>
      </c>
      <c r="AU76" s="2">
        <f t="shared" si="70"/>
        <v>1</v>
      </c>
      <c r="AV76" s="7" t="s">
        <v>38</v>
      </c>
      <c r="AW76" s="2">
        <f t="shared" si="71"/>
        <v>0</v>
      </c>
      <c r="AX76" s="7" t="s">
        <v>30</v>
      </c>
      <c r="AY76" s="2">
        <f t="shared" si="72"/>
        <v>1</v>
      </c>
      <c r="AZ76" s="7" t="s">
        <v>38</v>
      </c>
      <c r="BA76" s="2">
        <f t="shared" si="73"/>
        <v>0</v>
      </c>
      <c r="BB76">
        <f t="shared" si="74"/>
        <v>11</v>
      </c>
      <c r="BC76" s="12">
        <v>0.45833333333333331</v>
      </c>
    </row>
    <row r="77" spans="1:55" s="7" customFormat="1" x14ac:dyDescent="0.25">
      <c r="A77" s="7" t="s">
        <v>51</v>
      </c>
      <c r="B77" s="7" t="s">
        <v>30</v>
      </c>
      <c r="D77" s="7" t="s">
        <v>40</v>
      </c>
      <c r="F77" s="7" t="s">
        <v>40</v>
      </c>
      <c r="G77" s="2">
        <f t="shared" si="50"/>
        <v>0</v>
      </c>
      <c r="H77" s="7" t="s">
        <v>41</v>
      </c>
      <c r="I77" s="2">
        <f t="shared" si="51"/>
        <v>0</v>
      </c>
      <c r="J77" s="7" t="s">
        <v>38</v>
      </c>
      <c r="K77" s="2">
        <f t="shared" si="52"/>
        <v>0</v>
      </c>
      <c r="L77" s="7" t="s">
        <v>30</v>
      </c>
      <c r="M77" s="2">
        <f t="shared" si="53"/>
        <v>1</v>
      </c>
      <c r="N77" s="7" t="s">
        <v>33</v>
      </c>
      <c r="O77" s="2">
        <f t="shared" si="54"/>
        <v>0</v>
      </c>
      <c r="P77" s="7" t="s">
        <v>30</v>
      </c>
      <c r="Q77" s="2">
        <f t="shared" si="55"/>
        <v>0</v>
      </c>
      <c r="R77" s="7" t="s">
        <v>33</v>
      </c>
      <c r="S77" s="2">
        <f t="shared" si="56"/>
        <v>0</v>
      </c>
      <c r="T77" s="7" t="s">
        <v>33</v>
      </c>
      <c r="U77" s="2">
        <f t="shared" si="57"/>
        <v>1</v>
      </c>
      <c r="V77" s="7" t="s">
        <v>30</v>
      </c>
      <c r="W77" s="2">
        <f t="shared" si="58"/>
        <v>0</v>
      </c>
      <c r="X77" s="7" t="s">
        <v>38</v>
      </c>
      <c r="Y77" s="2">
        <f t="shared" si="59"/>
        <v>0</v>
      </c>
      <c r="Z77" s="7" t="s">
        <v>30</v>
      </c>
      <c r="AA77" s="2">
        <f t="shared" si="60"/>
        <v>1</v>
      </c>
      <c r="AB77" s="7" t="s">
        <v>30</v>
      </c>
      <c r="AC77" s="2">
        <f t="shared" si="61"/>
        <v>0</v>
      </c>
      <c r="AD77" s="7" t="s">
        <v>40</v>
      </c>
      <c r="AE77" s="2">
        <f t="shared" si="62"/>
        <v>0</v>
      </c>
      <c r="AF77" s="7" t="s">
        <v>41</v>
      </c>
      <c r="AG77" s="2">
        <f t="shared" si="63"/>
        <v>0</v>
      </c>
      <c r="AH77" s="7" t="s">
        <v>38</v>
      </c>
      <c r="AI77" s="2">
        <f t="shared" si="64"/>
        <v>0</v>
      </c>
      <c r="AJ77" s="7" t="s">
        <v>33</v>
      </c>
      <c r="AK77" s="2">
        <f t="shared" si="65"/>
        <v>0</v>
      </c>
      <c r="AL77" s="7" t="s">
        <v>41</v>
      </c>
      <c r="AM77" s="2">
        <f t="shared" si="66"/>
        <v>0</v>
      </c>
      <c r="AN77" s="7" t="s">
        <v>38</v>
      </c>
      <c r="AO77" s="2">
        <f t="shared" si="67"/>
        <v>1</v>
      </c>
      <c r="AP77" s="7" t="s">
        <v>33</v>
      </c>
      <c r="AQ77" s="2">
        <f t="shared" si="68"/>
        <v>0</v>
      </c>
      <c r="AR77" s="7" t="s">
        <v>30</v>
      </c>
      <c r="AS77" s="2">
        <f t="shared" si="69"/>
        <v>1</v>
      </c>
      <c r="AT77" s="7" t="s">
        <v>33</v>
      </c>
      <c r="AU77" s="2">
        <f t="shared" si="70"/>
        <v>0</v>
      </c>
      <c r="AW77" s="2">
        <f t="shared" si="71"/>
        <v>0</v>
      </c>
      <c r="AY77" s="2">
        <f t="shared" si="72"/>
        <v>0</v>
      </c>
      <c r="BA77" s="2">
        <f t="shared" si="73"/>
        <v>0</v>
      </c>
      <c r="BB77">
        <f t="shared" si="74"/>
        <v>5</v>
      </c>
      <c r="BC77" s="12">
        <v>0.20833333333333334</v>
      </c>
    </row>
    <row r="78" spans="1:55" s="7" customFormat="1" x14ac:dyDescent="0.25">
      <c r="A78" t="s">
        <v>137</v>
      </c>
      <c r="B78" s="9" t="s">
        <v>30</v>
      </c>
      <c r="C78"/>
      <c r="D78" s="9" t="s">
        <v>40</v>
      </c>
      <c r="E78"/>
      <c r="F78" t="s">
        <v>38</v>
      </c>
      <c r="G78" s="2">
        <f t="shared" si="50"/>
        <v>0</v>
      </c>
      <c r="H78" t="s">
        <v>30</v>
      </c>
      <c r="I78" s="2">
        <f t="shared" si="51"/>
        <v>0</v>
      </c>
      <c r="J78" t="s">
        <v>38</v>
      </c>
      <c r="K78" s="2">
        <f t="shared" si="52"/>
        <v>0</v>
      </c>
      <c r="L78" t="s">
        <v>34</v>
      </c>
      <c r="M78" s="2">
        <f t="shared" si="53"/>
        <v>0</v>
      </c>
      <c r="N78" t="s">
        <v>33</v>
      </c>
      <c r="O78" s="2">
        <f t="shared" si="54"/>
        <v>0</v>
      </c>
      <c r="P78" t="s">
        <v>35</v>
      </c>
      <c r="Q78" s="2">
        <f t="shared" si="55"/>
        <v>0</v>
      </c>
      <c r="R78" t="s">
        <v>33</v>
      </c>
      <c r="S78" s="2">
        <f t="shared" si="56"/>
        <v>0</v>
      </c>
      <c r="T78" t="s">
        <v>41</v>
      </c>
      <c r="U78" s="2">
        <f t="shared" si="57"/>
        <v>0</v>
      </c>
      <c r="V78" t="s">
        <v>34</v>
      </c>
      <c r="W78" s="2">
        <f t="shared" si="58"/>
        <v>1</v>
      </c>
      <c r="X78" t="s">
        <v>48</v>
      </c>
      <c r="Y78" s="2">
        <f t="shared" si="59"/>
        <v>0</v>
      </c>
      <c r="Z78" t="s">
        <v>28</v>
      </c>
      <c r="AA78" s="2">
        <f t="shared" si="60"/>
        <v>0</v>
      </c>
      <c r="AB78" t="s">
        <v>35</v>
      </c>
      <c r="AC78" s="2">
        <f t="shared" si="61"/>
        <v>0</v>
      </c>
      <c r="AD78" t="s">
        <v>33</v>
      </c>
      <c r="AE78" s="2">
        <f t="shared" si="62"/>
        <v>0</v>
      </c>
      <c r="AF78" t="s">
        <v>28</v>
      </c>
      <c r="AG78" s="2">
        <f t="shared" si="63"/>
        <v>0</v>
      </c>
      <c r="AH78" t="s">
        <v>38</v>
      </c>
      <c r="AI78" s="2">
        <f t="shared" si="64"/>
        <v>0</v>
      </c>
      <c r="AJ78" t="s">
        <v>30</v>
      </c>
      <c r="AK78" s="2">
        <f t="shared" si="65"/>
        <v>0</v>
      </c>
      <c r="AL78" t="s">
        <v>38</v>
      </c>
      <c r="AM78" s="2">
        <f t="shared" si="66"/>
        <v>0</v>
      </c>
      <c r="AN78" t="s">
        <v>41</v>
      </c>
      <c r="AO78" s="2">
        <f t="shared" si="67"/>
        <v>0</v>
      </c>
      <c r="AP78" t="s">
        <v>33</v>
      </c>
      <c r="AQ78" s="2">
        <f t="shared" si="68"/>
        <v>0</v>
      </c>
      <c r="AR78" t="s">
        <v>30</v>
      </c>
      <c r="AS78" s="2">
        <f t="shared" si="69"/>
        <v>1</v>
      </c>
      <c r="AT78" t="s">
        <v>38</v>
      </c>
      <c r="AU78" s="2">
        <f t="shared" si="70"/>
        <v>1</v>
      </c>
      <c r="AV78" t="s">
        <v>33</v>
      </c>
      <c r="AW78" s="2">
        <f t="shared" si="71"/>
        <v>1</v>
      </c>
      <c r="AX78" t="s">
        <v>41</v>
      </c>
      <c r="AY78" s="2">
        <f t="shared" si="72"/>
        <v>0</v>
      </c>
      <c r="AZ78" t="s">
        <v>41</v>
      </c>
      <c r="BA78" s="2">
        <f t="shared" si="73"/>
        <v>0</v>
      </c>
      <c r="BB78">
        <f t="shared" si="74"/>
        <v>4</v>
      </c>
      <c r="BC78" s="12">
        <v>0.16666666666666666</v>
      </c>
    </row>
    <row r="79" spans="1:55" s="7" customFormat="1" x14ac:dyDescent="0.25">
      <c r="A79" t="s">
        <v>138</v>
      </c>
      <c r="B79" s="9" t="s">
        <v>30</v>
      </c>
      <c r="C79"/>
      <c r="D79" s="9" t="s">
        <v>40</v>
      </c>
      <c r="E79"/>
      <c r="F79" t="s">
        <v>29</v>
      </c>
      <c r="G79" s="2">
        <f t="shared" si="50"/>
        <v>0</v>
      </c>
      <c r="H79" t="s">
        <v>33</v>
      </c>
      <c r="I79" s="2">
        <f t="shared" si="51"/>
        <v>0</v>
      </c>
      <c r="J79" t="s">
        <v>45</v>
      </c>
      <c r="K79" s="2">
        <f t="shared" si="52"/>
        <v>0</v>
      </c>
      <c r="L79" t="s">
        <v>30</v>
      </c>
      <c r="M79" s="2">
        <f t="shared" si="53"/>
        <v>1</v>
      </c>
      <c r="N79" t="s">
        <v>30</v>
      </c>
      <c r="O79" s="2">
        <f t="shared" si="54"/>
        <v>0</v>
      </c>
      <c r="P79" t="s">
        <v>35</v>
      </c>
      <c r="Q79" s="2">
        <f t="shared" si="55"/>
        <v>0</v>
      </c>
      <c r="R79" t="s">
        <v>41</v>
      </c>
      <c r="S79" s="2">
        <f t="shared" si="56"/>
        <v>0</v>
      </c>
      <c r="T79" t="s">
        <v>35</v>
      </c>
      <c r="U79" s="2">
        <f t="shared" si="57"/>
        <v>0</v>
      </c>
      <c r="V79" t="s">
        <v>30</v>
      </c>
      <c r="W79" s="2">
        <f t="shared" si="58"/>
        <v>0</v>
      </c>
      <c r="X79" t="s">
        <v>30</v>
      </c>
      <c r="Y79" s="2">
        <f t="shared" si="59"/>
        <v>0</v>
      </c>
      <c r="Z79" t="s">
        <v>30</v>
      </c>
      <c r="AA79" s="2">
        <f t="shared" si="60"/>
        <v>1</v>
      </c>
      <c r="AB79" t="s">
        <v>33</v>
      </c>
      <c r="AC79" s="2">
        <f t="shared" si="61"/>
        <v>0</v>
      </c>
      <c r="AD79" t="s">
        <v>40</v>
      </c>
      <c r="AE79" s="2">
        <f t="shared" si="62"/>
        <v>0</v>
      </c>
      <c r="AF79" t="s">
        <v>30</v>
      </c>
      <c r="AG79" s="2">
        <f t="shared" si="63"/>
        <v>0</v>
      </c>
      <c r="AH79" t="s">
        <v>33</v>
      </c>
      <c r="AI79" s="2">
        <f t="shared" si="64"/>
        <v>0</v>
      </c>
      <c r="AJ79" t="s">
        <v>38</v>
      </c>
      <c r="AK79" s="2">
        <f t="shared" si="65"/>
        <v>1</v>
      </c>
      <c r="AL79" t="s">
        <v>40</v>
      </c>
      <c r="AM79" s="2">
        <f t="shared" si="66"/>
        <v>0</v>
      </c>
      <c r="AN79" t="s">
        <v>38</v>
      </c>
      <c r="AO79" s="2">
        <f t="shared" si="67"/>
        <v>1</v>
      </c>
      <c r="AP79" t="s">
        <v>30</v>
      </c>
      <c r="AQ79" s="2">
        <f t="shared" si="68"/>
        <v>1</v>
      </c>
      <c r="AR79" t="s">
        <v>48</v>
      </c>
      <c r="AS79" s="2">
        <f t="shared" si="69"/>
        <v>0</v>
      </c>
      <c r="AT79" t="s">
        <v>30</v>
      </c>
      <c r="AU79" s="2">
        <f t="shared" si="70"/>
        <v>0</v>
      </c>
      <c r="AV79" t="s">
        <v>33</v>
      </c>
      <c r="AW79" s="2">
        <f t="shared" si="71"/>
        <v>1</v>
      </c>
      <c r="AX79" t="s">
        <v>48</v>
      </c>
      <c r="AY79" s="2">
        <f t="shared" si="72"/>
        <v>0</v>
      </c>
      <c r="AZ79" t="s">
        <v>41</v>
      </c>
      <c r="BA79" s="2">
        <f t="shared" si="73"/>
        <v>0</v>
      </c>
      <c r="BB79">
        <f t="shared" si="74"/>
        <v>6</v>
      </c>
      <c r="BC79" s="12">
        <v>0.25</v>
      </c>
    </row>
    <row r="80" spans="1:55" s="7" customFormat="1" x14ac:dyDescent="0.25">
      <c r="A80" t="s">
        <v>139</v>
      </c>
      <c r="B80" s="9" t="s">
        <v>30</v>
      </c>
      <c r="C80"/>
      <c r="D80" s="9" t="s">
        <v>40</v>
      </c>
      <c r="E80"/>
      <c r="F80" t="s">
        <v>30</v>
      </c>
      <c r="G80" s="2">
        <f t="shared" si="50"/>
        <v>0</v>
      </c>
      <c r="H80" t="s">
        <v>33</v>
      </c>
      <c r="I80" s="2">
        <f t="shared" si="51"/>
        <v>0</v>
      </c>
      <c r="J80" t="s">
        <v>30</v>
      </c>
      <c r="K80" s="2">
        <f t="shared" si="52"/>
        <v>1</v>
      </c>
      <c r="L80" t="s">
        <v>30</v>
      </c>
      <c r="M80" s="2">
        <f t="shared" si="53"/>
        <v>1</v>
      </c>
      <c r="N80" t="s">
        <v>33</v>
      </c>
      <c r="O80" s="2">
        <f t="shared" si="54"/>
        <v>0</v>
      </c>
      <c r="P80" t="s">
        <v>41</v>
      </c>
      <c r="Q80" s="2">
        <f t="shared" si="55"/>
        <v>0</v>
      </c>
      <c r="R80" t="s">
        <v>41</v>
      </c>
      <c r="S80" s="2">
        <f t="shared" si="56"/>
        <v>0</v>
      </c>
      <c r="T80" t="s">
        <v>38</v>
      </c>
      <c r="U80" s="2">
        <f t="shared" si="57"/>
        <v>0</v>
      </c>
      <c r="V80" t="s">
        <v>30</v>
      </c>
      <c r="W80" s="2">
        <f t="shared" si="58"/>
        <v>0</v>
      </c>
      <c r="X80" t="s">
        <v>30</v>
      </c>
      <c r="Y80" s="2">
        <f t="shared" si="59"/>
        <v>0</v>
      </c>
      <c r="Z80" t="s">
        <v>30</v>
      </c>
      <c r="AA80" s="2">
        <f t="shared" si="60"/>
        <v>1</v>
      </c>
      <c r="AB80" t="s">
        <v>40</v>
      </c>
      <c r="AC80" s="2">
        <f t="shared" si="61"/>
        <v>0</v>
      </c>
      <c r="AD80" t="s">
        <v>38</v>
      </c>
      <c r="AE80" s="2">
        <f t="shared" si="62"/>
        <v>0</v>
      </c>
      <c r="AF80" t="s">
        <v>41</v>
      </c>
      <c r="AG80" s="2">
        <f t="shared" si="63"/>
        <v>0</v>
      </c>
      <c r="AH80" t="s">
        <v>41</v>
      </c>
      <c r="AI80" s="2">
        <f t="shared" si="64"/>
        <v>0</v>
      </c>
      <c r="AJ80" t="s">
        <v>38</v>
      </c>
      <c r="AK80" s="2">
        <f t="shared" si="65"/>
        <v>1</v>
      </c>
      <c r="AL80" t="s">
        <v>38</v>
      </c>
      <c r="AM80" s="2">
        <f t="shared" si="66"/>
        <v>0</v>
      </c>
      <c r="AN80" t="s">
        <v>33</v>
      </c>
      <c r="AO80" s="2">
        <f t="shared" si="67"/>
        <v>0</v>
      </c>
      <c r="AP80" t="s">
        <v>30</v>
      </c>
      <c r="AQ80" s="2">
        <f t="shared" si="68"/>
        <v>1</v>
      </c>
      <c r="AR80" t="s">
        <v>30</v>
      </c>
      <c r="AS80" s="2">
        <f t="shared" si="69"/>
        <v>1</v>
      </c>
      <c r="AT80" t="s">
        <v>33</v>
      </c>
      <c r="AU80" s="2">
        <f t="shared" si="70"/>
        <v>0</v>
      </c>
      <c r="AV80" t="s">
        <v>41</v>
      </c>
      <c r="AW80" s="2">
        <f t="shared" si="71"/>
        <v>0</v>
      </c>
      <c r="AX80" t="s">
        <v>33</v>
      </c>
      <c r="AY80" s="2">
        <f t="shared" si="72"/>
        <v>0</v>
      </c>
      <c r="AZ80" t="s">
        <v>41</v>
      </c>
      <c r="BA80" s="2">
        <f t="shared" si="73"/>
        <v>0</v>
      </c>
      <c r="BB80">
        <f t="shared" si="74"/>
        <v>6</v>
      </c>
      <c r="BC80" s="12">
        <v>0.25</v>
      </c>
    </row>
    <row r="81" spans="1:55" s="7" customFormat="1" x14ac:dyDescent="0.25">
      <c r="A81" t="s">
        <v>140</v>
      </c>
      <c r="B81" s="9" t="s">
        <v>30</v>
      </c>
      <c r="C81"/>
      <c r="D81" s="9" t="s">
        <v>40</v>
      </c>
      <c r="E81"/>
      <c r="F81" t="s">
        <v>37</v>
      </c>
      <c r="G81" s="2">
        <f t="shared" si="50"/>
        <v>0</v>
      </c>
      <c r="H81"/>
      <c r="I81" s="2">
        <f t="shared" si="51"/>
        <v>0</v>
      </c>
      <c r="J81" t="s">
        <v>33</v>
      </c>
      <c r="K81" s="2">
        <f t="shared" si="52"/>
        <v>0</v>
      </c>
      <c r="L81" t="s">
        <v>34</v>
      </c>
      <c r="M81" s="2">
        <f t="shared" si="53"/>
        <v>0</v>
      </c>
      <c r="N81" t="s">
        <v>33</v>
      </c>
      <c r="O81" s="2">
        <f t="shared" si="54"/>
        <v>0</v>
      </c>
      <c r="P81"/>
      <c r="Q81" s="2">
        <f t="shared" si="55"/>
        <v>0</v>
      </c>
      <c r="R81"/>
      <c r="S81" s="2">
        <f t="shared" si="56"/>
        <v>0</v>
      </c>
      <c r="T81"/>
      <c r="U81" s="2">
        <f t="shared" si="57"/>
        <v>0</v>
      </c>
      <c r="V81" t="s">
        <v>30</v>
      </c>
      <c r="W81" s="2">
        <f t="shared" si="58"/>
        <v>0</v>
      </c>
      <c r="X81" t="s">
        <v>30</v>
      </c>
      <c r="Y81" s="2">
        <f t="shared" si="59"/>
        <v>0</v>
      </c>
      <c r="Z81" t="s">
        <v>30</v>
      </c>
      <c r="AA81" s="2">
        <f t="shared" si="60"/>
        <v>1</v>
      </c>
      <c r="AB81" t="s">
        <v>34</v>
      </c>
      <c r="AC81" s="2">
        <f t="shared" si="61"/>
        <v>1</v>
      </c>
      <c r="AD81" t="s">
        <v>38</v>
      </c>
      <c r="AE81" s="2">
        <f t="shared" si="62"/>
        <v>0</v>
      </c>
      <c r="AF81" t="s">
        <v>59</v>
      </c>
      <c r="AG81" s="2">
        <f t="shared" si="63"/>
        <v>0</v>
      </c>
      <c r="AH81" t="s">
        <v>49</v>
      </c>
      <c r="AI81" s="2">
        <f t="shared" si="64"/>
        <v>0</v>
      </c>
      <c r="AJ81" t="s">
        <v>38</v>
      </c>
      <c r="AK81" s="2">
        <f t="shared" si="65"/>
        <v>1</v>
      </c>
      <c r="AL81" t="s">
        <v>31</v>
      </c>
      <c r="AM81" s="2">
        <f t="shared" si="66"/>
        <v>1</v>
      </c>
      <c r="AN81" t="s">
        <v>33</v>
      </c>
      <c r="AO81" s="2">
        <f t="shared" si="67"/>
        <v>0</v>
      </c>
      <c r="AP81" t="s">
        <v>30</v>
      </c>
      <c r="AQ81" s="2">
        <f t="shared" si="68"/>
        <v>1</v>
      </c>
      <c r="AR81" t="s">
        <v>34</v>
      </c>
      <c r="AS81" s="2">
        <f t="shared" si="69"/>
        <v>0</v>
      </c>
      <c r="AT81" t="s">
        <v>35</v>
      </c>
      <c r="AU81" s="2">
        <f t="shared" si="70"/>
        <v>0</v>
      </c>
      <c r="AV81" t="s">
        <v>38</v>
      </c>
      <c r="AW81" s="2">
        <f t="shared" si="71"/>
        <v>0</v>
      </c>
      <c r="AX81" t="s">
        <v>36</v>
      </c>
      <c r="AY81" s="2">
        <f t="shared" si="72"/>
        <v>0</v>
      </c>
      <c r="AZ81" t="s">
        <v>32</v>
      </c>
      <c r="BA81" s="2">
        <f t="shared" si="73"/>
        <v>1</v>
      </c>
      <c r="BB81">
        <f t="shared" si="74"/>
        <v>6</v>
      </c>
      <c r="BC81" s="12">
        <v>0.25</v>
      </c>
    </row>
    <row r="82" spans="1:55" s="7" customFormat="1" x14ac:dyDescent="0.25">
      <c r="A82" t="s">
        <v>141</v>
      </c>
      <c r="B82" s="9" t="s">
        <v>30</v>
      </c>
      <c r="C82"/>
      <c r="D82" s="9" t="s">
        <v>40</v>
      </c>
      <c r="E82"/>
      <c r="F82" t="s">
        <v>38</v>
      </c>
      <c r="G82" s="2">
        <f t="shared" si="50"/>
        <v>0</v>
      </c>
      <c r="H82" t="s">
        <v>30</v>
      </c>
      <c r="I82" s="2">
        <f t="shared" si="51"/>
        <v>0</v>
      </c>
      <c r="J82" t="s">
        <v>33</v>
      </c>
      <c r="K82" s="2">
        <f t="shared" si="52"/>
        <v>0</v>
      </c>
      <c r="L82" t="s">
        <v>30</v>
      </c>
      <c r="M82" s="2">
        <f t="shared" si="53"/>
        <v>1</v>
      </c>
      <c r="N82" t="s">
        <v>33</v>
      </c>
      <c r="O82" s="2">
        <f t="shared" si="54"/>
        <v>0</v>
      </c>
      <c r="P82" t="s">
        <v>30</v>
      </c>
      <c r="Q82" s="2">
        <f t="shared" si="55"/>
        <v>0</v>
      </c>
      <c r="R82" t="s">
        <v>38</v>
      </c>
      <c r="S82" s="2">
        <f t="shared" si="56"/>
        <v>0</v>
      </c>
      <c r="T82" t="s">
        <v>33</v>
      </c>
      <c r="U82" s="2">
        <f t="shared" si="57"/>
        <v>1</v>
      </c>
      <c r="V82" t="s">
        <v>41</v>
      </c>
      <c r="W82" s="2">
        <f t="shared" si="58"/>
        <v>0</v>
      </c>
      <c r="X82" t="s">
        <v>30</v>
      </c>
      <c r="Y82" s="2">
        <f t="shared" si="59"/>
        <v>0</v>
      </c>
      <c r="Z82" t="s">
        <v>30</v>
      </c>
      <c r="AA82" s="2">
        <f t="shared" si="60"/>
        <v>1</v>
      </c>
      <c r="AB82" t="s">
        <v>38</v>
      </c>
      <c r="AC82" s="2">
        <f t="shared" si="61"/>
        <v>0</v>
      </c>
      <c r="AD82" t="s">
        <v>30</v>
      </c>
      <c r="AE82" s="2">
        <f t="shared" si="62"/>
        <v>0</v>
      </c>
      <c r="AF82" t="s">
        <v>30</v>
      </c>
      <c r="AG82" s="2">
        <f t="shared" si="63"/>
        <v>0</v>
      </c>
      <c r="AH82" t="s">
        <v>41</v>
      </c>
      <c r="AI82" s="2">
        <f t="shared" si="64"/>
        <v>0</v>
      </c>
      <c r="AJ82" t="s">
        <v>41</v>
      </c>
      <c r="AK82" s="2">
        <f t="shared" si="65"/>
        <v>0</v>
      </c>
      <c r="AL82" t="s">
        <v>33</v>
      </c>
      <c r="AM82" s="2">
        <f t="shared" si="66"/>
        <v>0</v>
      </c>
      <c r="AN82" t="s">
        <v>33</v>
      </c>
      <c r="AO82" s="2">
        <f t="shared" si="67"/>
        <v>0</v>
      </c>
      <c r="AP82" t="s">
        <v>38</v>
      </c>
      <c r="AQ82" s="2">
        <f t="shared" si="68"/>
        <v>0</v>
      </c>
      <c r="AR82" t="s">
        <v>30</v>
      </c>
      <c r="AS82" s="2">
        <f t="shared" si="69"/>
        <v>1</v>
      </c>
      <c r="AT82" t="s">
        <v>30</v>
      </c>
      <c r="AU82" s="2">
        <f t="shared" si="70"/>
        <v>0</v>
      </c>
      <c r="AV82" t="s">
        <v>38</v>
      </c>
      <c r="AW82" s="2">
        <f t="shared" si="71"/>
        <v>0</v>
      </c>
      <c r="AX82" t="s">
        <v>30</v>
      </c>
      <c r="AY82" s="2">
        <f t="shared" si="72"/>
        <v>1</v>
      </c>
      <c r="AZ82" t="s">
        <v>38</v>
      </c>
      <c r="BA82" s="2">
        <f t="shared" si="73"/>
        <v>0</v>
      </c>
      <c r="BB82">
        <f t="shared" si="74"/>
        <v>5</v>
      </c>
      <c r="BC82" s="12">
        <v>0.20833333333333334</v>
      </c>
    </row>
    <row r="83" spans="1:55" s="7" customFormat="1" x14ac:dyDescent="0.25">
      <c r="A83" t="s">
        <v>142</v>
      </c>
      <c r="B83" s="9" t="s">
        <v>30</v>
      </c>
      <c r="C83"/>
      <c r="D83" s="9" t="s">
        <v>40</v>
      </c>
      <c r="E83"/>
      <c r="F83" t="s">
        <v>37</v>
      </c>
      <c r="G83" s="2">
        <f t="shared" si="50"/>
        <v>0</v>
      </c>
      <c r="H83" t="s">
        <v>36</v>
      </c>
      <c r="I83" s="2">
        <f t="shared" si="51"/>
        <v>0</v>
      </c>
      <c r="J83" t="s">
        <v>34</v>
      </c>
      <c r="K83" s="2">
        <f t="shared" si="52"/>
        <v>0</v>
      </c>
      <c r="L83" t="s">
        <v>35</v>
      </c>
      <c r="M83" s="2">
        <f t="shared" si="53"/>
        <v>0</v>
      </c>
      <c r="N83" t="s">
        <v>45</v>
      </c>
      <c r="O83" s="2">
        <f t="shared" si="54"/>
        <v>0</v>
      </c>
      <c r="P83" t="s">
        <v>36</v>
      </c>
      <c r="Q83" s="2">
        <f t="shared" si="55"/>
        <v>0</v>
      </c>
      <c r="R83" t="s">
        <v>33</v>
      </c>
      <c r="S83" s="2">
        <f t="shared" si="56"/>
        <v>0</v>
      </c>
      <c r="T83" t="s">
        <v>41</v>
      </c>
      <c r="U83" s="2">
        <f t="shared" si="57"/>
        <v>0</v>
      </c>
      <c r="V83" t="s">
        <v>35</v>
      </c>
      <c r="W83" s="2">
        <f t="shared" si="58"/>
        <v>0</v>
      </c>
      <c r="X83" t="s">
        <v>35</v>
      </c>
      <c r="Y83" s="2">
        <f t="shared" si="59"/>
        <v>1</v>
      </c>
      <c r="Z83" t="s">
        <v>30</v>
      </c>
      <c r="AA83" s="2">
        <f t="shared" si="60"/>
        <v>1</v>
      </c>
      <c r="AB83" t="s">
        <v>40</v>
      </c>
      <c r="AC83" s="2">
        <f t="shared" si="61"/>
        <v>0</v>
      </c>
      <c r="AD83" t="s">
        <v>38</v>
      </c>
      <c r="AE83" s="2">
        <f t="shared" si="62"/>
        <v>0</v>
      </c>
      <c r="AF83" t="s">
        <v>36</v>
      </c>
      <c r="AG83" s="2">
        <f t="shared" si="63"/>
        <v>1</v>
      </c>
      <c r="AH83" t="s">
        <v>59</v>
      </c>
      <c r="AI83" s="2">
        <f t="shared" si="64"/>
        <v>0</v>
      </c>
      <c r="AJ83" t="s">
        <v>38</v>
      </c>
      <c r="AK83" s="2">
        <f t="shared" si="65"/>
        <v>1</v>
      </c>
      <c r="AL83" t="s">
        <v>31</v>
      </c>
      <c r="AM83" s="2">
        <f t="shared" si="66"/>
        <v>1</v>
      </c>
      <c r="AN83" t="s">
        <v>33</v>
      </c>
      <c r="AO83" s="2">
        <f t="shared" si="67"/>
        <v>0</v>
      </c>
      <c r="AP83" t="s">
        <v>30</v>
      </c>
      <c r="AQ83" s="2">
        <f t="shared" si="68"/>
        <v>1</v>
      </c>
      <c r="AR83" t="s">
        <v>35</v>
      </c>
      <c r="AS83" s="2">
        <f t="shared" si="69"/>
        <v>0</v>
      </c>
      <c r="AT83" t="s">
        <v>38</v>
      </c>
      <c r="AU83" s="2">
        <f t="shared" si="70"/>
        <v>1</v>
      </c>
      <c r="AV83" t="s">
        <v>38</v>
      </c>
      <c r="AW83" s="2">
        <f t="shared" si="71"/>
        <v>0</v>
      </c>
      <c r="AX83" t="s">
        <v>59</v>
      </c>
      <c r="AY83" s="2">
        <f t="shared" si="72"/>
        <v>0</v>
      </c>
      <c r="AZ83" t="s">
        <v>32</v>
      </c>
      <c r="BA83" s="2">
        <f t="shared" si="73"/>
        <v>1</v>
      </c>
      <c r="BB83">
        <f t="shared" si="74"/>
        <v>8</v>
      </c>
      <c r="BC83" s="12">
        <v>0.33333333333333331</v>
      </c>
    </row>
    <row r="84" spans="1:55" s="7" customFormat="1" x14ac:dyDescent="0.25">
      <c r="A84" t="s">
        <v>143</v>
      </c>
      <c r="B84" s="9" t="s">
        <v>30</v>
      </c>
      <c r="C84"/>
      <c r="D84" s="9" t="s">
        <v>40</v>
      </c>
      <c r="E84"/>
      <c r="F84" t="s">
        <v>37</v>
      </c>
      <c r="G84" s="2">
        <f t="shared" si="50"/>
        <v>0</v>
      </c>
      <c r="H84" t="s">
        <v>34</v>
      </c>
      <c r="I84" s="2">
        <f t="shared" si="51"/>
        <v>0</v>
      </c>
      <c r="J84" t="s">
        <v>33</v>
      </c>
      <c r="K84" s="2">
        <f t="shared" si="52"/>
        <v>0</v>
      </c>
      <c r="L84" t="s">
        <v>48</v>
      </c>
      <c r="M84" s="2">
        <f t="shared" si="53"/>
        <v>0</v>
      </c>
      <c r="N84" t="s">
        <v>30</v>
      </c>
      <c r="O84" s="2">
        <f t="shared" si="54"/>
        <v>0</v>
      </c>
      <c r="P84" t="s">
        <v>45</v>
      </c>
      <c r="Q84" s="2">
        <f t="shared" si="55"/>
        <v>0</v>
      </c>
      <c r="R84" t="s">
        <v>30</v>
      </c>
      <c r="S84" s="2">
        <f t="shared" si="56"/>
        <v>1</v>
      </c>
      <c r="T84" t="s">
        <v>33</v>
      </c>
      <c r="U84" s="2">
        <f t="shared" si="57"/>
        <v>1</v>
      </c>
      <c r="V84" t="s">
        <v>30</v>
      </c>
      <c r="W84" s="2">
        <f t="shared" si="58"/>
        <v>0</v>
      </c>
      <c r="X84" t="s">
        <v>30</v>
      </c>
      <c r="Y84" s="2">
        <f t="shared" si="59"/>
        <v>0</v>
      </c>
      <c r="Z84" t="s">
        <v>38</v>
      </c>
      <c r="AA84" s="2">
        <f t="shared" si="60"/>
        <v>0</v>
      </c>
      <c r="AB84" t="s">
        <v>40</v>
      </c>
      <c r="AC84" s="2">
        <f t="shared" si="61"/>
        <v>0</v>
      </c>
      <c r="AD84" t="s">
        <v>38</v>
      </c>
      <c r="AE84" s="2">
        <f t="shared" si="62"/>
        <v>0</v>
      </c>
      <c r="AF84" t="s">
        <v>30</v>
      </c>
      <c r="AG84" s="2">
        <f t="shared" si="63"/>
        <v>0</v>
      </c>
      <c r="AH84" t="s">
        <v>38</v>
      </c>
      <c r="AI84" s="2">
        <f t="shared" si="64"/>
        <v>0</v>
      </c>
      <c r="AJ84" t="s">
        <v>33</v>
      </c>
      <c r="AK84" s="2">
        <f t="shared" si="65"/>
        <v>0</v>
      </c>
      <c r="AL84" t="s">
        <v>38</v>
      </c>
      <c r="AM84" s="2">
        <f t="shared" si="66"/>
        <v>0</v>
      </c>
      <c r="AN84" t="s">
        <v>41</v>
      </c>
      <c r="AO84" s="2">
        <f t="shared" si="67"/>
        <v>0</v>
      </c>
      <c r="AP84" t="s">
        <v>33</v>
      </c>
      <c r="AQ84" s="2">
        <f t="shared" si="68"/>
        <v>0</v>
      </c>
      <c r="AR84" t="s">
        <v>30</v>
      </c>
      <c r="AS84" s="2">
        <f t="shared" si="69"/>
        <v>1</v>
      </c>
      <c r="AT84" t="s">
        <v>34</v>
      </c>
      <c r="AU84" s="2">
        <f t="shared" si="70"/>
        <v>0</v>
      </c>
      <c r="AV84" t="s">
        <v>30</v>
      </c>
      <c r="AW84" s="2">
        <f t="shared" si="71"/>
        <v>0</v>
      </c>
      <c r="AX84" t="s">
        <v>41</v>
      </c>
      <c r="AY84" s="2">
        <f t="shared" si="72"/>
        <v>0</v>
      </c>
      <c r="AZ84" t="s">
        <v>30</v>
      </c>
      <c r="BA84" s="2">
        <f t="shared" si="73"/>
        <v>0</v>
      </c>
      <c r="BB84">
        <f t="shared" si="74"/>
        <v>3</v>
      </c>
      <c r="BC84" s="12">
        <v>0.125</v>
      </c>
    </row>
    <row r="85" spans="1:55" s="7" customFormat="1" x14ac:dyDescent="0.25">
      <c r="A85" t="s">
        <v>144</v>
      </c>
      <c r="B85" s="9" t="s">
        <v>30</v>
      </c>
      <c r="C85"/>
      <c r="D85" s="9" t="s">
        <v>40</v>
      </c>
      <c r="E85"/>
      <c r="F85" t="s">
        <v>33</v>
      </c>
      <c r="G85" s="2">
        <f t="shared" si="50"/>
        <v>0</v>
      </c>
      <c r="H85" t="s">
        <v>41</v>
      </c>
      <c r="I85" s="2">
        <f t="shared" si="51"/>
        <v>0</v>
      </c>
      <c r="J85" t="s">
        <v>33</v>
      </c>
      <c r="K85" s="2">
        <f t="shared" si="52"/>
        <v>0</v>
      </c>
      <c r="L85" t="s">
        <v>30</v>
      </c>
      <c r="M85" s="2">
        <f t="shared" si="53"/>
        <v>1</v>
      </c>
      <c r="N85" t="s">
        <v>30</v>
      </c>
      <c r="O85" s="2">
        <f t="shared" si="54"/>
        <v>0</v>
      </c>
      <c r="P85" t="s">
        <v>32</v>
      </c>
      <c r="Q85" s="2">
        <f t="shared" si="55"/>
        <v>1</v>
      </c>
      <c r="R85" t="s">
        <v>33</v>
      </c>
      <c r="S85" s="2">
        <f t="shared" si="56"/>
        <v>0</v>
      </c>
      <c r="T85" t="s">
        <v>35</v>
      </c>
      <c r="U85" s="2">
        <f t="shared" si="57"/>
        <v>0</v>
      </c>
      <c r="V85" t="s">
        <v>35</v>
      </c>
      <c r="W85" s="2">
        <f t="shared" si="58"/>
        <v>0</v>
      </c>
      <c r="X85" t="s">
        <v>38</v>
      </c>
      <c r="Y85" s="2">
        <f t="shared" si="59"/>
        <v>0</v>
      </c>
      <c r="Z85" t="s">
        <v>30</v>
      </c>
      <c r="AA85" s="2">
        <f t="shared" si="60"/>
        <v>1</v>
      </c>
      <c r="AB85" t="s">
        <v>40</v>
      </c>
      <c r="AC85" s="2">
        <f t="shared" si="61"/>
        <v>0</v>
      </c>
      <c r="AD85" t="s">
        <v>40</v>
      </c>
      <c r="AE85" s="2">
        <f t="shared" si="62"/>
        <v>0</v>
      </c>
      <c r="AF85" t="s">
        <v>32</v>
      </c>
      <c r="AG85" s="2">
        <f t="shared" si="63"/>
        <v>0</v>
      </c>
      <c r="AH85" t="s">
        <v>30</v>
      </c>
      <c r="AI85" s="2">
        <f t="shared" si="64"/>
        <v>0</v>
      </c>
      <c r="AJ85" t="s">
        <v>38</v>
      </c>
      <c r="AK85" s="2">
        <f t="shared" si="65"/>
        <v>1</v>
      </c>
      <c r="AL85" t="s">
        <v>41</v>
      </c>
      <c r="AM85" s="2">
        <f t="shared" si="66"/>
        <v>0</v>
      </c>
      <c r="AN85" t="s">
        <v>38</v>
      </c>
      <c r="AO85" s="2">
        <f t="shared" si="67"/>
        <v>1</v>
      </c>
      <c r="AP85" t="s">
        <v>34</v>
      </c>
      <c r="AQ85" s="2">
        <f t="shared" si="68"/>
        <v>0</v>
      </c>
      <c r="AR85" t="s">
        <v>30</v>
      </c>
      <c r="AS85" s="2">
        <f t="shared" si="69"/>
        <v>1</v>
      </c>
      <c r="AT85" t="s">
        <v>38</v>
      </c>
      <c r="AU85" s="2">
        <f t="shared" si="70"/>
        <v>1</v>
      </c>
      <c r="AV85" t="s">
        <v>30</v>
      </c>
      <c r="AW85" s="2">
        <f t="shared" si="71"/>
        <v>0</v>
      </c>
      <c r="AX85" t="s">
        <v>48</v>
      </c>
      <c r="AY85" s="2">
        <f t="shared" si="72"/>
        <v>0</v>
      </c>
      <c r="AZ85" t="s">
        <v>41</v>
      </c>
      <c r="BA85" s="2">
        <f t="shared" si="73"/>
        <v>0</v>
      </c>
      <c r="BB85">
        <f t="shared" si="74"/>
        <v>7</v>
      </c>
      <c r="BC85" s="12">
        <v>0.29166666666666669</v>
      </c>
    </row>
    <row r="86" spans="1:55" s="7" customFormat="1" x14ac:dyDescent="0.25">
      <c r="A86" t="s">
        <v>145</v>
      </c>
      <c r="B86" s="9" t="s">
        <v>30</v>
      </c>
      <c r="C86"/>
      <c r="D86" s="9" t="s">
        <v>40</v>
      </c>
      <c r="E86"/>
      <c r="F86" t="s">
        <v>37</v>
      </c>
      <c r="G86" s="2">
        <f t="shared" si="50"/>
        <v>0</v>
      </c>
      <c r="H86" t="s">
        <v>37</v>
      </c>
      <c r="I86" s="2">
        <f t="shared" si="51"/>
        <v>0</v>
      </c>
      <c r="J86" t="s">
        <v>30</v>
      </c>
      <c r="K86" s="2">
        <f t="shared" si="52"/>
        <v>1</v>
      </c>
      <c r="L86" t="s">
        <v>35</v>
      </c>
      <c r="M86" s="2">
        <f t="shared" si="53"/>
        <v>0</v>
      </c>
      <c r="N86" t="s">
        <v>41</v>
      </c>
      <c r="O86" s="2">
        <f t="shared" si="54"/>
        <v>0</v>
      </c>
      <c r="P86" t="s">
        <v>33</v>
      </c>
      <c r="Q86" s="2">
        <f t="shared" si="55"/>
        <v>0</v>
      </c>
      <c r="R86" t="s">
        <v>33</v>
      </c>
      <c r="S86" s="2">
        <f t="shared" si="56"/>
        <v>0</v>
      </c>
      <c r="T86" t="s">
        <v>33</v>
      </c>
      <c r="U86" s="2">
        <f t="shared" si="57"/>
        <v>1</v>
      </c>
      <c r="V86" t="s">
        <v>30</v>
      </c>
      <c r="W86" s="2">
        <f t="shared" si="58"/>
        <v>0</v>
      </c>
      <c r="X86" t="s">
        <v>48</v>
      </c>
      <c r="Y86" s="2">
        <f t="shared" si="59"/>
        <v>0</v>
      </c>
      <c r="Z86" t="s">
        <v>33</v>
      </c>
      <c r="AA86" s="2">
        <f t="shared" si="60"/>
        <v>0</v>
      </c>
      <c r="AB86" t="s">
        <v>33</v>
      </c>
      <c r="AC86" s="2">
        <f t="shared" si="61"/>
        <v>0</v>
      </c>
      <c r="AD86" t="s">
        <v>33</v>
      </c>
      <c r="AE86" s="2">
        <f t="shared" si="62"/>
        <v>0</v>
      </c>
      <c r="AF86" t="s">
        <v>38</v>
      </c>
      <c r="AG86" s="2">
        <f t="shared" si="63"/>
        <v>0</v>
      </c>
      <c r="AH86" t="s">
        <v>30</v>
      </c>
      <c r="AI86" s="2">
        <f t="shared" si="64"/>
        <v>0</v>
      </c>
      <c r="AJ86" t="s">
        <v>38</v>
      </c>
      <c r="AK86" s="2">
        <f t="shared" si="65"/>
        <v>1</v>
      </c>
      <c r="AL86" t="s">
        <v>40</v>
      </c>
      <c r="AM86" s="2">
        <f t="shared" si="66"/>
        <v>0</v>
      </c>
      <c r="AN86" t="s">
        <v>30</v>
      </c>
      <c r="AO86" s="2">
        <f t="shared" si="67"/>
        <v>0</v>
      </c>
      <c r="AP86" t="s">
        <v>38</v>
      </c>
      <c r="AQ86" s="2">
        <f t="shared" si="68"/>
        <v>0</v>
      </c>
      <c r="AR86" t="s">
        <v>30</v>
      </c>
      <c r="AS86" s="2">
        <f t="shared" si="69"/>
        <v>1</v>
      </c>
      <c r="AT86" t="s">
        <v>34</v>
      </c>
      <c r="AU86" s="2">
        <f t="shared" si="70"/>
        <v>0</v>
      </c>
      <c r="AV86" t="s">
        <v>41</v>
      </c>
      <c r="AW86" s="2">
        <f t="shared" si="71"/>
        <v>0</v>
      </c>
      <c r="AX86" t="s">
        <v>33</v>
      </c>
      <c r="AY86" s="2">
        <f t="shared" si="72"/>
        <v>0</v>
      </c>
      <c r="AZ86" t="s">
        <v>33</v>
      </c>
      <c r="BA86" s="2">
        <f t="shared" si="73"/>
        <v>0</v>
      </c>
      <c r="BB86">
        <f t="shared" si="74"/>
        <v>4</v>
      </c>
      <c r="BC86" s="12">
        <v>0.16666666666666666</v>
      </c>
    </row>
    <row r="87" spans="1:55" s="7" customFormat="1" x14ac:dyDescent="0.25">
      <c r="A87" t="s">
        <v>146</v>
      </c>
      <c r="B87" s="9" t="s">
        <v>30</v>
      </c>
      <c r="C87"/>
      <c r="D87" s="9" t="s">
        <v>40</v>
      </c>
      <c r="E87"/>
      <c r="F87" t="s">
        <v>38</v>
      </c>
      <c r="G87" s="2">
        <f t="shared" si="50"/>
        <v>0</v>
      </c>
      <c r="H87" t="s">
        <v>30</v>
      </c>
      <c r="I87" s="2">
        <f t="shared" si="51"/>
        <v>0</v>
      </c>
      <c r="J87" t="s">
        <v>30</v>
      </c>
      <c r="K87" s="2">
        <f t="shared" si="52"/>
        <v>1</v>
      </c>
      <c r="L87" t="s">
        <v>30</v>
      </c>
      <c r="M87" s="2">
        <f t="shared" si="53"/>
        <v>1</v>
      </c>
      <c r="N87" t="s">
        <v>33</v>
      </c>
      <c r="O87" s="2">
        <f t="shared" si="54"/>
        <v>0</v>
      </c>
      <c r="P87" t="s">
        <v>30</v>
      </c>
      <c r="Q87" s="2">
        <f t="shared" si="55"/>
        <v>0</v>
      </c>
      <c r="R87" t="s">
        <v>38</v>
      </c>
      <c r="S87" s="2">
        <f t="shared" si="56"/>
        <v>0</v>
      </c>
      <c r="T87" t="s">
        <v>38</v>
      </c>
      <c r="U87" s="2">
        <f t="shared" si="57"/>
        <v>0</v>
      </c>
      <c r="V87" t="s">
        <v>30</v>
      </c>
      <c r="W87" s="2">
        <f t="shared" si="58"/>
        <v>0</v>
      </c>
      <c r="X87" t="s">
        <v>38</v>
      </c>
      <c r="Y87" s="2">
        <f t="shared" si="59"/>
        <v>0</v>
      </c>
      <c r="Z87" t="s">
        <v>30</v>
      </c>
      <c r="AA87" s="2">
        <f t="shared" si="60"/>
        <v>1</v>
      </c>
      <c r="AB87" t="s">
        <v>30</v>
      </c>
      <c r="AC87" s="2">
        <f t="shared" si="61"/>
        <v>0</v>
      </c>
      <c r="AD87" t="s">
        <v>38</v>
      </c>
      <c r="AE87" s="2">
        <f t="shared" si="62"/>
        <v>0</v>
      </c>
      <c r="AF87" t="s">
        <v>33</v>
      </c>
      <c r="AG87" s="2">
        <f t="shared" si="63"/>
        <v>0</v>
      </c>
      <c r="AH87" t="s">
        <v>59</v>
      </c>
      <c r="AI87" s="2">
        <f t="shared" si="64"/>
        <v>0</v>
      </c>
      <c r="AJ87" t="s">
        <v>33</v>
      </c>
      <c r="AK87" s="2">
        <f t="shared" si="65"/>
        <v>0</v>
      </c>
      <c r="AL87" t="s">
        <v>33</v>
      </c>
      <c r="AM87" s="2">
        <f t="shared" si="66"/>
        <v>0</v>
      </c>
      <c r="AN87" t="s">
        <v>35</v>
      </c>
      <c r="AO87" s="2">
        <f t="shared" si="67"/>
        <v>0</v>
      </c>
      <c r="AP87" t="s">
        <v>30</v>
      </c>
      <c r="AQ87" s="2">
        <f t="shared" si="68"/>
        <v>1</v>
      </c>
      <c r="AR87" t="s">
        <v>38</v>
      </c>
      <c r="AS87" s="2">
        <f t="shared" si="69"/>
        <v>0</v>
      </c>
      <c r="AT87" t="s">
        <v>34</v>
      </c>
      <c r="AU87" s="2">
        <f t="shared" si="70"/>
        <v>0</v>
      </c>
      <c r="AV87" t="s">
        <v>38</v>
      </c>
      <c r="AW87" s="2">
        <f t="shared" si="71"/>
        <v>0</v>
      </c>
      <c r="AX87" t="s">
        <v>59</v>
      </c>
      <c r="AY87" s="2">
        <f t="shared" si="72"/>
        <v>0</v>
      </c>
      <c r="AZ87" t="s">
        <v>38</v>
      </c>
      <c r="BA87" s="2">
        <f t="shared" si="73"/>
        <v>0</v>
      </c>
      <c r="BB87">
        <f t="shared" si="74"/>
        <v>4</v>
      </c>
      <c r="BC87" s="12">
        <v>0.16666666666666666</v>
      </c>
    </row>
    <row r="88" spans="1:55" s="7" customFormat="1" x14ac:dyDescent="0.25">
      <c r="A88" t="s">
        <v>147</v>
      </c>
      <c r="B88" s="9" t="s">
        <v>30</v>
      </c>
      <c r="C88"/>
      <c r="D88" s="9" t="s">
        <v>40</v>
      </c>
      <c r="E88"/>
      <c r="F88" t="s">
        <v>38</v>
      </c>
      <c r="G88" s="2">
        <f t="shared" si="50"/>
        <v>0</v>
      </c>
      <c r="H88" t="s">
        <v>30</v>
      </c>
      <c r="I88" s="2">
        <f t="shared" si="51"/>
        <v>0</v>
      </c>
      <c r="J88" t="s">
        <v>30</v>
      </c>
      <c r="K88" s="2">
        <f t="shared" si="52"/>
        <v>1</v>
      </c>
      <c r="L88" t="s">
        <v>30</v>
      </c>
      <c r="M88" s="2">
        <f t="shared" si="53"/>
        <v>1</v>
      </c>
      <c r="N88" t="s">
        <v>38</v>
      </c>
      <c r="O88" s="2">
        <f t="shared" si="54"/>
        <v>0</v>
      </c>
      <c r="P88" t="s">
        <v>41</v>
      </c>
      <c r="Q88" s="2">
        <f t="shared" si="55"/>
        <v>0</v>
      </c>
      <c r="R88" t="s">
        <v>33</v>
      </c>
      <c r="S88" s="2">
        <f t="shared" si="56"/>
        <v>0</v>
      </c>
      <c r="T88" t="s">
        <v>38</v>
      </c>
      <c r="U88" s="2">
        <f t="shared" si="57"/>
        <v>0</v>
      </c>
      <c r="V88" t="s">
        <v>33</v>
      </c>
      <c r="W88" s="2">
        <f t="shared" si="58"/>
        <v>0</v>
      </c>
      <c r="X88" t="s">
        <v>30</v>
      </c>
      <c r="Y88" s="2">
        <f t="shared" si="59"/>
        <v>0</v>
      </c>
      <c r="Z88" t="s">
        <v>30</v>
      </c>
      <c r="AA88" s="2">
        <f t="shared" si="60"/>
        <v>1</v>
      </c>
      <c r="AB88" t="s">
        <v>34</v>
      </c>
      <c r="AC88" s="2">
        <f t="shared" si="61"/>
        <v>1</v>
      </c>
      <c r="AD88" t="s">
        <v>38</v>
      </c>
      <c r="AE88" s="2">
        <f t="shared" si="62"/>
        <v>0</v>
      </c>
      <c r="AF88" t="s">
        <v>30</v>
      </c>
      <c r="AG88" s="2">
        <f t="shared" si="63"/>
        <v>0</v>
      </c>
      <c r="AH88" t="s">
        <v>38</v>
      </c>
      <c r="AI88" s="2">
        <f t="shared" si="64"/>
        <v>0</v>
      </c>
      <c r="AJ88" t="s">
        <v>33</v>
      </c>
      <c r="AK88" s="2">
        <f t="shared" si="65"/>
        <v>0</v>
      </c>
      <c r="AL88" t="s">
        <v>38</v>
      </c>
      <c r="AM88" s="2">
        <f t="shared" si="66"/>
        <v>0</v>
      </c>
      <c r="AN88" t="s">
        <v>33</v>
      </c>
      <c r="AO88" s="2">
        <f t="shared" si="67"/>
        <v>0</v>
      </c>
      <c r="AP88" t="s">
        <v>38</v>
      </c>
      <c r="AQ88" s="2">
        <f t="shared" si="68"/>
        <v>0</v>
      </c>
      <c r="AR88" t="s">
        <v>38</v>
      </c>
      <c r="AS88" s="2">
        <f t="shared" si="69"/>
        <v>0</v>
      </c>
      <c r="AT88" t="s">
        <v>33</v>
      </c>
      <c r="AU88" s="2">
        <f t="shared" si="70"/>
        <v>0</v>
      </c>
      <c r="AV88" t="s">
        <v>30</v>
      </c>
      <c r="AW88" s="2">
        <f t="shared" si="71"/>
        <v>0</v>
      </c>
      <c r="AX88" t="s">
        <v>38</v>
      </c>
      <c r="AY88" s="2">
        <f t="shared" si="72"/>
        <v>0</v>
      </c>
      <c r="AZ88" t="s">
        <v>30</v>
      </c>
      <c r="BA88" s="2">
        <f t="shared" si="73"/>
        <v>0</v>
      </c>
      <c r="BB88">
        <f t="shared" si="74"/>
        <v>4</v>
      </c>
      <c r="BC88" s="12">
        <v>0.16666666666666666</v>
      </c>
    </row>
    <row r="89" spans="1:55" s="7" customFormat="1" x14ac:dyDescent="0.25">
      <c r="A89" t="s">
        <v>148</v>
      </c>
      <c r="B89" s="9" t="s">
        <v>30</v>
      </c>
      <c r="C89"/>
      <c r="D89" s="9" t="s">
        <v>40</v>
      </c>
      <c r="E89"/>
      <c r="F89" t="s">
        <v>149</v>
      </c>
      <c r="G89" s="2">
        <f t="shared" si="50"/>
        <v>0</v>
      </c>
      <c r="H89" t="s">
        <v>89</v>
      </c>
      <c r="I89" s="2">
        <f t="shared" si="51"/>
        <v>0</v>
      </c>
      <c r="J89" t="s">
        <v>35</v>
      </c>
      <c r="K89" s="2">
        <f t="shared" si="52"/>
        <v>0</v>
      </c>
      <c r="L89" t="s">
        <v>35</v>
      </c>
      <c r="M89" s="2">
        <f t="shared" si="53"/>
        <v>0</v>
      </c>
      <c r="N89" t="s">
        <v>33</v>
      </c>
      <c r="O89" s="2">
        <f t="shared" si="54"/>
        <v>0</v>
      </c>
      <c r="P89" t="s">
        <v>35</v>
      </c>
      <c r="Q89" s="2">
        <f t="shared" si="55"/>
        <v>0</v>
      </c>
      <c r="R89" t="s">
        <v>33</v>
      </c>
      <c r="S89" s="2">
        <f t="shared" si="56"/>
        <v>0</v>
      </c>
      <c r="T89" t="s">
        <v>38</v>
      </c>
      <c r="U89" s="2">
        <f t="shared" si="57"/>
        <v>0</v>
      </c>
      <c r="V89" t="s">
        <v>34</v>
      </c>
      <c r="W89" s="2">
        <f t="shared" si="58"/>
        <v>1</v>
      </c>
      <c r="X89" t="s">
        <v>38</v>
      </c>
      <c r="Y89" s="2">
        <f t="shared" si="59"/>
        <v>0</v>
      </c>
      <c r="Z89" t="s">
        <v>49</v>
      </c>
      <c r="AA89" s="2">
        <f t="shared" si="60"/>
        <v>0</v>
      </c>
      <c r="AB89" t="s">
        <v>40</v>
      </c>
      <c r="AC89" s="2">
        <f t="shared" si="61"/>
        <v>0</v>
      </c>
      <c r="AD89" t="s">
        <v>30</v>
      </c>
      <c r="AE89" s="2">
        <f t="shared" si="62"/>
        <v>0</v>
      </c>
      <c r="AF89" t="s">
        <v>30</v>
      </c>
      <c r="AG89" s="2">
        <f t="shared" si="63"/>
        <v>0</v>
      </c>
      <c r="AH89" t="s">
        <v>36</v>
      </c>
      <c r="AI89" s="2">
        <f t="shared" si="64"/>
        <v>0</v>
      </c>
      <c r="AJ89" t="s">
        <v>30</v>
      </c>
      <c r="AK89" s="2">
        <f t="shared" si="65"/>
        <v>0</v>
      </c>
      <c r="AL89" t="s">
        <v>33</v>
      </c>
      <c r="AM89" s="2">
        <f t="shared" si="66"/>
        <v>0</v>
      </c>
      <c r="AN89" t="s">
        <v>33</v>
      </c>
      <c r="AO89" s="2">
        <f t="shared" si="67"/>
        <v>0</v>
      </c>
      <c r="AP89" t="s">
        <v>33</v>
      </c>
      <c r="AQ89" s="2">
        <f t="shared" si="68"/>
        <v>0</v>
      </c>
      <c r="AR89" t="s">
        <v>38</v>
      </c>
      <c r="AS89" s="2">
        <f t="shared" si="69"/>
        <v>0</v>
      </c>
      <c r="AT89" t="s">
        <v>33</v>
      </c>
      <c r="AU89" s="2">
        <f t="shared" si="70"/>
        <v>0</v>
      </c>
      <c r="AV89" t="s">
        <v>30</v>
      </c>
      <c r="AW89" s="2">
        <f t="shared" si="71"/>
        <v>0</v>
      </c>
      <c r="AX89" t="s">
        <v>32</v>
      </c>
      <c r="AY89" s="2">
        <f t="shared" si="72"/>
        <v>0</v>
      </c>
      <c r="AZ89" t="s">
        <v>32</v>
      </c>
      <c r="BA89" s="2">
        <f t="shared" si="73"/>
        <v>1</v>
      </c>
      <c r="BB89">
        <f t="shared" si="74"/>
        <v>2</v>
      </c>
      <c r="BC89" s="12">
        <v>8.3333333333333329E-2</v>
      </c>
    </row>
    <row r="90" spans="1:55" x14ac:dyDescent="0.25">
      <c r="A90" t="s">
        <v>150</v>
      </c>
      <c r="B90" s="9" t="s">
        <v>30</v>
      </c>
      <c r="C90"/>
      <c r="D90" s="9" t="s">
        <v>40</v>
      </c>
      <c r="E90"/>
      <c r="F90" t="s">
        <v>40</v>
      </c>
      <c r="G90" s="2">
        <f t="shared" si="50"/>
        <v>0</v>
      </c>
      <c r="H90" t="s">
        <v>40</v>
      </c>
      <c r="I90" s="2">
        <f t="shared" si="51"/>
        <v>0</v>
      </c>
      <c r="J90" t="s">
        <v>30</v>
      </c>
      <c r="K90" s="2">
        <f t="shared" si="52"/>
        <v>1</v>
      </c>
      <c r="L90" t="s">
        <v>30</v>
      </c>
      <c r="M90" s="2">
        <f t="shared" si="53"/>
        <v>1</v>
      </c>
      <c r="N90" t="s">
        <v>38</v>
      </c>
      <c r="O90" s="2">
        <f t="shared" si="54"/>
        <v>0</v>
      </c>
      <c r="P90" t="s">
        <v>30</v>
      </c>
      <c r="Q90" s="2">
        <f t="shared" si="55"/>
        <v>0</v>
      </c>
      <c r="R90" t="s">
        <v>41</v>
      </c>
      <c r="S90" s="2">
        <f t="shared" si="56"/>
        <v>0</v>
      </c>
      <c r="T90" t="s">
        <v>33</v>
      </c>
      <c r="U90" s="2">
        <f t="shared" si="57"/>
        <v>1</v>
      </c>
      <c r="V90" t="s">
        <v>30</v>
      </c>
      <c r="W90" s="2">
        <f t="shared" si="58"/>
        <v>0</v>
      </c>
      <c r="X90" t="s">
        <v>33</v>
      </c>
      <c r="Y90" s="2">
        <f t="shared" si="59"/>
        <v>0</v>
      </c>
      <c r="Z90" t="s">
        <v>41</v>
      </c>
      <c r="AA90" s="2">
        <f t="shared" si="60"/>
        <v>0</v>
      </c>
      <c r="AB90" t="s">
        <v>40</v>
      </c>
      <c r="AC90" s="2">
        <f t="shared" si="61"/>
        <v>0</v>
      </c>
      <c r="AD90" t="s">
        <v>33</v>
      </c>
      <c r="AE90" s="2">
        <f t="shared" si="62"/>
        <v>0</v>
      </c>
      <c r="AF90" t="s">
        <v>33</v>
      </c>
      <c r="AG90" s="2">
        <f t="shared" si="63"/>
        <v>0</v>
      </c>
      <c r="AH90" t="s">
        <v>38</v>
      </c>
      <c r="AI90" s="2">
        <f t="shared" si="64"/>
        <v>0</v>
      </c>
      <c r="AJ90" t="s">
        <v>33</v>
      </c>
      <c r="AK90" s="2">
        <f t="shared" si="65"/>
        <v>0</v>
      </c>
      <c r="AL90" t="s">
        <v>40</v>
      </c>
      <c r="AM90" s="2">
        <f t="shared" si="66"/>
        <v>0</v>
      </c>
      <c r="AN90" t="s">
        <v>30</v>
      </c>
      <c r="AO90" s="2">
        <f t="shared" si="67"/>
        <v>0</v>
      </c>
      <c r="AP90" t="s">
        <v>38</v>
      </c>
      <c r="AQ90" s="2">
        <f t="shared" si="68"/>
        <v>0</v>
      </c>
      <c r="AR90" t="s">
        <v>33</v>
      </c>
      <c r="AS90" s="2">
        <f t="shared" si="69"/>
        <v>0</v>
      </c>
      <c r="AT90" t="s">
        <v>38</v>
      </c>
      <c r="AU90" s="2">
        <f t="shared" si="70"/>
        <v>1</v>
      </c>
      <c r="AV90" t="s">
        <v>41</v>
      </c>
      <c r="AW90" s="2">
        <f t="shared" si="71"/>
        <v>0</v>
      </c>
      <c r="AX90" t="s">
        <v>30</v>
      </c>
      <c r="AY90" s="2">
        <f t="shared" si="72"/>
        <v>1</v>
      </c>
      <c r="AZ90" t="s">
        <v>38</v>
      </c>
      <c r="BA90" s="2">
        <f t="shared" si="73"/>
        <v>0</v>
      </c>
      <c r="BB90">
        <f t="shared" si="74"/>
        <v>5</v>
      </c>
      <c r="BC90" s="12">
        <v>0.20833333333333334</v>
      </c>
    </row>
    <row r="91" spans="1:55" x14ac:dyDescent="0.25">
      <c r="A91" t="s">
        <v>151</v>
      </c>
      <c r="B91" s="9" t="s">
        <v>30</v>
      </c>
      <c r="C91"/>
      <c r="D91" s="9" t="s">
        <v>40</v>
      </c>
      <c r="E91"/>
      <c r="F91" t="s">
        <v>38</v>
      </c>
      <c r="G91" s="2">
        <f t="shared" si="50"/>
        <v>0</v>
      </c>
      <c r="H91" t="s">
        <v>40</v>
      </c>
      <c r="I91" s="2">
        <f t="shared" si="51"/>
        <v>0</v>
      </c>
      <c r="J91" t="s">
        <v>35</v>
      </c>
      <c r="K91" s="2">
        <f t="shared" si="52"/>
        <v>0</v>
      </c>
      <c r="L91" t="s">
        <v>30</v>
      </c>
      <c r="M91" s="2">
        <f t="shared" si="53"/>
        <v>1</v>
      </c>
      <c r="N91" t="s">
        <v>35</v>
      </c>
      <c r="O91" s="2">
        <f t="shared" si="54"/>
        <v>0</v>
      </c>
      <c r="P91" t="s">
        <v>48</v>
      </c>
      <c r="Q91" s="2">
        <f t="shared" si="55"/>
        <v>0</v>
      </c>
      <c r="R91" t="s">
        <v>33</v>
      </c>
      <c r="S91" s="2">
        <f t="shared" si="56"/>
        <v>0</v>
      </c>
      <c r="T91" t="s">
        <v>38</v>
      </c>
      <c r="U91" s="2">
        <f t="shared" si="57"/>
        <v>0</v>
      </c>
      <c r="V91" t="s">
        <v>30</v>
      </c>
      <c r="W91" s="2">
        <f t="shared" si="58"/>
        <v>0</v>
      </c>
      <c r="X91" t="s">
        <v>30</v>
      </c>
      <c r="Y91" s="2">
        <f t="shared" si="59"/>
        <v>0</v>
      </c>
      <c r="Z91" t="s">
        <v>38</v>
      </c>
      <c r="AA91" s="2">
        <f t="shared" si="60"/>
        <v>0</v>
      </c>
      <c r="AB91" t="s">
        <v>40</v>
      </c>
      <c r="AC91" s="2">
        <f t="shared" si="61"/>
        <v>0</v>
      </c>
      <c r="AD91" t="s">
        <v>38</v>
      </c>
      <c r="AE91" s="2">
        <f t="shared" si="62"/>
        <v>0</v>
      </c>
      <c r="AF91" t="s">
        <v>30</v>
      </c>
      <c r="AG91" s="2">
        <f t="shared" si="63"/>
        <v>0</v>
      </c>
      <c r="AH91" t="s">
        <v>33</v>
      </c>
      <c r="AI91" s="2">
        <f t="shared" si="64"/>
        <v>0</v>
      </c>
      <c r="AJ91" t="s">
        <v>38</v>
      </c>
      <c r="AK91" s="2">
        <f t="shared" si="65"/>
        <v>1</v>
      </c>
      <c r="AL91" t="s">
        <v>33</v>
      </c>
      <c r="AM91" s="2">
        <f t="shared" si="66"/>
        <v>0</v>
      </c>
      <c r="AN91" t="s">
        <v>30</v>
      </c>
      <c r="AO91" s="2">
        <f t="shared" si="67"/>
        <v>0</v>
      </c>
      <c r="AP91" t="s">
        <v>41</v>
      </c>
      <c r="AQ91" s="2">
        <f t="shared" si="68"/>
        <v>0</v>
      </c>
      <c r="AR91" t="s">
        <v>33</v>
      </c>
      <c r="AS91" s="2">
        <f t="shared" si="69"/>
        <v>0</v>
      </c>
      <c r="AT91" t="s">
        <v>38</v>
      </c>
      <c r="AU91" s="2">
        <f t="shared" si="70"/>
        <v>1</v>
      </c>
      <c r="AV91" t="s">
        <v>41</v>
      </c>
      <c r="AW91" s="2">
        <f t="shared" si="71"/>
        <v>0</v>
      </c>
      <c r="AX91" t="s">
        <v>30</v>
      </c>
      <c r="AY91" s="2">
        <f t="shared" si="72"/>
        <v>1</v>
      </c>
      <c r="BA91" s="2">
        <f t="shared" si="73"/>
        <v>0</v>
      </c>
      <c r="BB91">
        <f t="shared" si="74"/>
        <v>4</v>
      </c>
      <c r="BC91" s="12">
        <v>0.16666666666666666</v>
      </c>
    </row>
    <row r="92" spans="1:55" x14ac:dyDescent="0.25">
      <c r="A92" t="s">
        <v>152</v>
      </c>
      <c r="B92" s="9" t="s">
        <v>30</v>
      </c>
      <c r="C92"/>
      <c r="D92" s="9" t="s">
        <v>40</v>
      </c>
      <c r="E92"/>
      <c r="F92" t="s">
        <v>35</v>
      </c>
      <c r="G92" s="2">
        <f t="shared" si="50"/>
        <v>0</v>
      </c>
      <c r="H92" t="s">
        <v>30</v>
      </c>
      <c r="I92" s="2">
        <f t="shared" si="51"/>
        <v>0</v>
      </c>
      <c r="J92" t="s">
        <v>30</v>
      </c>
      <c r="K92" s="2">
        <f t="shared" si="52"/>
        <v>1</v>
      </c>
      <c r="L92" t="s">
        <v>30</v>
      </c>
      <c r="M92" s="2">
        <f t="shared" si="53"/>
        <v>1</v>
      </c>
      <c r="N92" t="s">
        <v>33</v>
      </c>
      <c r="O92" s="2">
        <f t="shared" si="54"/>
        <v>0</v>
      </c>
      <c r="P92" t="s">
        <v>38</v>
      </c>
      <c r="Q92" s="2">
        <f t="shared" si="55"/>
        <v>0</v>
      </c>
      <c r="R92" t="s">
        <v>41</v>
      </c>
      <c r="S92" s="2">
        <f t="shared" si="56"/>
        <v>0</v>
      </c>
      <c r="T92" t="s">
        <v>33</v>
      </c>
      <c r="U92" s="2">
        <f t="shared" si="57"/>
        <v>1</v>
      </c>
      <c r="V92" t="s">
        <v>41</v>
      </c>
      <c r="W92" s="2">
        <f t="shared" si="58"/>
        <v>0</v>
      </c>
      <c r="X92" t="s">
        <v>33</v>
      </c>
      <c r="Y92" s="2">
        <f t="shared" si="59"/>
        <v>0</v>
      </c>
      <c r="Z92" t="s">
        <v>30</v>
      </c>
      <c r="AA92" s="2">
        <f t="shared" si="60"/>
        <v>1</v>
      </c>
      <c r="AB92" t="s">
        <v>40</v>
      </c>
      <c r="AC92" s="2">
        <f t="shared" si="61"/>
        <v>0</v>
      </c>
      <c r="AD92" t="s">
        <v>38</v>
      </c>
      <c r="AE92" s="2">
        <f t="shared" si="62"/>
        <v>0</v>
      </c>
      <c r="AF92" t="s">
        <v>33</v>
      </c>
      <c r="AG92" s="2">
        <f t="shared" si="63"/>
        <v>0</v>
      </c>
      <c r="AH92" t="s">
        <v>41</v>
      </c>
      <c r="AI92" s="2">
        <f t="shared" si="64"/>
        <v>0</v>
      </c>
      <c r="AJ92" t="s">
        <v>38</v>
      </c>
      <c r="AK92" s="2">
        <f t="shared" si="65"/>
        <v>1</v>
      </c>
      <c r="AL92" t="s">
        <v>41</v>
      </c>
      <c r="AM92" s="2">
        <f t="shared" si="66"/>
        <v>0</v>
      </c>
      <c r="AN92" t="s">
        <v>38</v>
      </c>
      <c r="AO92" s="2">
        <f t="shared" si="67"/>
        <v>1</v>
      </c>
      <c r="AP92" t="s">
        <v>38</v>
      </c>
      <c r="AQ92" s="2">
        <f t="shared" si="68"/>
        <v>0</v>
      </c>
      <c r="AR92" t="s">
        <v>30</v>
      </c>
      <c r="AS92" s="2">
        <f t="shared" si="69"/>
        <v>1</v>
      </c>
      <c r="AT92" t="s">
        <v>33</v>
      </c>
      <c r="AU92" s="2">
        <f t="shared" si="70"/>
        <v>0</v>
      </c>
      <c r="AV92" t="s">
        <v>38</v>
      </c>
      <c r="AW92" s="2">
        <f t="shared" si="71"/>
        <v>0</v>
      </c>
      <c r="AX92" t="s">
        <v>41</v>
      </c>
      <c r="AY92" s="2">
        <f t="shared" si="72"/>
        <v>0</v>
      </c>
      <c r="AZ92" t="s">
        <v>38</v>
      </c>
      <c r="BA92" s="2">
        <f t="shared" si="73"/>
        <v>0</v>
      </c>
      <c r="BB92">
        <f t="shared" si="74"/>
        <v>7</v>
      </c>
      <c r="BC92" s="12">
        <v>0.29166666666666669</v>
      </c>
    </row>
    <row r="93" spans="1:55" x14ac:dyDescent="0.25">
      <c r="A93" t="s">
        <v>153</v>
      </c>
      <c r="B93" s="9" t="s">
        <v>30</v>
      </c>
      <c r="C93"/>
      <c r="D93" s="9" t="s">
        <v>40</v>
      </c>
      <c r="E93"/>
      <c r="F93" t="s">
        <v>57</v>
      </c>
      <c r="G93" s="2">
        <f t="shared" si="50"/>
        <v>0</v>
      </c>
      <c r="H93" t="s">
        <v>38</v>
      </c>
      <c r="I93" s="2">
        <f t="shared" si="51"/>
        <v>0</v>
      </c>
      <c r="J93" t="s">
        <v>33</v>
      </c>
      <c r="K93" s="2">
        <f t="shared" si="52"/>
        <v>0</v>
      </c>
      <c r="L93" t="s">
        <v>30</v>
      </c>
      <c r="M93" s="2">
        <f t="shared" si="53"/>
        <v>1</v>
      </c>
      <c r="N93" t="s">
        <v>30</v>
      </c>
      <c r="O93" s="2">
        <f t="shared" si="54"/>
        <v>0</v>
      </c>
      <c r="P93" t="s">
        <v>41</v>
      </c>
      <c r="Q93" s="2">
        <f t="shared" si="55"/>
        <v>0</v>
      </c>
      <c r="R93" t="s">
        <v>38</v>
      </c>
      <c r="S93" s="2">
        <f t="shared" si="56"/>
        <v>0</v>
      </c>
      <c r="T93" t="s">
        <v>33</v>
      </c>
      <c r="U93" s="2">
        <f t="shared" si="57"/>
        <v>1</v>
      </c>
      <c r="V93" t="s">
        <v>30</v>
      </c>
      <c r="W93" s="2">
        <f t="shared" si="58"/>
        <v>0</v>
      </c>
      <c r="X93" t="s">
        <v>30</v>
      </c>
      <c r="Y93" s="2">
        <f t="shared" si="59"/>
        <v>0</v>
      </c>
      <c r="Z93" t="s">
        <v>28</v>
      </c>
      <c r="AA93" s="2">
        <f t="shared" si="60"/>
        <v>0</v>
      </c>
      <c r="AB93" t="s">
        <v>40</v>
      </c>
      <c r="AC93" s="2">
        <f t="shared" si="61"/>
        <v>0</v>
      </c>
      <c r="AD93" t="s">
        <v>41</v>
      </c>
      <c r="AE93" s="2">
        <f t="shared" si="62"/>
        <v>0</v>
      </c>
      <c r="AF93" t="s">
        <v>37</v>
      </c>
      <c r="AG93" s="2">
        <f t="shared" si="63"/>
        <v>0</v>
      </c>
      <c r="AH93" t="s">
        <v>30</v>
      </c>
      <c r="AI93" s="2">
        <f t="shared" si="64"/>
        <v>0</v>
      </c>
      <c r="AJ93" t="s">
        <v>38</v>
      </c>
      <c r="AK93" s="2">
        <f t="shared" si="65"/>
        <v>1</v>
      </c>
      <c r="AL93" t="s">
        <v>40</v>
      </c>
      <c r="AM93" s="2">
        <f t="shared" si="66"/>
        <v>0</v>
      </c>
      <c r="AN93" t="s">
        <v>38</v>
      </c>
      <c r="AO93" s="2">
        <f t="shared" si="67"/>
        <v>1</v>
      </c>
      <c r="AP93" t="s">
        <v>33</v>
      </c>
      <c r="AQ93" s="2">
        <f t="shared" si="68"/>
        <v>0</v>
      </c>
      <c r="AR93" t="s">
        <v>35</v>
      </c>
      <c r="AS93" s="2">
        <f t="shared" si="69"/>
        <v>0</v>
      </c>
      <c r="AT93" t="s">
        <v>45</v>
      </c>
      <c r="AU93" s="2">
        <f t="shared" si="70"/>
        <v>0</v>
      </c>
      <c r="AV93" t="s">
        <v>41</v>
      </c>
      <c r="AW93" s="2">
        <f t="shared" si="71"/>
        <v>0</v>
      </c>
      <c r="AX93" t="s">
        <v>36</v>
      </c>
      <c r="AY93" s="2">
        <f t="shared" si="72"/>
        <v>0</v>
      </c>
      <c r="AZ93" t="s">
        <v>32</v>
      </c>
      <c r="BA93" s="2">
        <f t="shared" si="73"/>
        <v>1</v>
      </c>
      <c r="BB93">
        <f t="shared" si="74"/>
        <v>5</v>
      </c>
      <c r="BC93" s="12">
        <v>0.20833333333333334</v>
      </c>
    </row>
    <row r="94" spans="1:55" x14ac:dyDescent="0.25">
      <c r="A94" t="s">
        <v>154</v>
      </c>
      <c r="B94" s="9" t="s">
        <v>30</v>
      </c>
      <c r="C94"/>
      <c r="D94" s="9" t="s">
        <v>40</v>
      </c>
      <c r="E94"/>
      <c r="F94" t="s">
        <v>36</v>
      </c>
      <c r="G94" s="2">
        <f t="shared" si="50"/>
        <v>0</v>
      </c>
      <c r="H94" t="s">
        <v>29</v>
      </c>
      <c r="I94" s="2">
        <f t="shared" si="51"/>
        <v>1</v>
      </c>
      <c r="J94" t="s">
        <v>33</v>
      </c>
      <c r="K94" s="2">
        <f t="shared" si="52"/>
        <v>0</v>
      </c>
      <c r="L94" t="s">
        <v>34</v>
      </c>
      <c r="M94" s="2">
        <f t="shared" si="53"/>
        <v>0</v>
      </c>
      <c r="N94" t="s">
        <v>33</v>
      </c>
      <c r="O94" s="2">
        <f t="shared" si="54"/>
        <v>0</v>
      </c>
      <c r="P94" t="s">
        <v>28</v>
      </c>
      <c r="Q94" s="2">
        <f t="shared" si="55"/>
        <v>0</v>
      </c>
      <c r="R94" t="s">
        <v>28</v>
      </c>
      <c r="S94" s="2">
        <f t="shared" si="56"/>
        <v>0</v>
      </c>
      <c r="T94" t="s">
        <v>38</v>
      </c>
      <c r="U94" s="2">
        <f t="shared" si="57"/>
        <v>0</v>
      </c>
      <c r="V94" t="s">
        <v>30</v>
      </c>
      <c r="W94" s="2">
        <f t="shared" si="58"/>
        <v>0</v>
      </c>
      <c r="X94" t="s">
        <v>38</v>
      </c>
      <c r="Y94" s="2">
        <f t="shared" si="59"/>
        <v>0</v>
      </c>
      <c r="Z94" t="s">
        <v>30</v>
      </c>
      <c r="AA94" s="2">
        <f t="shared" si="60"/>
        <v>1</v>
      </c>
      <c r="AB94" t="s">
        <v>40</v>
      </c>
      <c r="AC94" s="2">
        <f t="shared" si="61"/>
        <v>0</v>
      </c>
      <c r="AD94" t="s">
        <v>38</v>
      </c>
      <c r="AE94" s="2">
        <f t="shared" si="62"/>
        <v>0</v>
      </c>
      <c r="AF94" t="s">
        <v>28</v>
      </c>
      <c r="AG94" s="2">
        <f t="shared" si="63"/>
        <v>0</v>
      </c>
      <c r="AH94" t="s">
        <v>35</v>
      </c>
      <c r="AI94" s="2">
        <f t="shared" si="64"/>
        <v>0</v>
      </c>
      <c r="AJ94" t="s">
        <v>38</v>
      </c>
      <c r="AK94" s="2">
        <f t="shared" si="65"/>
        <v>1</v>
      </c>
      <c r="AL94" t="s">
        <v>34</v>
      </c>
      <c r="AM94" s="2">
        <f t="shared" si="66"/>
        <v>0</v>
      </c>
      <c r="AN94" t="s">
        <v>38</v>
      </c>
      <c r="AO94" s="2">
        <f t="shared" si="67"/>
        <v>1</v>
      </c>
      <c r="AP94" t="s">
        <v>33</v>
      </c>
      <c r="AQ94" s="2">
        <f t="shared" si="68"/>
        <v>0</v>
      </c>
      <c r="AR94" t="s">
        <v>30</v>
      </c>
      <c r="AS94" s="2">
        <f t="shared" si="69"/>
        <v>1</v>
      </c>
      <c r="AT94" t="s">
        <v>38</v>
      </c>
      <c r="AU94" s="2">
        <f t="shared" si="70"/>
        <v>1</v>
      </c>
      <c r="AV94" t="s">
        <v>33</v>
      </c>
      <c r="AW94" s="2">
        <f t="shared" si="71"/>
        <v>1</v>
      </c>
      <c r="AX94" t="s">
        <v>30</v>
      </c>
      <c r="AY94" s="2">
        <f t="shared" si="72"/>
        <v>1</v>
      </c>
      <c r="AZ94" t="s">
        <v>32</v>
      </c>
      <c r="BA94" s="2">
        <f t="shared" si="73"/>
        <v>1</v>
      </c>
      <c r="BB94">
        <f t="shared" si="74"/>
        <v>8</v>
      </c>
      <c r="BC94" s="12">
        <v>0.33333333333333331</v>
      </c>
    </row>
    <row r="95" spans="1:55" x14ac:dyDescent="0.25">
      <c r="A95" t="s">
        <v>155</v>
      </c>
      <c r="B95" s="9" t="s">
        <v>30</v>
      </c>
      <c r="C95"/>
      <c r="D95" s="9" t="s">
        <v>40</v>
      </c>
      <c r="E95"/>
      <c r="F95" t="s">
        <v>30</v>
      </c>
      <c r="G95" s="2">
        <f t="shared" si="50"/>
        <v>0</v>
      </c>
      <c r="H95" t="s">
        <v>38</v>
      </c>
      <c r="I95" s="2">
        <f t="shared" si="51"/>
        <v>0</v>
      </c>
      <c r="J95" t="s">
        <v>30</v>
      </c>
      <c r="K95" s="2">
        <f t="shared" si="52"/>
        <v>1</v>
      </c>
      <c r="L95" t="s">
        <v>45</v>
      </c>
      <c r="M95" s="2">
        <f t="shared" si="53"/>
        <v>0</v>
      </c>
      <c r="N95" t="s">
        <v>41</v>
      </c>
      <c r="O95" s="2">
        <f t="shared" si="54"/>
        <v>0</v>
      </c>
      <c r="P95" t="s">
        <v>35</v>
      </c>
      <c r="Q95" s="2">
        <f t="shared" si="55"/>
        <v>0</v>
      </c>
      <c r="R95" t="s">
        <v>37</v>
      </c>
      <c r="S95" s="2">
        <f t="shared" si="56"/>
        <v>0</v>
      </c>
      <c r="T95" t="s">
        <v>33</v>
      </c>
      <c r="U95" s="2">
        <f t="shared" si="57"/>
        <v>1</v>
      </c>
      <c r="V95" t="s">
        <v>37</v>
      </c>
      <c r="W95" s="2">
        <f t="shared" si="58"/>
        <v>0</v>
      </c>
      <c r="X95" t="s">
        <v>38</v>
      </c>
      <c r="Y95" s="2">
        <f t="shared" si="59"/>
        <v>0</v>
      </c>
      <c r="Z95" t="s">
        <v>33</v>
      </c>
      <c r="AA95" s="2">
        <f t="shared" si="60"/>
        <v>0</v>
      </c>
      <c r="AB95" t="s">
        <v>38</v>
      </c>
      <c r="AC95" s="2">
        <f t="shared" si="61"/>
        <v>0</v>
      </c>
      <c r="AD95" t="s">
        <v>33</v>
      </c>
      <c r="AE95" s="2">
        <f t="shared" si="62"/>
        <v>0</v>
      </c>
      <c r="AF95" t="s">
        <v>30</v>
      </c>
      <c r="AG95" s="2">
        <f t="shared" si="63"/>
        <v>0</v>
      </c>
      <c r="AH95" t="s">
        <v>33</v>
      </c>
      <c r="AI95" s="2">
        <f t="shared" si="64"/>
        <v>0</v>
      </c>
      <c r="AJ95" t="s">
        <v>30</v>
      </c>
      <c r="AK95" s="2">
        <f t="shared" si="65"/>
        <v>0</v>
      </c>
      <c r="AL95" t="s">
        <v>41</v>
      </c>
      <c r="AM95" s="2">
        <f t="shared" si="66"/>
        <v>0</v>
      </c>
      <c r="AN95" t="s">
        <v>38</v>
      </c>
      <c r="AO95" s="2">
        <f t="shared" si="67"/>
        <v>1</v>
      </c>
      <c r="AP95" t="s">
        <v>34</v>
      </c>
      <c r="AQ95" s="2">
        <f t="shared" si="68"/>
        <v>0</v>
      </c>
      <c r="AR95" t="s">
        <v>30</v>
      </c>
      <c r="AS95" s="2">
        <f t="shared" si="69"/>
        <v>1</v>
      </c>
      <c r="AT95" t="s">
        <v>45</v>
      </c>
      <c r="AU95" s="2">
        <f t="shared" si="70"/>
        <v>0</v>
      </c>
      <c r="AV95" t="s">
        <v>33</v>
      </c>
      <c r="AW95" s="2">
        <f t="shared" si="71"/>
        <v>1</v>
      </c>
      <c r="AX95" t="s">
        <v>32</v>
      </c>
      <c r="AY95" s="2">
        <f t="shared" si="72"/>
        <v>0</v>
      </c>
      <c r="AZ95" t="s">
        <v>45</v>
      </c>
      <c r="BA95" s="2">
        <f t="shared" si="73"/>
        <v>0</v>
      </c>
      <c r="BB95">
        <f t="shared" si="74"/>
        <v>5</v>
      </c>
      <c r="BC95" s="12">
        <v>0.20833333333333334</v>
      </c>
    </row>
    <row r="96" spans="1:55" x14ac:dyDescent="0.25">
      <c r="A96" s="7" t="s">
        <v>46</v>
      </c>
      <c r="B96" s="7" t="s">
        <v>30</v>
      </c>
      <c r="C96" s="7"/>
      <c r="D96" s="7" t="s">
        <v>40</v>
      </c>
      <c r="E96" s="7"/>
      <c r="F96" s="7" t="s">
        <v>37</v>
      </c>
      <c r="G96" s="2">
        <f t="shared" si="50"/>
        <v>0</v>
      </c>
      <c r="H96" s="7"/>
      <c r="I96" s="2">
        <f t="shared" si="51"/>
        <v>0</v>
      </c>
      <c r="J96" s="7" t="s">
        <v>33</v>
      </c>
      <c r="K96" s="2">
        <f t="shared" si="52"/>
        <v>0</v>
      </c>
      <c r="L96" s="7" t="s">
        <v>30</v>
      </c>
      <c r="M96" s="2">
        <f t="shared" si="53"/>
        <v>1</v>
      </c>
      <c r="N96" s="7" t="s">
        <v>35</v>
      </c>
      <c r="O96" s="2">
        <f t="shared" si="54"/>
        <v>0</v>
      </c>
      <c r="P96" s="7" t="s">
        <v>41</v>
      </c>
      <c r="Q96" s="2">
        <f t="shared" si="55"/>
        <v>0</v>
      </c>
      <c r="R96" s="7" t="s">
        <v>33</v>
      </c>
      <c r="S96" s="2">
        <f t="shared" si="56"/>
        <v>0</v>
      </c>
      <c r="T96" s="7" t="s">
        <v>38</v>
      </c>
      <c r="U96" s="2">
        <f t="shared" si="57"/>
        <v>0</v>
      </c>
      <c r="V96" s="7" t="s">
        <v>28</v>
      </c>
      <c r="W96" s="2">
        <f t="shared" si="58"/>
        <v>0</v>
      </c>
      <c r="X96" s="7" t="s">
        <v>30</v>
      </c>
      <c r="Y96" s="2">
        <f t="shared" si="59"/>
        <v>0</v>
      </c>
      <c r="Z96" s="7" t="s">
        <v>30</v>
      </c>
      <c r="AA96" s="2">
        <f t="shared" si="60"/>
        <v>1</v>
      </c>
      <c r="AB96" s="7" t="s">
        <v>30</v>
      </c>
      <c r="AC96" s="2">
        <f t="shared" si="61"/>
        <v>0</v>
      </c>
      <c r="AD96" s="7" t="s">
        <v>33</v>
      </c>
      <c r="AE96" s="2">
        <f t="shared" si="62"/>
        <v>0</v>
      </c>
      <c r="AF96" s="7" t="s">
        <v>30</v>
      </c>
      <c r="AG96" s="2">
        <f t="shared" si="63"/>
        <v>0</v>
      </c>
      <c r="AH96" s="7" t="s">
        <v>33</v>
      </c>
      <c r="AI96" s="2">
        <f t="shared" si="64"/>
        <v>0</v>
      </c>
      <c r="AJ96" s="7" t="s">
        <v>38</v>
      </c>
      <c r="AK96" s="2">
        <f t="shared" si="65"/>
        <v>1</v>
      </c>
      <c r="AL96" s="7" t="s">
        <v>38</v>
      </c>
      <c r="AM96" s="2">
        <f t="shared" si="66"/>
        <v>0</v>
      </c>
      <c r="AN96" s="7" t="s">
        <v>38</v>
      </c>
      <c r="AO96" s="2">
        <f t="shared" si="67"/>
        <v>1</v>
      </c>
      <c r="AP96" s="7" t="s">
        <v>30</v>
      </c>
      <c r="AQ96" s="2">
        <f t="shared" si="68"/>
        <v>1</v>
      </c>
      <c r="AR96" s="7" t="s">
        <v>30</v>
      </c>
      <c r="AS96" s="2">
        <f t="shared" si="69"/>
        <v>1</v>
      </c>
      <c r="AT96" s="7" t="s">
        <v>30</v>
      </c>
      <c r="AU96" s="2">
        <f t="shared" si="70"/>
        <v>0</v>
      </c>
      <c r="AV96" s="7" t="s">
        <v>38</v>
      </c>
      <c r="AW96" s="2">
        <f t="shared" si="71"/>
        <v>0</v>
      </c>
      <c r="AX96" s="7" t="s">
        <v>30</v>
      </c>
      <c r="AY96" s="2">
        <f t="shared" si="72"/>
        <v>1</v>
      </c>
      <c r="AZ96" s="7" t="s">
        <v>37</v>
      </c>
      <c r="BA96" s="2">
        <f t="shared" si="73"/>
        <v>0</v>
      </c>
      <c r="BB96">
        <f t="shared" si="74"/>
        <v>7</v>
      </c>
      <c r="BC96" s="12">
        <v>0.29166666666666669</v>
      </c>
    </row>
    <row r="97" spans="1:55" x14ac:dyDescent="0.25">
      <c r="A97" s="7" t="s">
        <v>64</v>
      </c>
      <c r="B97" s="7" t="s">
        <v>30</v>
      </c>
      <c r="C97" s="7"/>
      <c r="D97" s="7" t="s">
        <v>40</v>
      </c>
      <c r="E97" s="7"/>
      <c r="F97" s="7"/>
      <c r="G97" s="2">
        <f t="shared" si="50"/>
        <v>0</v>
      </c>
      <c r="H97" s="7"/>
      <c r="I97" s="2">
        <f t="shared" si="51"/>
        <v>0</v>
      </c>
      <c r="J97" s="7"/>
      <c r="K97" s="2">
        <f t="shared" si="52"/>
        <v>0</v>
      </c>
      <c r="L97" s="7"/>
      <c r="M97" s="2">
        <f t="shared" si="53"/>
        <v>0</v>
      </c>
      <c r="N97" s="7"/>
      <c r="O97" s="2">
        <f t="shared" si="54"/>
        <v>0</v>
      </c>
      <c r="P97" s="7"/>
      <c r="Q97" s="2">
        <f t="shared" si="55"/>
        <v>0</v>
      </c>
      <c r="R97" s="7"/>
      <c r="S97" s="2">
        <f t="shared" si="56"/>
        <v>0</v>
      </c>
      <c r="T97" s="7"/>
      <c r="U97" s="2">
        <f t="shared" si="57"/>
        <v>0</v>
      </c>
      <c r="V97" s="7" t="s">
        <v>30</v>
      </c>
      <c r="W97" s="2">
        <f t="shared" si="58"/>
        <v>0</v>
      </c>
      <c r="X97" s="7"/>
      <c r="Y97" s="2">
        <f t="shared" si="59"/>
        <v>0</v>
      </c>
      <c r="Z97" s="7"/>
      <c r="AA97" s="2">
        <f t="shared" si="60"/>
        <v>0</v>
      </c>
      <c r="AB97" s="7"/>
      <c r="AC97" s="2">
        <f t="shared" si="61"/>
        <v>0</v>
      </c>
      <c r="AD97" s="7"/>
      <c r="AE97" s="2">
        <f t="shared" si="62"/>
        <v>0</v>
      </c>
      <c r="AF97" s="7"/>
      <c r="AG97" s="2">
        <f t="shared" si="63"/>
        <v>0</v>
      </c>
      <c r="AH97" s="7"/>
      <c r="AI97" s="2">
        <f t="shared" si="64"/>
        <v>0</v>
      </c>
      <c r="AJ97" s="7"/>
      <c r="AK97" s="2">
        <f t="shared" si="65"/>
        <v>0</v>
      </c>
      <c r="AL97" s="7"/>
      <c r="AM97" s="2">
        <f t="shared" si="66"/>
        <v>0</v>
      </c>
      <c r="AN97" s="7"/>
      <c r="AO97" s="2">
        <f t="shared" si="67"/>
        <v>0</v>
      </c>
      <c r="AP97" s="7"/>
      <c r="AQ97" s="2">
        <f t="shared" si="68"/>
        <v>0</v>
      </c>
      <c r="AR97" s="7" t="s">
        <v>30</v>
      </c>
      <c r="AS97" s="2">
        <f t="shared" si="69"/>
        <v>1</v>
      </c>
      <c r="AT97" s="7"/>
      <c r="AU97" s="2">
        <f t="shared" si="70"/>
        <v>0</v>
      </c>
      <c r="AV97" s="7"/>
      <c r="AW97" s="2">
        <f t="shared" si="71"/>
        <v>0</v>
      </c>
      <c r="AX97" s="7"/>
      <c r="AY97" s="2">
        <f t="shared" si="72"/>
        <v>0</v>
      </c>
      <c r="AZ97" s="7"/>
      <c r="BA97" s="2">
        <f t="shared" si="73"/>
        <v>0</v>
      </c>
      <c r="BB97">
        <f t="shared" si="74"/>
        <v>1</v>
      </c>
      <c r="BC97" s="12">
        <v>4.1666666666666664E-2</v>
      </c>
    </row>
    <row r="98" spans="1:55" x14ac:dyDescent="0.25">
      <c r="A98" s="7" t="s">
        <v>63</v>
      </c>
      <c r="B98" s="7" t="s">
        <v>30</v>
      </c>
      <c r="C98" s="7"/>
      <c r="D98" s="7" t="s">
        <v>40</v>
      </c>
      <c r="E98" s="7"/>
      <c r="F98" s="7" t="s">
        <v>38</v>
      </c>
      <c r="G98" s="2">
        <f t="shared" si="50"/>
        <v>0</v>
      </c>
      <c r="H98" s="7" t="s">
        <v>33</v>
      </c>
      <c r="I98" s="2">
        <f t="shared" si="51"/>
        <v>0</v>
      </c>
      <c r="J98" s="7" t="s">
        <v>30</v>
      </c>
      <c r="K98" s="2">
        <f t="shared" si="52"/>
        <v>1</v>
      </c>
      <c r="L98" s="7" t="s">
        <v>30</v>
      </c>
      <c r="M98" s="2">
        <f t="shared" si="53"/>
        <v>1</v>
      </c>
      <c r="N98" s="7" t="s">
        <v>41</v>
      </c>
      <c r="O98" s="2">
        <f t="shared" si="54"/>
        <v>0</v>
      </c>
      <c r="P98" s="7" t="s">
        <v>41</v>
      </c>
      <c r="Q98" s="2">
        <f t="shared" si="55"/>
        <v>0</v>
      </c>
      <c r="R98" s="7" t="s">
        <v>33</v>
      </c>
      <c r="S98" s="2">
        <f t="shared" si="56"/>
        <v>0</v>
      </c>
      <c r="T98" s="7" t="s">
        <v>41</v>
      </c>
      <c r="U98" s="2">
        <f t="shared" si="57"/>
        <v>0</v>
      </c>
      <c r="V98" s="7" t="s">
        <v>30</v>
      </c>
      <c r="W98" s="2">
        <f t="shared" si="58"/>
        <v>0</v>
      </c>
      <c r="X98" s="7" t="s">
        <v>38</v>
      </c>
      <c r="Y98" s="2">
        <f t="shared" si="59"/>
        <v>0</v>
      </c>
      <c r="Z98" s="7" t="s">
        <v>33</v>
      </c>
      <c r="AA98" s="2">
        <f t="shared" si="60"/>
        <v>0</v>
      </c>
      <c r="AB98" s="7" t="s">
        <v>59</v>
      </c>
      <c r="AC98" s="2">
        <f t="shared" si="61"/>
        <v>0</v>
      </c>
      <c r="AD98" s="7" t="s">
        <v>38</v>
      </c>
      <c r="AE98" s="2">
        <f t="shared" si="62"/>
        <v>0</v>
      </c>
      <c r="AF98" s="7" t="s">
        <v>41</v>
      </c>
      <c r="AG98" s="2">
        <f t="shared" si="63"/>
        <v>0</v>
      </c>
      <c r="AH98" s="7" t="s">
        <v>33</v>
      </c>
      <c r="AI98" s="2">
        <f t="shared" si="64"/>
        <v>0</v>
      </c>
      <c r="AJ98" s="7" t="s">
        <v>33</v>
      </c>
      <c r="AK98" s="2">
        <f t="shared" si="65"/>
        <v>0</v>
      </c>
      <c r="AL98" s="7" t="s">
        <v>38</v>
      </c>
      <c r="AM98" s="2">
        <f t="shared" si="66"/>
        <v>0</v>
      </c>
      <c r="AN98" s="7" t="s">
        <v>33</v>
      </c>
      <c r="AO98" s="2">
        <f t="shared" si="67"/>
        <v>0</v>
      </c>
      <c r="AP98" s="7" t="s">
        <v>33</v>
      </c>
      <c r="AQ98" s="2">
        <f t="shared" si="68"/>
        <v>0</v>
      </c>
      <c r="AR98" s="7" t="s">
        <v>30</v>
      </c>
      <c r="AS98" s="2">
        <f t="shared" si="69"/>
        <v>1</v>
      </c>
      <c r="AT98" s="7" t="s">
        <v>48</v>
      </c>
      <c r="AU98" s="2">
        <f t="shared" si="70"/>
        <v>0</v>
      </c>
      <c r="AV98" s="7" t="s">
        <v>41</v>
      </c>
      <c r="AW98" s="2">
        <f t="shared" si="71"/>
        <v>0</v>
      </c>
      <c r="AX98" s="7" t="s">
        <v>30</v>
      </c>
      <c r="AY98" s="2">
        <f t="shared" si="72"/>
        <v>1</v>
      </c>
      <c r="AZ98" s="7" t="s">
        <v>38</v>
      </c>
      <c r="BA98" s="2">
        <f t="shared" si="73"/>
        <v>0</v>
      </c>
      <c r="BB98">
        <f t="shared" si="74"/>
        <v>4</v>
      </c>
      <c r="BC98" s="12">
        <v>0.16666666666666666</v>
      </c>
    </row>
    <row r="99" spans="1:55" x14ac:dyDescent="0.25">
      <c r="A99" s="7" t="s">
        <v>43</v>
      </c>
      <c r="B99" s="7" t="s">
        <v>30</v>
      </c>
      <c r="C99" s="7"/>
      <c r="D99" s="7" t="s">
        <v>40</v>
      </c>
      <c r="E99" s="7"/>
      <c r="F99" s="7" t="s">
        <v>37</v>
      </c>
      <c r="G99" s="2">
        <f t="shared" si="50"/>
        <v>0</v>
      </c>
      <c r="H99" s="7" t="s">
        <v>44</v>
      </c>
      <c r="I99" s="2">
        <f t="shared" si="51"/>
        <v>0</v>
      </c>
      <c r="J99" s="7" t="s">
        <v>35</v>
      </c>
      <c r="K99" s="2">
        <f t="shared" si="52"/>
        <v>0</v>
      </c>
      <c r="L99" s="7" t="s">
        <v>34</v>
      </c>
      <c r="M99" s="2">
        <f t="shared" si="53"/>
        <v>0</v>
      </c>
      <c r="N99" s="7" t="s">
        <v>30</v>
      </c>
      <c r="O99" s="2">
        <f t="shared" si="54"/>
        <v>0</v>
      </c>
      <c r="P99" s="7" t="s">
        <v>38</v>
      </c>
      <c r="Q99" s="2">
        <f t="shared" si="55"/>
        <v>0</v>
      </c>
      <c r="R99" s="7" t="s">
        <v>33</v>
      </c>
      <c r="S99" s="2">
        <f t="shared" si="56"/>
        <v>0</v>
      </c>
      <c r="T99" s="7" t="s">
        <v>30</v>
      </c>
      <c r="U99" s="2">
        <f t="shared" si="57"/>
        <v>0</v>
      </c>
      <c r="V99" s="7" t="s">
        <v>35</v>
      </c>
      <c r="W99" s="2">
        <f t="shared" si="58"/>
        <v>0</v>
      </c>
      <c r="X99" s="7" t="s">
        <v>30</v>
      </c>
      <c r="Y99" s="2">
        <f t="shared" si="59"/>
        <v>0</v>
      </c>
      <c r="Z99" s="7" t="s">
        <v>37</v>
      </c>
      <c r="AA99" s="2">
        <f t="shared" si="60"/>
        <v>0</v>
      </c>
      <c r="AB99" s="7" t="s">
        <v>34</v>
      </c>
      <c r="AC99" s="2">
        <f t="shared" si="61"/>
        <v>1</v>
      </c>
      <c r="AD99" s="7" t="s">
        <v>38</v>
      </c>
      <c r="AE99" s="2">
        <f t="shared" si="62"/>
        <v>0</v>
      </c>
      <c r="AF99" s="7" t="s">
        <v>35</v>
      </c>
      <c r="AG99" s="2">
        <f t="shared" si="63"/>
        <v>0</v>
      </c>
      <c r="AH99" s="7" t="s">
        <v>28</v>
      </c>
      <c r="AI99" s="2">
        <f t="shared" si="64"/>
        <v>0</v>
      </c>
      <c r="AJ99" s="7" t="s">
        <v>38</v>
      </c>
      <c r="AK99" s="2">
        <f t="shared" si="65"/>
        <v>1</v>
      </c>
      <c r="AL99" s="7" t="s">
        <v>35</v>
      </c>
      <c r="AM99" s="2">
        <f t="shared" si="66"/>
        <v>0</v>
      </c>
      <c r="AN99" s="7" t="s">
        <v>33</v>
      </c>
      <c r="AO99" s="2">
        <f t="shared" si="67"/>
        <v>0</v>
      </c>
      <c r="AP99" s="7" t="s">
        <v>41</v>
      </c>
      <c r="AQ99" s="2">
        <f t="shared" si="68"/>
        <v>0</v>
      </c>
      <c r="AR99" s="7" t="s">
        <v>45</v>
      </c>
      <c r="AS99" s="2">
        <f t="shared" si="69"/>
        <v>0</v>
      </c>
      <c r="AT99" s="7" t="s">
        <v>34</v>
      </c>
      <c r="AU99" s="2">
        <f t="shared" si="70"/>
        <v>0</v>
      </c>
      <c r="AV99" s="7" t="s">
        <v>38</v>
      </c>
      <c r="AW99" s="2">
        <f t="shared" si="71"/>
        <v>0</v>
      </c>
      <c r="AX99" s="7" t="s">
        <v>35</v>
      </c>
      <c r="AY99" s="2">
        <f t="shared" si="72"/>
        <v>0</v>
      </c>
      <c r="AZ99" s="7" t="s">
        <v>32</v>
      </c>
      <c r="BA99" s="2">
        <f t="shared" si="73"/>
        <v>1</v>
      </c>
      <c r="BB99">
        <f t="shared" si="74"/>
        <v>3</v>
      </c>
      <c r="BC99" s="12">
        <v>0.125</v>
      </c>
    </row>
    <row r="100" spans="1:55" x14ac:dyDescent="0.25">
      <c r="A100" s="7" t="s">
        <v>72</v>
      </c>
      <c r="B100" s="7" t="s">
        <v>30</v>
      </c>
      <c r="C100" s="7"/>
      <c r="D100" s="7" t="s">
        <v>40</v>
      </c>
      <c r="E100" s="7"/>
      <c r="F100" s="7" t="s">
        <v>38</v>
      </c>
      <c r="G100" s="2">
        <f t="shared" ref="G100:G120" si="75">IF(F100=F$3,1,0)</f>
        <v>0</v>
      </c>
      <c r="H100" s="7" t="s">
        <v>41</v>
      </c>
      <c r="I100" s="2">
        <f t="shared" ref="I100:I120" si="76">IF(H100=H$3,1,0)</f>
        <v>0</v>
      </c>
      <c r="J100" s="7" t="s">
        <v>33</v>
      </c>
      <c r="K100" s="2">
        <f t="shared" ref="K100:K120" si="77">IF(J100=J$3,1,0)</f>
        <v>0</v>
      </c>
      <c r="L100" s="7" t="s">
        <v>34</v>
      </c>
      <c r="M100" s="2">
        <f t="shared" ref="M100:M120" si="78">IF(L100=L$3,1,0)</f>
        <v>0</v>
      </c>
      <c r="N100" s="7" t="s">
        <v>33</v>
      </c>
      <c r="O100" s="2">
        <f t="shared" ref="O100:O120" si="79">IF(N100=N$3,1,0)</f>
        <v>0</v>
      </c>
      <c r="P100" s="7" t="s">
        <v>31</v>
      </c>
      <c r="Q100" s="2">
        <f t="shared" ref="Q100:Q120" si="80">IF(P100=P$3,1,0)</f>
        <v>0</v>
      </c>
      <c r="R100" s="7" t="s">
        <v>41</v>
      </c>
      <c r="S100" s="2">
        <f t="shared" ref="S100:S120" si="81">IF(R100=R$3,1,0)</f>
        <v>0</v>
      </c>
      <c r="T100" s="7" t="s">
        <v>41</v>
      </c>
      <c r="U100" s="2">
        <f t="shared" ref="U100:U120" si="82">IF(T100=T$3,1,0)</f>
        <v>0</v>
      </c>
      <c r="V100" s="7" t="s">
        <v>35</v>
      </c>
      <c r="W100" s="2">
        <f t="shared" ref="W100:W120" si="83">IF(V100=V$3,1,0)</f>
        <v>0</v>
      </c>
      <c r="X100" s="7" t="s">
        <v>30</v>
      </c>
      <c r="Y100" s="2">
        <f t="shared" ref="Y100:Y120" si="84">IF(X100=X$3,1,0)</f>
        <v>0</v>
      </c>
      <c r="Z100" s="7" t="s">
        <v>28</v>
      </c>
      <c r="AA100" s="2">
        <f t="shared" ref="AA100:AA120" si="85">IF(Z100=Z$3,1,0)</f>
        <v>0</v>
      </c>
      <c r="AB100" s="7" t="s">
        <v>34</v>
      </c>
      <c r="AC100" s="2">
        <f t="shared" ref="AC100:AC120" si="86">IF(AB100=AB$3,1,0)</f>
        <v>1</v>
      </c>
      <c r="AD100" s="7" t="s">
        <v>38</v>
      </c>
      <c r="AE100" s="2">
        <f t="shared" ref="AE100:AE120" si="87">IF(AD100=AD$3,1,0)</f>
        <v>0</v>
      </c>
      <c r="AF100" s="7" t="s">
        <v>28</v>
      </c>
      <c r="AG100" s="2">
        <f t="shared" ref="AG100:AG120" si="88">IF(AF100=AF$3,1,0)</f>
        <v>0</v>
      </c>
      <c r="AH100" s="7" t="s">
        <v>31</v>
      </c>
      <c r="AI100" s="2">
        <f t="shared" ref="AI100:AI120" si="89">IF(AH100=AH$3,1,0)</f>
        <v>0</v>
      </c>
      <c r="AJ100" s="7" t="s">
        <v>38</v>
      </c>
      <c r="AK100" s="2">
        <f t="shared" ref="AK100:AK120" si="90">IF(AJ100=AJ$3,1,0)</f>
        <v>1</v>
      </c>
      <c r="AL100" s="7" t="s">
        <v>38</v>
      </c>
      <c r="AM100" s="2">
        <f t="shared" ref="AM100:AM120" si="91">IF(AL100=AL$3,1,0)</f>
        <v>0</v>
      </c>
      <c r="AN100" s="7" t="s">
        <v>41</v>
      </c>
      <c r="AO100" s="2">
        <f t="shared" ref="AO100:AO120" si="92">IF(AN100=AN$3,1,0)</f>
        <v>0</v>
      </c>
      <c r="AP100" s="7" t="s">
        <v>30</v>
      </c>
      <c r="AQ100" s="2">
        <f t="shared" ref="AQ100:AQ120" si="93">IF(AP100=AP$3,1,0)</f>
        <v>1</v>
      </c>
      <c r="AR100" s="7" t="s">
        <v>31</v>
      </c>
      <c r="AS100" s="2">
        <f t="shared" ref="AS100:AS120" si="94">IF(AR100=AR$3,1,0)</f>
        <v>0</v>
      </c>
      <c r="AT100" s="7" t="s">
        <v>30</v>
      </c>
      <c r="AU100" s="2">
        <f t="shared" ref="AU100:AU120" si="95">IF(AT100=AT$3,1,0)</f>
        <v>0</v>
      </c>
      <c r="AV100" s="7" t="s">
        <v>30</v>
      </c>
      <c r="AW100" s="2">
        <f t="shared" ref="AW100:AW120" si="96">IF(AV100=AV$3,1,0)</f>
        <v>0</v>
      </c>
      <c r="AX100" s="7" t="s">
        <v>45</v>
      </c>
      <c r="AY100" s="2">
        <f t="shared" ref="AY100:AY120" si="97">IF(AX100=AX$3,1,0)</f>
        <v>0</v>
      </c>
      <c r="AZ100" s="7" t="s">
        <v>33</v>
      </c>
      <c r="BA100" s="2">
        <f t="shared" ref="BA100:BA120" si="98">IF(AZ100=AZ$3,1,0)</f>
        <v>0</v>
      </c>
      <c r="BB100">
        <f t="shared" ref="BB100:BB120" si="99">SUM(K100:BA100)</f>
        <v>3</v>
      </c>
      <c r="BC100" s="12">
        <v>0.125</v>
      </c>
    </row>
    <row r="101" spans="1:55" x14ac:dyDescent="0.25">
      <c r="A101" s="7" t="s">
        <v>65</v>
      </c>
      <c r="B101" s="7" t="s">
        <v>30</v>
      </c>
      <c r="C101" s="7"/>
      <c r="D101" s="7" t="s">
        <v>40</v>
      </c>
      <c r="E101" s="7"/>
      <c r="F101" s="7" t="s">
        <v>30</v>
      </c>
      <c r="G101" s="2">
        <f t="shared" si="75"/>
        <v>0</v>
      </c>
      <c r="H101" s="7" t="s">
        <v>38</v>
      </c>
      <c r="I101" s="2">
        <f t="shared" si="76"/>
        <v>0</v>
      </c>
      <c r="J101" s="7" t="s">
        <v>35</v>
      </c>
      <c r="K101" s="2">
        <f t="shared" si="77"/>
        <v>0</v>
      </c>
      <c r="L101" s="7" t="s">
        <v>34</v>
      </c>
      <c r="M101" s="2">
        <f t="shared" si="78"/>
        <v>0</v>
      </c>
      <c r="N101" s="7" t="s">
        <v>30</v>
      </c>
      <c r="O101" s="2">
        <f t="shared" si="79"/>
        <v>0</v>
      </c>
      <c r="P101" s="7" t="s">
        <v>48</v>
      </c>
      <c r="Q101" s="2">
        <f t="shared" si="80"/>
        <v>0</v>
      </c>
      <c r="R101" s="7" t="s">
        <v>41</v>
      </c>
      <c r="S101" s="2">
        <f t="shared" si="81"/>
        <v>0</v>
      </c>
      <c r="T101" s="7" t="s">
        <v>33</v>
      </c>
      <c r="U101" s="2">
        <f t="shared" si="82"/>
        <v>1</v>
      </c>
      <c r="V101" s="7" t="s">
        <v>34</v>
      </c>
      <c r="W101" s="2">
        <f t="shared" si="83"/>
        <v>1</v>
      </c>
      <c r="X101" s="7" t="s">
        <v>35</v>
      </c>
      <c r="Y101" s="2">
        <f t="shared" si="84"/>
        <v>1</v>
      </c>
      <c r="Z101" s="7" t="s">
        <v>28</v>
      </c>
      <c r="AA101" s="2">
        <f t="shared" si="85"/>
        <v>0</v>
      </c>
      <c r="AB101" s="7" t="s">
        <v>34</v>
      </c>
      <c r="AC101" s="2">
        <f t="shared" si="86"/>
        <v>1</v>
      </c>
      <c r="AD101" s="7" t="s">
        <v>38</v>
      </c>
      <c r="AE101" s="2">
        <f t="shared" si="87"/>
        <v>0</v>
      </c>
      <c r="AF101" s="7" t="s">
        <v>35</v>
      </c>
      <c r="AG101" s="2">
        <f t="shared" si="88"/>
        <v>0</v>
      </c>
      <c r="AH101" s="7" t="s">
        <v>28</v>
      </c>
      <c r="AI101" s="2">
        <f t="shared" si="89"/>
        <v>0</v>
      </c>
      <c r="AJ101" s="7" t="s">
        <v>38</v>
      </c>
      <c r="AK101" s="2">
        <f t="shared" si="90"/>
        <v>1</v>
      </c>
      <c r="AL101" s="7" t="s">
        <v>28</v>
      </c>
      <c r="AM101" s="2">
        <f t="shared" si="91"/>
        <v>0</v>
      </c>
      <c r="AN101" s="7" t="s">
        <v>38</v>
      </c>
      <c r="AO101" s="2">
        <f t="shared" si="92"/>
        <v>1</v>
      </c>
      <c r="AP101" s="7" t="s">
        <v>34</v>
      </c>
      <c r="AQ101" s="2">
        <f t="shared" si="93"/>
        <v>0</v>
      </c>
      <c r="AR101" s="7" t="s">
        <v>35</v>
      </c>
      <c r="AS101" s="2">
        <f t="shared" si="94"/>
        <v>0</v>
      </c>
      <c r="AT101" s="7" t="s">
        <v>33</v>
      </c>
      <c r="AU101" s="2">
        <f t="shared" si="95"/>
        <v>0</v>
      </c>
      <c r="AV101" s="7" t="s">
        <v>30</v>
      </c>
      <c r="AW101" s="2">
        <f t="shared" si="96"/>
        <v>0</v>
      </c>
      <c r="AX101" s="7" t="s">
        <v>32</v>
      </c>
      <c r="AY101" s="2">
        <f t="shared" si="97"/>
        <v>0</v>
      </c>
      <c r="AZ101" s="7" t="s">
        <v>37</v>
      </c>
      <c r="BA101" s="2">
        <f t="shared" si="98"/>
        <v>0</v>
      </c>
      <c r="BB101">
        <f t="shared" si="99"/>
        <v>6</v>
      </c>
      <c r="BC101" s="12">
        <v>0.25</v>
      </c>
    </row>
    <row r="102" spans="1:55" x14ac:dyDescent="0.25">
      <c r="A102" s="7" t="s">
        <v>39</v>
      </c>
      <c r="B102" s="7" t="s">
        <v>30</v>
      </c>
      <c r="C102" s="7"/>
      <c r="D102" s="7" t="s">
        <v>40</v>
      </c>
      <c r="E102" s="7"/>
      <c r="F102" s="7" t="s">
        <v>38</v>
      </c>
      <c r="G102" s="2">
        <f t="shared" si="75"/>
        <v>0</v>
      </c>
      <c r="H102" s="7" t="s">
        <v>30</v>
      </c>
      <c r="I102" s="2">
        <f t="shared" si="76"/>
        <v>0</v>
      </c>
      <c r="J102" s="7" t="s">
        <v>33</v>
      </c>
      <c r="K102" s="2">
        <f t="shared" si="77"/>
        <v>0</v>
      </c>
      <c r="L102" s="7" t="s">
        <v>35</v>
      </c>
      <c r="M102" s="2">
        <f t="shared" si="78"/>
        <v>0</v>
      </c>
      <c r="N102" s="7" t="s">
        <v>41</v>
      </c>
      <c r="O102" s="2">
        <f t="shared" si="79"/>
        <v>0</v>
      </c>
      <c r="P102" s="7" t="s">
        <v>28</v>
      </c>
      <c r="Q102" s="2">
        <f t="shared" si="80"/>
        <v>0</v>
      </c>
      <c r="R102" s="7" t="s">
        <v>33</v>
      </c>
      <c r="S102" s="2">
        <f t="shared" si="81"/>
        <v>0</v>
      </c>
      <c r="T102" s="7" t="s">
        <v>41</v>
      </c>
      <c r="U102" s="2">
        <f t="shared" si="82"/>
        <v>0</v>
      </c>
      <c r="V102" s="7" t="s">
        <v>34</v>
      </c>
      <c r="W102" s="2">
        <f t="shared" si="83"/>
        <v>1</v>
      </c>
      <c r="X102" s="7" t="s">
        <v>38</v>
      </c>
      <c r="Y102" s="2">
        <f t="shared" si="84"/>
        <v>0</v>
      </c>
      <c r="Z102" s="7" t="s">
        <v>30</v>
      </c>
      <c r="AA102" s="2">
        <f t="shared" si="85"/>
        <v>1</v>
      </c>
      <c r="AB102" s="7" t="s">
        <v>38</v>
      </c>
      <c r="AC102" s="2">
        <f t="shared" si="86"/>
        <v>0</v>
      </c>
      <c r="AD102" s="7" t="s">
        <v>41</v>
      </c>
      <c r="AE102" s="2">
        <f t="shared" si="87"/>
        <v>0</v>
      </c>
      <c r="AF102" s="7" t="s">
        <v>38</v>
      </c>
      <c r="AG102" s="2">
        <f t="shared" si="88"/>
        <v>0</v>
      </c>
      <c r="AH102" s="7" t="s">
        <v>38</v>
      </c>
      <c r="AI102" s="2">
        <f t="shared" si="89"/>
        <v>0</v>
      </c>
      <c r="AJ102" s="7" t="s">
        <v>33</v>
      </c>
      <c r="AK102" s="2">
        <f t="shared" si="90"/>
        <v>0</v>
      </c>
      <c r="AL102" s="7" t="s">
        <v>40</v>
      </c>
      <c r="AM102" s="2">
        <f t="shared" si="91"/>
        <v>0</v>
      </c>
      <c r="AN102" s="7" t="s">
        <v>38</v>
      </c>
      <c r="AO102" s="2">
        <f t="shared" si="92"/>
        <v>1</v>
      </c>
      <c r="AP102" s="7" t="s">
        <v>33</v>
      </c>
      <c r="AQ102" s="2">
        <f t="shared" si="93"/>
        <v>0</v>
      </c>
      <c r="AR102" s="7" t="s">
        <v>33</v>
      </c>
      <c r="AS102" s="2">
        <f t="shared" si="94"/>
        <v>0</v>
      </c>
      <c r="AT102" s="7" t="s">
        <v>34</v>
      </c>
      <c r="AU102" s="2">
        <f t="shared" si="95"/>
        <v>0</v>
      </c>
      <c r="AV102" s="7" t="s">
        <v>33</v>
      </c>
      <c r="AW102" s="2">
        <f t="shared" si="96"/>
        <v>1</v>
      </c>
      <c r="AX102" s="7" t="s">
        <v>36</v>
      </c>
      <c r="AY102" s="2">
        <f t="shared" si="97"/>
        <v>0</v>
      </c>
      <c r="AZ102" s="7" t="s">
        <v>33</v>
      </c>
      <c r="BA102" s="2">
        <f t="shared" si="98"/>
        <v>0</v>
      </c>
      <c r="BB102">
        <f t="shared" si="99"/>
        <v>4</v>
      </c>
      <c r="BC102" s="12">
        <v>0.16666666666666666</v>
      </c>
    </row>
    <row r="103" spans="1:55" x14ac:dyDescent="0.25">
      <c r="A103" s="7" t="s">
        <v>42</v>
      </c>
      <c r="B103" s="7" t="s">
        <v>30</v>
      </c>
      <c r="C103" s="7"/>
      <c r="D103" s="7" t="s">
        <v>40</v>
      </c>
      <c r="E103" s="7"/>
      <c r="F103" s="7" t="s">
        <v>37</v>
      </c>
      <c r="G103" s="2">
        <f t="shared" si="75"/>
        <v>0</v>
      </c>
      <c r="H103" s="7" t="s">
        <v>33</v>
      </c>
      <c r="I103" s="2">
        <f t="shared" si="76"/>
        <v>0</v>
      </c>
      <c r="J103" s="7" t="s">
        <v>35</v>
      </c>
      <c r="K103" s="2">
        <f t="shared" si="77"/>
        <v>0</v>
      </c>
      <c r="L103" s="7" t="s">
        <v>30</v>
      </c>
      <c r="M103" s="2">
        <f t="shared" si="78"/>
        <v>1</v>
      </c>
      <c r="N103" s="7" t="s">
        <v>33</v>
      </c>
      <c r="O103" s="2">
        <f t="shared" si="79"/>
        <v>0</v>
      </c>
      <c r="P103" s="7" t="s">
        <v>32</v>
      </c>
      <c r="Q103" s="2">
        <f t="shared" si="80"/>
        <v>1</v>
      </c>
      <c r="R103" s="7" t="s">
        <v>30</v>
      </c>
      <c r="S103" s="2">
        <f t="shared" si="81"/>
        <v>1</v>
      </c>
      <c r="T103" s="7" t="s">
        <v>30</v>
      </c>
      <c r="U103" s="2">
        <f t="shared" si="82"/>
        <v>0</v>
      </c>
      <c r="V103" s="7" t="s">
        <v>35</v>
      </c>
      <c r="W103" s="2">
        <f t="shared" si="83"/>
        <v>0</v>
      </c>
      <c r="X103" s="7" t="s">
        <v>35</v>
      </c>
      <c r="Y103" s="2">
        <f t="shared" si="84"/>
        <v>1</v>
      </c>
      <c r="Z103" s="7" t="s">
        <v>30</v>
      </c>
      <c r="AA103" s="2">
        <f t="shared" si="85"/>
        <v>1</v>
      </c>
      <c r="AB103" s="7" t="s">
        <v>40</v>
      </c>
      <c r="AC103" s="2">
        <f t="shared" si="86"/>
        <v>0</v>
      </c>
      <c r="AD103" s="7" t="s">
        <v>34</v>
      </c>
      <c r="AE103" s="2">
        <f t="shared" si="87"/>
        <v>0</v>
      </c>
      <c r="AF103" s="7" t="s">
        <v>28</v>
      </c>
      <c r="AG103" s="2">
        <f t="shared" si="88"/>
        <v>0</v>
      </c>
      <c r="AH103" s="7" t="s">
        <v>38</v>
      </c>
      <c r="AI103" s="2">
        <f t="shared" si="89"/>
        <v>0</v>
      </c>
      <c r="AJ103" s="7" t="s">
        <v>30</v>
      </c>
      <c r="AK103" s="2">
        <f t="shared" si="90"/>
        <v>0</v>
      </c>
      <c r="AL103" s="7" t="s">
        <v>33</v>
      </c>
      <c r="AM103" s="2">
        <f t="shared" si="91"/>
        <v>0</v>
      </c>
      <c r="AN103" s="7" t="s">
        <v>38</v>
      </c>
      <c r="AO103" s="2">
        <f t="shared" si="92"/>
        <v>1</v>
      </c>
      <c r="AP103" s="7" t="s">
        <v>33</v>
      </c>
      <c r="AQ103" s="2">
        <f t="shared" si="93"/>
        <v>0</v>
      </c>
      <c r="AR103" s="7" t="s">
        <v>35</v>
      </c>
      <c r="AS103" s="2">
        <f t="shared" si="94"/>
        <v>0</v>
      </c>
      <c r="AT103" s="7" t="s">
        <v>30</v>
      </c>
      <c r="AU103" s="2">
        <f t="shared" si="95"/>
        <v>0</v>
      </c>
      <c r="AV103" s="7" t="s">
        <v>33</v>
      </c>
      <c r="AW103" s="2">
        <f t="shared" si="96"/>
        <v>1</v>
      </c>
      <c r="AX103" s="7" t="s">
        <v>37</v>
      </c>
      <c r="AY103" s="2">
        <f t="shared" si="97"/>
        <v>0</v>
      </c>
      <c r="AZ103" s="7" t="s">
        <v>34</v>
      </c>
      <c r="BA103" s="2">
        <f t="shared" si="98"/>
        <v>0</v>
      </c>
      <c r="BB103">
        <f t="shared" si="99"/>
        <v>7</v>
      </c>
      <c r="BC103" s="12">
        <v>0.29166666666666669</v>
      </c>
    </row>
    <row r="104" spans="1:55" x14ac:dyDescent="0.25">
      <c r="A104" s="7" t="s">
        <v>62</v>
      </c>
      <c r="B104" s="7" t="s">
        <v>30</v>
      </c>
      <c r="C104" s="7"/>
      <c r="D104" s="7" t="s">
        <v>40</v>
      </c>
      <c r="E104" s="7"/>
      <c r="F104" s="7" t="s">
        <v>41</v>
      </c>
      <c r="G104" s="2">
        <f t="shared" si="75"/>
        <v>0</v>
      </c>
      <c r="H104" s="7" t="s">
        <v>30</v>
      </c>
      <c r="I104" s="2">
        <f t="shared" si="76"/>
        <v>0</v>
      </c>
      <c r="J104" s="7" t="s">
        <v>38</v>
      </c>
      <c r="K104" s="2">
        <f t="shared" si="77"/>
        <v>0</v>
      </c>
      <c r="L104" s="7" t="s">
        <v>38</v>
      </c>
      <c r="M104" s="2">
        <f t="shared" si="78"/>
        <v>0</v>
      </c>
      <c r="N104" s="7" t="s">
        <v>33</v>
      </c>
      <c r="O104" s="2">
        <f t="shared" si="79"/>
        <v>0</v>
      </c>
      <c r="P104" s="7" t="s">
        <v>30</v>
      </c>
      <c r="Q104" s="2">
        <f t="shared" si="80"/>
        <v>0</v>
      </c>
      <c r="R104" s="7" t="s">
        <v>38</v>
      </c>
      <c r="S104" s="2">
        <f t="shared" si="81"/>
        <v>0</v>
      </c>
      <c r="T104" s="7" t="s">
        <v>30</v>
      </c>
      <c r="U104" s="2">
        <f t="shared" si="82"/>
        <v>0</v>
      </c>
      <c r="V104" s="7" t="s">
        <v>38</v>
      </c>
      <c r="W104" s="2">
        <f t="shared" si="83"/>
        <v>0</v>
      </c>
      <c r="X104" s="7" t="s">
        <v>30</v>
      </c>
      <c r="Y104" s="2">
        <f t="shared" si="84"/>
        <v>0</v>
      </c>
      <c r="Z104" s="7" t="s">
        <v>38</v>
      </c>
      <c r="AA104" s="2">
        <f t="shared" si="85"/>
        <v>0</v>
      </c>
      <c r="AB104" s="7" t="s">
        <v>30</v>
      </c>
      <c r="AC104" s="2">
        <f t="shared" si="86"/>
        <v>0</v>
      </c>
      <c r="AD104" s="7" t="s">
        <v>38</v>
      </c>
      <c r="AE104" s="2">
        <f t="shared" si="87"/>
        <v>0</v>
      </c>
      <c r="AF104" s="7" t="s">
        <v>30</v>
      </c>
      <c r="AG104" s="2">
        <f t="shared" si="88"/>
        <v>0</v>
      </c>
      <c r="AH104" s="7" t="s">
        <v>38</v>
      </c>
      <c r="AI104" s="2">
        <f t="shared" si="89"/>
        <v>0</v>
      </c>
      <c r="AJ104" s="7" t="s">
        <v>30</v>
      </c>
      <c r="AK104" s="2">
        <f t="shared" si="90"/>
        <v>0</v>
      </c>
      <c r="AL104" s="7" t="s">
        <v>38</v>
      </c>
      <c r="AM104" s="2">
        <f t="shared" si="91"/>
        <v>0</v>
      </c>
      <c r="AN104" s="7" t="s">
        <v>30</v>
      </c>
      <c r="AO104" s="2">
        <f t="shared" si="92"/>
        <v>0</v>
      </c>
      <c r="AP104" s="7" t="s">
        <v>38</v>
      </c>
      <c r="AQ104" s="2">
        <f t="shared" si="93"/>
        <v>0</v>
      </c>
      <c r="AR104" s="7" t="s">
        <v>30</v>
      </c>
      <c r="AS104" s="2">
        <f t="shared" si="94"/>
        <v>1</v>
      </c>
      <c r="AT104" s="7" t="s">
        <v>38</v>
      </c>
      <c r="AU104" s="2">
        <f t="shared" si="95"/>
        <v>1</v>
      </c>
      <c r="AV104" s="7" t="s">
        <v>30</v>
      </c>
      <c r="AW104" s="2">
        <f t="shared" si="96"/>
        <v>0</v>
      </c>
      <c r="AX104" s="7" t="s">
        <v>38</v>
      </c>
      <c r="AY104" s="2">
        <f t="shared" si="97"/>
        <v>0</v>
      </c>
      <c r="AZ104" s="7" t="s">
        <v>30</v>
      </c>
      <c r="BA104" s="2">
        <f t="shared" si="98"/>
        <v>0</v>
      </c>
      <c r="BB104">
        <f t="shared" si="99"/>
        <v>2</v>
      </c>
      <c r="BC104" s="12">
        <v>8.3333333333333329E-2</v>
      </c>
    </row>
    <row r="105" spans="1:55" x14ac:dyDescent="0.25">
      <c r="A105" s="7" t="s">
        <v>60</v>
      </c>
      <c r="B105" s="7" t="s">
        <v>30</v>
      </c>
      <c r="C105" s="7"/>
      <c r="D105" s="7" t="s">
        <v>40</v>
      </c>
      <c r="E105" s="7"/>
      <c r="F105" s="7" t="s">
        <v>30</v>
      </c>
      <c r="G105" s="2">
        <f t="shared" si="75"/>
        <v>0</v>
      </c>
      <c r="H105" s="7" t="s">
        <v>29</v>
      </c>
      <c r="I105" s="2">
        <f t="shared" si="76"/>
        <v>1</v>
      </c>
      <c r="J105" s="7" t="s">
        <v>35</v>
      </c>
      <c r="K105" s="2">
        <f t="shared" si="77"/>
        <v>0</v>
      </c>
      <c r="L105" s="7" t="s">
        <v>30</v>
      </c>
      <c r="M105" s="2">
        <f t="shared" si="78"/>
        <v>1</v>
      </c>
      <c r="N105" s="7" t="s">
        <v>41</v>
      </c>
      <c r="O105" s="2">
        <f t="shared" si="79"/>
        <v>0</v>
      </c>
      <c r="P105" s="7" t="s">
        <v>59</v>
      </c>
      <c r="Q105" s="2">
        <f t="shared" si="80"/>
        <v>0</v>
      </c>
      <c r="R105" s="7" t="s">
        <v>35</v>
      </c>
      <c r="S105" s="2">
        <f t="shared" si="81"/>
        <v>0</v>
      </c>
      <c r="T105" s="7" t="s">
        <v>41</v>
      </c>
      <c r="U105" s="2">
        <f t="shared" si="82"/>
        <v>0</v>
      </c>
      <c r="V105" s="7" t="s">
        <v>30</v>
      </c>
      <c r="W105" s="2">
        <f t="shared" si="83"/>
        <v>0</v>
      </c>
      <c r="X105" s="7" t="s">
        <v>48</v>
      </c>
      <c r="Y105" s="2">
        <f t="shared" si="84"/>
        <v>0</v>
      </c>
      <c r="Z105" s="7" t="s">
        <v>28</v>
      </c>
      <c r="AA105" s="2">
        <f t="shared" si="85"/>
        <v>0</v>
      </c>
      <c r="AB105" s="7" t="s">
        <v>34</v>
      </c>
      <c r="AC105" s="2">
        <f t="shared" si="86"/>
        <v>1</v>
      </c>
      <c r="AD105" s="7" t="s">
        <v>38</v>
      </c>
      <c r="AE105" s="2">
        <f t="shared" si="87"/>
        <v>0</v>
      </c>
      <c r="AF105" s="7" t="s">
        <v>28</v>
      </c>
      <c r="AG105" s="2">
        <f t="shared" si="88"/>
        <v>0</v>
      </c>
      <c r="AH105" s="7" t="s">
        <v>36</v>
      </c>
      <c r="AI105" s="2">
        <f t="shared" si="89"/>
        <v>0</v>
      </c>
      <c r="AJ105" s="7" t="s">
        <v>33</v>
      </c>
      <c r="AK105" s="2">
        <f t="shared" si="90"/>
        <v>0</v>
      </c>
      <c r="AL105" s="7" t="s">
        <v>33</v>
      </c>
      <c r="AM105" s="2">
        <f t="shared" si="91"/>
        <v>0</v>
      </c>
      <c r="AN105" s="7" t="s">
        <v>38</v>
      </c>
      <c r="AO105" s="2">
        <f t="shared" si="92"/>
        <v>1</v>
      </c>
      <c r="AP105" s="7" t="s">
        <v>30</v>
      </c>
      <c r="AQ105" s="2">
        <f t="shared" si="93"/>
        <v>1</v>
      </c>
      <c r="AR105" s="7" t="s">
        <v>30</v>
      </c>
      <c r="AS105" s="2">
        <f t="shared" si="94"/>
        <v>1</v>
      </c>
      <c r="AT105" s="7" t="s">
        <v>38</v>
      </c>
      <c r="AU105" s="2">
        <f t="shared" si="95"/>
        <v>1</v>
      </c>
      <c r="AV105" s="7" t="s">
        <v>33</v>
      </c>
      <c r="AW105" s="2">
        <f t="shared" si="96"/>
        <v>1</v>
      </c>
      <c r="AX105" s="7" t="s">
        <v>32</v>
      </c>
      <c r="AY105" s="2">
        <f t="shared" si="97"/>
        <v>0</v>
      </c>
      <c r="AZ105" s="7" t="s">
        <v>49</v>
      </c>
      <c r="BA105" s="2">
        <f t="shared" si="98"/>
        <v>0</v>
      </c>
      <c r="BB105">
        <f t="shared" si="99"/>
        <v>7</v>
      </c>
      <c r="BC105" s="12">
        <v>0.29166666666666669</v>
      </c>
    </row>
    <row r="106" spans="1:55" x14ac:dyDescent="0.25">
      <c r="A106" t="s">
        <v>156</v>
      </c>
      <c r="B106" s="9" t="s">
        <v>30</v>
      </c>
      <c r="C106"/>
      <c r="D106" s="9" t="s">
        <v>40</v>
      </c>
      <c r="E106"/>
      <c r="F106" t="s">
        <v>41</v>
      </c>
      <c r="G106" s="2">
        <f t="shared" si="75"/>
        <v>0</v>
      </c>
      <c r="H106" t="s">
        <v>30</v>
      </c>
      <c r="I106" s="2">
        <f t="shared" si="76"/>
        <v>0</v>
      </c>
      <c r="J106" t="s">
        <v>30</v>
      </c>
      <c r="K106" s="2">
        <f t="shared" si="77"/>
        <v>1</v>
      </c>
      <c r="L106" t="s">
        <v>34</v>
      </c>
      <c r="M106" s="2">
        <f t="shared" si="78"/>
        <v>0</v>
      </c>
      <c r="N106" t="s">
        <v>34</v>
      </c>
      <c r="O106" s="2">
        <f t="shared" si="79"/>
        <v>0</v>
      </c>
      <c r="P106" t="s">
        <v>35</v>
      </c>
      <c r="Q106" s="2">
        <f t="shared" si="80"/>
        <v>0</v>
      </c>
      <c r="R106" t="s">
        <v>38</v>
      </c>
      <c r="S106" s="2">
        <f t="shared" si="81"/>
        <v>0</v>
      </c>
      <c r="T106" t="s">
        <v>41</v>
      </c>
      <c r="U106" s="2">
        <f t="shared" si="82"/>
        <v>0</v>
      </c>
      <c r="V106" t="s">
        <v>30</v>
      </c>
      <c r="W106" s="2">
        <f t="shared" si="83"/>
        <v>0</v>
      </c>
      <c r="X106" t="s">
        <v>38</v>
      </c>
      <c r="Y106" s="2">
        <f t="shared" si="84"/>
        <v>0</v>
      </c>
      <c r="Z106" t="s">
        <v>28</v>
      </c>
      <c r="AA106" s="2">
        <f t="shared" si="85"/>
        <v>0</v>
      </c>
      <c r="AB106" t="s">
        <v>30</v>
      </c>
      <c r="AC106" s="2">
        <f t="shared" si="86"/>
        <v>0</v>
      </c>
      <c r="AD106" t="s">
        <v>40</v>
      </c>
      <c r="AE106" s="2">
        <f t="shared" si="87"/>
        <v>0</v>
      </c>
      <c r="AF106" t="s">
        <v>41</v>
      </c>
      <c r="AG106" s="2">
        <f t="shared" si="88"/>
        <v>0</v>
      </c>
      <c r="AH106" t="s">
        <v>45</v>
      </c>
      <c r="AI106" s="2">
        <f t="shared" si="89"/>
        <v>0</v>
      </c>
      <c r="AJ106" t="s">
        <v>33</v>
      </c>
      <c r="AK106" s="2">
        <f t="shared" si="90"/>
        <v>0</v>
      </c>
      <c r="AL106" t="s">
        <v>45</v>
      </c>
      <c r="AM106" s="2">
        <f t="shared" si="91"/>
        <v>0</v>
      </c>
      <c r="AN106" t="s">
        <v>41</v>
      </c>
      <c r="AO106" s="2">
        <f t="shared" si="92"/>
        <v>0</v>
      </c>
      <c r="AP106" t="s">
        <v>30</v>
      </c>
      <c r="AQ106" s="2">
        <f t="shared" si="93"/>
        <v>1</v>
      </c>
      <c r="AR106" t="s">
        <v>28</v>
      </c>
      <c r="AS106" s="2">
        <f t="shared" si="94"/>
        <v>0</v>
      </c>
      <c r="AT106" t="s">
        <v>38</v>
      </c>
      <c r="AU106" s="2">
        <f t="shared" si="95"/>
        <v>1</v>
      </c>
      <c r="AV106" t="s">
        <v>38</v>
      </c>
      <c r="AW106" s="2">
        <f t="shared" si="96"/>
        <v>0</v>
      </c>
      <c r="AX106" t="s">
        <v>59</v>
      </c>
      <c r="AY106" s="2">
        <f t="shared" si="97"/>
        <v>0</v>
      </c>
      <c r="AZ106" t="s">
        <v>37</v>
      </c>
      <c r="BA106" s="2">
        <f t="shared" si="98"/>
        <v>0</v>
      </c>
      <c r="BB106">
        <f t="shared" si="99"/>
        <v>3</v>
      </c>
      <c r="BC106" s="12">
        <v>0.125</v>
      </c>
    </row>
    <row r="107" spans="1:55" x14ac:dyDescent="0.25">
      <c r="A107" t="s">
        <v>157</v>
      </c>
      <c r="B107" s="9" t="s">
        <v>30</v>
      </c>
      <c r="C107"/>
      <c r="D107" s="9" t="s">
        <v>40</v>
      </c>
      <c r="E107"/>
      <c r="F107" t="s">
        <v>38</v>
      </c>
      <c r="G107" s="2">
        <f t="shared" si="75"/>
        <v>0</v>
      </c>
      <c r="H107" t="s">
        <v>30</v>
      </c>
      <c r="I107" s="2">
        <f t="shared" si="76"/>
        <v>0</v>
      </c>
      <c r="J107" t="s">
        <v>30</v>
      </c>
      <c r="K107" s="2">
        <f t="shared" si="77"/>
        <v>1</v>
      </c>
      <c r="L107" t="s">
        <v>34</v>
      </c>
      <c r="M107" s="2">
        <f t="shared" si="78"/>
        <v>0</v>
      </c>
      <c r="N107" t="s">
        <v>33</v>
      </c>
      <c r="O107" s="2">
        <f t="shared" si="79"/>
        <v>0</v>
      </c>
      <c r="P107" t="s">
        <v>35</v>
      </c>
      <c r="Q107" s="2">
        <f t="shared" si="80"/>
        <v>0</v>
      </c>
      <c r="R107" t="s">
        <v>35</v>
      </c>
      <c r="S107" s="2">
        <f t="shared" si="81"/>
        <v>0</v>
      </c>
      <c r="T107" t="s">
        <v>30</v>
      </c>
      <c r="U107" s="2">
        <f t="shared" si="82"/>
        <v>0</v>
      </c>
      <c r="V107" t="s">
        <v>30</v>
      </c>
      <c r="W107" s="2">
        <f t="shared" si="83"/>
        <v>0</v>
      </c>
      <c r="X107" t="s">
        <v>30</v>
      </c>
      <c r="Y107" s="2">
        <f t="shared" si="84"/>
        <v>0</v>
      </c>
      <c r="Z107" t="s">
        <v>28</v>
      </c>
      <c r="AA107" s="2">
        <f t="shared" si="85"/>
        <v>0</v>
      </c>
      <c r="AB107" t="s">
        <v>40</v>
      </c>
      <c r="AC107" s="2">
        <f t="shared" si="86"/>
        <v>0</v>
      </c>
      <c r="AD107" t="s">
        <v>30</v>
      </c>
      <c r="AE107" s="2">
        <f t="shared" si="87"/>
        <v>0</v>
      </c>
      <c r="AF107" t="s">
        <v>32</v>
      </c>
      <c r="AG107" s="2">
        <f t="shared" si="88"/>
        <v>0</v>
      </c>
      <c r="AH107" t="s">
        <v>28</v>
      </c>
      <c r="AI107" s="2">
        <f t="shared" si="89"/>
        <v>0</v>
      </c>
      <c r="AJ107" t="s">
        <v>30</v>
      </c>
      <c r="AK107" s="2">
        <f t="shared" si="90"/>
        <v>0</v>
      </c>
      <c r="AL107" t="s">
        <v>38</v>
      </c>
      <c r="AM107" s="2">
        <f t="shared" si="91"/>
        <v>0</v>
      </c>
      <c r="AN107" t="s">
        <v>41</v>
      </c>
      <c r="AO107" s="2">
        <f t="shared" si="92"/>
        <v>0</v>
      </c>
      <c r="AP107" t="s">
        <v>33</v>
      </c>
      <c r="AQ107" s="2">
        <f t="shared" si="93"/>
        <v>0</v>
      </c>
      <c r="AR107" t="s">
        <v>33</v>
      </c>
      <c r="AS107" s="2">
        <f t="shared" si="94"/>
        <v>0</v>
      </c>
      <c r="AT107" t="s">
        <v>33</v>
      </c>
      <c r="AU107" s="2">
        <f t="shared" si="95"/>
        <v>0</v>
      </c>
      <c r="AV107" t="s">
        <v>41</v>
      </c>
      <c r="AW107" s="2">
        <f t="shared" si="96"/>
        <v>0</v>
      </c>
      <c r="AX107" t="s">
        <v>30</v>
      </c>
      <c r="AY107" s="2">
        <f t="shared" si="97"/>
        <v>1</v>
      </c>
      <c r="AZ107" t="s">
        <v>41</v>
      </c>
      <c r="BA107" s="2">
        <f t="shared" si="98"/>
        <v>0</v>
      </c>
      <c r="BB107">
        <f t="shared" si="99"/>
        <v>2</v>
      </c>
      <c r="BC107" s="12">
        <v>8.3333333333333329E-2</v>
      </c>
    </row>
    <row r="108" spans="1:55" x14ac:dyDescent="0.25">
      <c r="A108" t="s">
        <v>158</v>
      </c>
      <c r="B108" s="9" t="s">
        <v>30</v>
      </c>
      <c r="C108"/>
      <c r="D108" s="9" t="s">
        <v>40</v>
      </c>
      <c r="E108"/>
      <c r="F108" t="s">
        <v>30</v>
      </c>
      <c r="G108" s="2">
        <f t="shared" si="75"/>
        <v>0</v>
      </c>
      <c r="H108" t="s">
        <v>38</v>
      </c>
      <c r="I108" s="2">
        <f t="shared" si="76"/>
        <v>0</v>
      </c>
      <c r="J108" t="s">
        <v>38</v>
      </c>
      <c r="K108" s="2">
        <f t="shared" si="77"/>
        <v>0</v>
      </c>
      <c r="L108" t="s">
        <v>34</v>
      </c>
      <c r="M108" s="2">
        <f t="shared" si="78"/>
        <v>0</v>
      </c>
      <c r="N108" t="s">
        <v>38</v>
      </c>
      <c r="O108" s="2">
        <f t="shared" si="79"/>
        <v>0</v>
      </c>
      <c r="P108" t="s">
        <v>30</v>
      </c>
      <c r="Q108" s="2">
        <f t="shared" si="80"/>
        <v>0</v>
      </c>
      <c r="R108" t="s">
        <v>33</v>
      </c>
      <c r="S108" s="2">
        <f t="shared" si="81"/>
        <v>0</v>
      </c>
      <c r="T108" t="s">
        <v>41</v>
      </c>
      <c r="U108" s="2">
        <f t="shared" si="82"/>
        <v>0</v>
      </c>
      <c r="V108" t="s">
        <v>30</v>
      </c>
      <c r="W108" s="2">
        <f t="shared" si="83"/>
        <v>0</v>
      </c>
      <c r="X108" t="s">
        <v>48</v>
      </c>
      <c r="Y108" s="2">
        <f t="shared" si="84"/>
        <v>0</v>
      </c>
      <c r="Z108" t="s">
        <v>38</v>
      </c>
      <c r="AA108" s="2">
        <f t="shared" si="85"/>
        <v>0</v>
      </c>
      <c r="AB108" t="s">
        <v>33</v>
      </c>
      <c r="AC108" s="2">
        <f t="shared" si="86"/>
        <v>0</v>
      </c>
      <c r="AD108" t="s">
        <v>33</v>
      </c>
      <c r="AE108" s="2">
        <f t="shared" si="87"/>
        <v>0</v>
      </c>
      <c r="AF108" t="s">
        <v>38</v>
      </c>
      <c r="AG108" s="2">
        <f t="shared" si="88"/>
        <v>0</v>
      </c>
      <c r="AH108" t="s">
        <v>33</v>
      </c>
      <c r="AI108" s="2">
        <f t="shared" si="89"/>
        <v>0</v>
      </c>
      <c r="AJ108" t="s">
        <v>34</v>
      </c>
      <c r="AK108" s="2">
        <f t="shared" si="90"/>
        <v>0</v>
      </c>
      <c r="AL108" t="s">
        <v>37</v>
      </c>
      <c r="AM108" s="2">
        <f t="shared" si="91"/>
        <v>0</v>
      </c>
      <c r="AN108" t="s">
        <v>33</v>
      </c>
      <c r="AO108" s="2">
        <f t="shared" si="92"/>
        <v>0</v>
      </c>
      <c r="AP108" t="s">
        <v>33</v>
      </c>
      <c r="AQ108" s="2">
        <f t="shared" si="93"/>
        <v>0</v>
      </c>
      <c r="AR108" t="s">
        <v>37</v>
      </c>
      <c r="AS108" s="2">
        <f t="shared" si="94"/>
        <v>0</v>
      </c>
      <c r="AT108" t="s">
        <v>48</v>
      </c>
      <c r="AU108" s="2">
        <f t="shared" si="95"/>
        <v>0</v>
      </c>
      <c r="AV108" t="s">
        <v>49</v>
      </c>
      <c r="AW108" s="2">
        <f t="shared" si="96"/>
        <v>0</v>
      </c>
      <c r="AX108" t="s">
        <v>30</v>
      </c>
      <c r="AY108" s="2">
        <f t="shared" si="97"/>
        <v>1</v>
      </c>
      <c r="AZ108" t="s">
        <v>30</v>
      </c>
      <c r="BA108" s="2">
        <f t="shared" si="98"/>
        <v>0</v>
      </c>
      <c r="BB108">
        <f t="shared" si="99"/>
        <v>1</v>
      </c>
      <c r="BC108" s="12">
        <v>4.1666666666666664E-2</v>
      </c>
    </row>
    <row r="109" spans="1:55" x14ac:dyDescent="0.25">
      <c r="A109" t="s">
        <v>159</v>
      </c>
      <c r="B109" s="9" t="s">
        <v>30</v>
      </c>
      <c r="C109"/>
      <c r="D109" s="9" t="s">
        <v>40</v>
      </c>
      <c r="E109"/>
      <c r="F109" t="s">
        <v>38</v>
      </c>
      <c r="G109" s="2">
        <f t="shared" si="75"/>
        <v>0</v>
      </c>
      <c r="H109" t="s">
        <v>35</v>
      </c>
      <c r="I109" s="2">
        <f t="shared" si="76"/>
        <v>0</v>
      </c>
      <c r="J109" t="s">
        <v>34</v>
      </c>
      <c r="K109" s="2">
        <f t="shared" si="77"/>
        <v>0</v>
      </c>
      <c r="L109" t="s">
        <v>30</v>
      </c>
      <c r="M109" s="2">
        <f t="shared" si="78"/>
        <v>1</v>
      </c>
      <c r="N109" t="s">
        <v>30</v>
      </c>
      <c r="O109" s="2">
        <f t="shared" si="79"/>
        <v>0</v>
      </c>
      <c r="P109" t="s">
        <v>31</v>
      </c>
      <c r="Q109" s="2">
        <f t="shared" si="80"/>
        <v>0</v>
      </c>
      <c r="R109" t="s">
        <v>35</v>
      </c>
      <c r="S109" s="2">
        <f t="shared" si="81"/>
        <v>0</v>
      </c>
      <c r="T109" t="s">
        <v>38</v>
      </c>
      <c r="U109" s="2">
        <f t="shared" si="82"/>
        <v>0</v>
      </c>
      <c r="V109" t="s">
        <v>48</v>
      </c>
      <c r="W109" s="2">
        <f t="shared" si="83"/>
        <v>0</v>
      </c>
      <c r="X109" t="s">
        <v>30</v>
      </c>
      <c r="Y109" s="2">
        <f t="shared" si="84"/>
        <v>0</v>
      </c>
      <c r="Z109" t="s">
        <v>30</v>
      </c>
      <c r="AA109" s="2">
        <f t="shared" si="85"/>
        <v>1</v>
      </c>
      <c r="AB109" t="s">
        <v>30</v>
      </c>
      <c r="AC109" s="2">
        <f t="shared" si="86"/>
        <v>0</v>
      </c>
      <c r="AD109" t="s">
        <v>38</v>
      </c>
      <c r="AE109" s="2">
        <f t="shared" si="87"/>
        <v>0</v>
      </c>
      <c r="AF109" t="s">
        <v>32</v>
      </c>
      <c r="AG109" s="2">
        <f t="shared" si="88"/>
        <v>0</v>
      </c>
      <c r="AH109" t="s">
        <v>33</v>
      </c>
      <c r="AI109" s="2">
        <f t="shared" si="89"/>
        <v>0</v>
      </c>
      <c r="AJ109" t="s">
        <v>33</v>
      </c>
      <c r="AK109" s="2">
        <f t="shared" si="90"/>
        <v>0</v>
      </c>
      <c r="AL109" t="s">
        <v>31</v>
      </c>
      <c r="AM109" s="2">
        <f t="shared" si="91"/>
        <v>1</v>
      </c>
      <c r="AN109" t="s">
        <v>38</v>
      </c>
      <c r="AO109" s="2">
        <f t="shared" si="92"/>
        <v>1</v>
      </c>
      <c r="AP109" t="s">
        <v>30</v>
      </c>
      <c r="AQ109" s="2">
        <f t="shared" si="93"/>
        <v>1</v>
      </c>
      <c r="AR109" t="s">
        <v>30</v>
      </c>
      <c r="AS109" s="2">
        <f t="shared" si="94"/>
        <v>1</v>
      </c>
      <c r="AT109" t="s">
        <v>34</v>
      </c>
      <c r="AU109" s="2">
        <f t="shared" si="95"/>
        <v>0</v>
      </c>
      <c r="AV109" t="s">
        <v>33</v>
      </c>
      <c r="AW109" s="2">
        <f t="shared" si="96"/>
        <v>1</v>
      </c>
      <c r="AX109" t="s">
        <v>37</v>
      </c>
      <c r="AY109" s="2">
        <f t="shared" si="97"/>
        <v>0</v>
      </c>
      <c r="AZ109" t="s">
        <v>30</v>
      </c>
      <c r="BA109" s="2">
        <f t="shared" si="98"/>
        <v>0</v>
      </c>
      <c r="BB109">
        <f t="shared" si="99"/>
        <v>7</v>
      </c>
      <c r="BC109" s="12">
        <v>0.29166666666666669</v>
      </c>
    </row>
    <row r="110" spans="1:55" x14ac:dyDescent="0.25">
      <c r="A110" t="s">
        <v>160</v>
      </c>
      <c r="B110" s="9" t="s">
        <v>30</v>
      </c>
      <c r="C110"/>
      <c r="D110" s="9" t="s">
        <v>40</v>
      </c>
      <c r="E110"/>
      <c r="F110" t="s">
        <v>28</v>
      </c>
      <c r="G110" s="2">
        <f t="shared" si="75"/>
        <v>1</v>
      </c>
      <c r="H110" t="s">
        <v>33</v>
      </c>
      <c r="I110" s="2">
        <f t="shared" si="76"/>
        <v>0</v>
      </c>
      <c r="J110" t="s">
        <v>30</v>
      </c>
      <c r="K110" s="2">
        <f t="shared" si="77"/>
        <v>1</v>
      </c>
      <c r="L110" t="s">
        <v>34</v>
      </c>
      <c r="M110" s="2">
        <f t="shared" si="78"/>
        <v>0</v>
      </c>
      <c r="N110" t="s">
        <v>30</v>
      </c>
      <c r="O110" s="2">
        <f t="shared" si="79"/>
        <v>0</v>
      </c>
      <c r="P110" t="s">
        <v>48</v>
      </c>
      <c r="Q110" s="2">
        <f t="shared" si="80"/>
        <v>0</v>
      </c>
      <c r="R110" t="s">
        <v>33</v>
      </c>
      <c r="S110" s="2">
        <f t="shared" si="81"/>
        <v>0</v>
      </c>
      <c r="T110" t="s">
        <v>30</v>
      </c>
      <c r="U110" s="2">
        <f t="shared" si="82"/>
        <v>0</v>
      </c>
      <c r="V110" t="s">
        <v>30</v>
      </c>
      <c r="W110" s="2">
        <f t="shared" si="83"/>
        <v>0</v>
      </c>
      <c r="X110" t="s">
        <v>38</v>
      </c>
      <c r="Y110" s="2">
        <f t="shared" si="84"/>
        <v>0</v>
      </c>
      <c r="Z110" t="s">
        <v>28</v>
      </c>
      <c r="AA110" s="2">
        <f t="shared" si="85"/>
        <v>0</v>
      </c>
      <c r="AB110" t="s">
        <v>38</v>
      </c>
      <c r="AC110" s="2">
        <f t="shared" si="86"/>
        <v>0</v>
      </c>
      <c r="AD110" t="s">
        <v>40</v>
      </c>
      <c r="AE110" s="2">
        <f t="shared" si="87"/>
        <v>0</v>
      </c>
      <c r="AF110" t="s">
        <v>36</v>
      </c>
      <c r="AG110" s="2">
        <f t="shared" si="88"/>
        <v>1</v>
      </c>
      <c r="AH110" t="s">
        <v>28</v>
      </c>
      <c r="AI110" s="2">
        <f t="shared" si="89"/>
        <v>0</v>
      </c>
      <c r="AJ110" t="s">
        <v>38</v>
      </c>
      <c r="AK110" s="2">
        <f t="shared" si="90"/>
        <v>1</v>
      </c>
      <c r="AL110" t="s">
        <v>37</v>
      </c>
      <c r="AM110" s="2">
        <f t="shared" si="91"/>
        <v>0</v>
      </c>
      <c r="AN110" t="s">
        <v>33</v>
      </c>
      <c r="AO110" s="2">
        <f t="shared" si="92"/>
        <v>0</v>
      </c>
      <c r="AP110" t="s">
        <v>33</v>
      </c>
      <c r="AQ110" s="2">
        <f t="shared" si="93"/>
        <v>0</v>
      </c>
      <c r="AR110" t="s">
        <v>35</v>
      </c>
      <c r="AS110" s="2">
        <f t="shared" si="94"/>
        <v>0</v>
      </c>
      <c r="AT110" t="s">
        <v>38</v>
      </c>
      <c r="AU110" s="2">
        <f t="shared" si="95"/>
        <v>1</v>
      </c>
      <c r="AV110" t="s">
        <v>30</v>
      </c>
      <c r="AW110" s="2">
        <f t="shared" si="96"/>
        <v>0</v>
      </c>
      <c r="AX110" t="s">
        <v>36</v>
      </c>
      <c r="AY110" s="2">
        <f t="shared" si="97"/>
        <v>0</v>
      </c>
      <c r="AZ110" t="s">
        <v>30</v>
      </c>
      <c r="BA110" s="2">
        <f t="shared" si="98"/>
        <v>0</v>
      </c>
      <c r="BB110">
        <f t="shared" si="99"/>
        <v>4</v>
      </c>
      <c r="BC110" s="12">
        <v>0.16666666666666666</v>
      </c>
    </row>
    <row r="111" spans="1:55" x14ac:dyDescent="0.25">
      <c r="A111" t="s">
        <v>161</v>
      </c>
      <c r="B111" s="9" t="s">
        <v>30</v>
      </c>
      <c r="C111"/>
      <c r="D111" s="9" t="s">
        <v>40</v>
      </c>
      <c r="E111"/>
      <c r="F111" t="s">
        <v>29</v>
      </c>
      <c r="G111" s="2">
        <f t="shared" si="75"/>
        <v>0</v>
      </c>
      <c r="H111" t="s">
        <v>34</v>
      </c>
      <c r="I111" s="2">
        <f t="shared" si="76"/>
        <v>0</v>
      </c>
      <c r="J111" t="s">
        <v>30</v>
      </c>
      <c r="K111" s="2">
        <f t="shared" si="77"/>
        <v>1</v>
      </c>
      <c r="L111" t="s">
        <v>30</v>
      </c>
      <c r="M111" s="2">
        <f t="shared" si="78"/>
        <v>1</v>
      </c>
      <c r="N111" t="s">
        <v>35</v>
      </c>
      <c r="O111" s="2">
        <f t="shared" si="79"/>
        <v>0</v>
      </c>
      <c r="P111" t="s">
        <v>36</v>
      </c>
      <c r="Q111" s="2">
        <f t="shared" si="80"/>
        <v>0</v>
      </c>
      <c r="R111" t="s">
        <v>33</v>
      </c>
      <c r="S111" s="2">
        <f t="shared" si="81"/>
        <v>0</v>
      </c>
      <c r="T111" t="s">
        <v>35</v>
      </c>
      <c r="U111" s="2">
        <f t="shared" si="82"/>
        <v>0</v>
      </c>
      <c r="V111" t="s">
        <v>30</v>
      </c>
      <c r="W111" s="2">
        <f t="shared" si="83"/>
        <v>0</v>
      </c>
      <c r="X111" t="s">
        <v>38</v>
      </c>
      <c r="Y111" s="2">
        <f t="shared" si="84"/>
        <v>0</v>
      </c>
      <c r="Z111" t="s">
        <v>30</v>
      </c>
      <c r="AA111" s="2">
        <f t="shared" si="85"/>
        <v>1</v>
      </c>
      <c r="AB111" t="s">
        <v>30</v>
      </c>
      <c r="AC111" s="2">
        <f t="shared" si="86"/>
        <v>0</v>
      </c>
      <c r="AD111" t="s">
        <v>45</v>
      </c>
      <c r="AE111" s="2">
        <f t="shared" si="87"/>
        <v>0</v>
      </c>
      <c r="AF111" t="s">
        <v>49</v>
      </c>
      <c r="AG111" s="2">
        <f t="shared" si="88"/>
        <v>0</v>
      </c>
      <c r="AH111" t="s">
        <v>31</v>
      </c>
      <c r="AI111" s="2">
        <f t="shared" si="89"/>
        <v>0</v>
      </c>
      <c r="AJ111" t="s">
        <v>38</v>
      </c>
      <c r="AK111" s="2">
        <f t="shared" si="90"/>
        <v>1</v>
      </c>
      <c r="AL111" t="s">
        <v>37</v>
      </c>
      <c r="AM111" s="2">
        <f t="shared" si="91"/>
        <v>0</v>
      </c>
      <c r="AN111" t="s">
        <v>33</v>
      </c>
      <c r="AO111" s="2">
        <f t="shared" si="92"/>
        <v>0</v>
      </c>
      <c r="AP111" t="s">
        <v>34</v>
      </c>
      <c r="AQ111" s="2">
        <f t="shared" si="93"/>
        <v>0</v>
      </c>
      <c r="AR111" t="s">
        <v>30</v>
      </c>
      <c r="AS111" s="2">
        <f t="shared" si="94"/>
        <v>1</v>
      </c>
      <c r="AT111" t="s">
        <v>38</v>
      </c>
      <c r="AU111" s="2">
        <f t="shared" si="95"/>
        <v>1</v>
      </c>
      <c r="AV111" t="s">
        <v>38</v>
      </c>
      <c r="AW111" s="2">
        <f t="shared" si="96"/>
        <v>0</v>
      </c>
      <c r="AX111" t="s">
        <v>31</v>
      </c>
      <c r="AY111" s="2">
        <f t="shared" si="97"/>
        <v>0</v>
      </c>
      <c r="AZ111" t="s">
        <v>35</v>
      </c>
      <c r="BA111" s="2">
        <f t="shared" si="98"/>
        <v>0</v>
      </c>
      <c r="BB111">
        <f t="shared" si="99"/>
        <v>6</v>
      </c>
      <c r="BC111" s="12">
        <v>0.25</v>
      </c>
    </row>
    <row r="112" spans="1:55" x14ac:dyDescent="0.25">
      <c r="A112" s="7" t="s">
        <v>52</v>
      </c>
      <c r="B112" s="7" t="s">
        <v>30</v>
      </c>
      <c r="C112" s="7"/>
      <c r="D112" s="7" t="s">
        <v>40</v>
      </c>
      <c r="E112" s="7"/>
      <c r="F112" s="7" t="s">
        <v>40</v>
      </c>
      <c r="G112" s="2">
        <f t="shared" si="75"/>
        <v>0</v>
      </c>
      <c r="H112" s="7" t="s">
        <v>40</v>
      </c>
      <c r="I112" s="2">
        <f t="shared" si="76"/>
        <v>0</v>
      </c>
      <c r="J112" s="7" t="s">
        <v>33</v>
      </c>
      <c r="K112" s="2">
        <f t="shared" si="77"/>
        <v>0</v>
      </c>
      <c r="L112" s="7" t="s">
        <v>35</v>
      </c>
      <c r="M112" s="2">
        <f t="shared" si="78"/>
        <v>0</v>
      </c>
      <c r="N112" s="7" t="s">
        <v>41</v>
      </c>
      <c r="O112" s="2">
        <f t="shared" si="79"/>
        <v>0</v>
      </c>
      <c r="P112" s="7" t="s">
        <v>41</v>
      </c>
      <c r="Q112" s="2">
        <f t="shared" si="80"/>
        <v>0</v>
      </c>
      <c r="R112" s="7" t="s">
        <v>41</v>
      </c>
      <c r="S112" s="2">
        <f t="shared" si="81"/>
        <v>0</v>
      </c>
      <c r="T112" s="7" t="s">
        <v>41</v>
      </c>
      <c r="U112" s="2">
        <f t="shared" si="82"/>
        <v>0</v>
      </c>
      <c r="V112" s="7" t="s">
        <v>30</v>
      </c>
      <c r="W112" s="2">
        <f t="shared" si="83"/>
        <v>0</v>
      </c>
      <c r="X112" s="7" t="s">
        <v>30</v>
      </c>
      <c r="Y112" s="2">
        <f t="shared" si="84"/>
        <v>0</v>
      </c>
      <c r="Z112" s="7" t="s">
        <v>30</v>
      </c>
      <c r="AA112" s="2">
        <f t="shared" si="85"/>
        <v>1</v>
      </c>
      <c r="AB112" s="7" t="s">
        <v>30</v>
      </c>
      <c r="AC112" s="2">
        <f t="shared" si="86"/>
        <v>0</v>
      </c>
      <c r="AD112" s="7" t="s">
        <v>40</v>
      </c>
      <c r="AE112" s="2">
        <f t="shared" si="87"/>
        <v>0</v>
      </c>
      <c r="AF112" s="7" t="s">
        <v>41</v>
      </c>
      <c r="AG112" s="2">
        <f t="shared" si="88"/>
        <v>0</v>
      </c>
      <c r="AH112" s="7" t="s">
        <v>30</v>
      </c>
      <c r="AI112" s="2">
        <f t="shared" si="89"/>
        <v>0</v>
      </c>
      <c r="AJ112" s="7" t="s">
        <v>41</v>
      </c>
      <c r="AK112" s="2">
        <f t="shared" si="90"/>
        <v>0</v>
      </c>
      <c r="AL112" s="7" t="s">
        <v>40</v>
      </c>
      <c r="AM112" s="2">
        <f t="shared" si="91"/>
        <v>0</v>
      </c>
      <c r="AN112" s="7" t="s">
        <v>41</v>
      </c>
      <c r="AO112" s="2">
        <f t="shared" si="92"/>
        <v>0</v>
      </c>
      <c r="AP112" s="7" t="s">
        <v>33</v>
      </c>
      <c r="AQ112" s="2">
        <f t="shared" si="93"/>
        <v>0</v>
      </c>
      <c r="AR112" s="7" t="s">
        <v>41</v>
      </c>
      <c r="AS112" s="2">
        <f t="shared" si="94"/>
        <v>0</v>
      </c>
      <c r="AT112" s="7" t="s">
        <v>33</v>
      </c>
      <c r="AU112" s="2">
        <f t="shared" si="95"/>
        <v>0</v>
      </c>
      <c r="AV112" s="7" t="s">
        <v>41</v>
      </c>
      <c r="AW112" s="2">
        <f t="shared" si="96"/>
        <v>0</v>
      </c>
      <c r="AX112" s="7" t="s">
        <v>36</v>
      </c>
      <c r="AY112" s="2">
        <f t="shared" si="97"/>
        <v>0</v>
      </c>
      <c r="AZ112" s="7" t="s">
        <v>32</v>
      </c>
      <c r="BA112" s="2">
        <f t="shared" si="98"/>
        <v>1</v>
      </c>
      <c r="BB112">
        <f t="shared" si="99"/>
        <v>2</v>
      </c>
      <c r="BC112" s="12">
        <v>8.3333333333333329E-2</v>
      </c>
    </row>
    <row r="113" spans="1:55" x14ac:dyDescent="0.25">
      <c r="A113" t="s">
        <v>162</v>
      </c>
      <c r="B113" s="9" t="s">
        <v>30</v>
      </c>
      <c r="C113"/>
      <c r="D113" s="9" t="s">
        <v>40</v>
      </c>
      <c r="E113"/>
      <c r="F113" t="s">
        <v>38</v>
      </c>
      <c r="G113" s="2">
        <f t="shared" si="75"/>
        <v>0</v>
      </c>
      <c r="H113" t="s">
        <v>30</v>
      </c>
      <c r="I113" s="2">
        <f t="shared" si="76"/>
        <v>0</v>
      </c>
      <c r="J113" t="s">
        <v>30</v>
      </c>
      <c r="K113" s="2">
        <f t="shared" si="77"/>
        <v>1</v>
      </c>
      <c r="L113" t="s">
        <v>38</v>
      </c>
      <c r="M113" s="2">
        <f t="shared" si="78"/>
        <v>0</v>
      </c>
      <c r="N113" t="s">
        <v>33</v>
      </c>
      <c r="O113" s="2">
        <f t="shared" si="79"/>
        <v>0</v>
      </c>
      <c r="P113" t="s">
        <v>38</v>
      </c>
      <c r="Q113" s="2">
        <f t="shared" si="80"/>
        <v>0</v>
      </c>
      <c r="R113" t="s">
        <v>33</v>
      </c>
      <c r="S113" s="2">
        <f t="shared" si="81"/>
        <v>0</v>
      </c>
      <c r="T113" t="s">
        <v>38</v>
      </c>
      <c r="U113" s="2">
        <f t="shared" si="82"/>
        <v>0</v>
      </c>
      <c r="V113" t="s">
        <v>30</v>
      </c>
      <c r="W113" s="2">
        <f t="shared" si="83"/>
        <v>0</v>
      </c>
      <c r="X113" t="s">
        <v>38</v>
      </c>
      <c r="Y113" s="2">
        <f t="shared" si="84"/>
        <v>0</v>
      </c>
      <c r="Z113" t="s">
        <v>30</v>
      </c>
      <c r="AA113" s="2">
        <f t="shared" si="85"/>
        <v>1</v>
      </c>
      <c r="AB113" t="s">
        <v>30</v>
      </c>
      <c r="AC113" s="2">
        <f t="shared" si="86"/>
        <v>0</v>
      </c>
      <c r="AD113" t="s">
        <v>40</v>
      </c>
      <c r="AE113" s="2">
        <f t="shared" si="87"/>
        <v>0</v>
      </c>
      <c r="AF113" t="s">
        <v>38</v>
      </c>
      <c r="AG113" s="2">
        <f t="shared" si="88"/>
        <v>0</v>
      </c>
      <c r="AH113" t="s">
        <v>38</v>
      </c>
      <c r="AI113" s="2">
        <f t="shared" si="89"/>
        <v>0</v>
      </c>
      <c r="AJ113" t="s">
        <v>38</v>
      </c>
      <c r="AK113" s="2">
        <f t="shared" si="90"/>
        <v>1</v>
      </c>
      <c r="AL113" t="s">
        <v>40</v>
      </c>
      <c r="AM113" s="2">
        <f t="shared" si="91"/>
        <v>0</v>
      </c>
      <c r="AN113" t="s">
        <v>38</v>
      </c>
      <c r="AO113" s="2">
        <f t="shared" si="92"/>
        <v>1</v>
      </c>
      <c r="AP113" t="s">
        <v>34</v>
      </c>
      <c r="AQ113" s="2">
        <f t="shared" si="93"/>
        <v>0</v>
      </c>
      <c r="AR113" t="s">
        <v>30</v>
      </c>
      <c r="AS113" s="2">
        <f t="shared" si="94"/>
        <v>1</v>
      </c>
      <c r="AT113" t="s">
        <v>33</v>
      </c>
      <c r="AU113" s="2">
        <f t="shared" si="95"/>
        <v>0</v>
      </c>
      <c r="AV113" t="s">
        <v>41</v>
      </c>
      <c r="AW113" s="2">
        <f t="shared" si="96"/>
        <v>0</v>
      </c>
      <c r="AX113" t="s">
        <v>38</v>
      </c>
      <c r="AY113" s="2">
        <f t="shared" si="97"/>
        <v>0</v>
      </c>
      <c r="AZ113" t="s">
        <v>33</v>
      </c>
      <c r="BA113" s="2">
        <f t="shared" si="98"/>
        <v>0</v>
      </c>
      <c r="BB113">
        <f t="shared" si="99"/>
        <v>5</v>
      </c>
      <c r="BC113" s="12">
        <v>0.20833333333333334</v>
      </c>
    </row>
    <row r="114" spans="1:55" x14ac:dyDescent="0.25">
      <c r="A114" t="s">
        <v>163</v>
      </c>
      <c r="B114" s="9" t="s">
        <v>30</v>
      </c>
      <c r="C114"/>
      <c r="D114" s="9" t="s">
        <v>40</v>
      </c>
      <c r="E114"/>
      <c r="F114" t="s">
        <v>33</v>
      </c>
      <c r="G114" s="2">
        <f t="shared" si="75"/>
        <v>0</v>
      </c>
      <c r="H114" t="s">
        <v>41</v>
      </c>
      <c r="I114" s="2">
        <f t="shared" si="76"/>
        <v>0</v>
      </c>
      <c r="J114" t="s">
        <v>35</v>
      </c>
      <c r="K114" s="2">
        <f t="shared" si="77"/>
        <v>0</v>
      </c>
      <c r="L114" t="s">
        <v>35</v>
      </c>
      <c r="M114" s="2">
        <f t="shared" si="78"/>
        <v>0</v>
      </c>
      <c r="N114" t="s">
        <v>33</v>
      </c>
      <c r="O114" s="2">
        <f t="shared" si="79"/>
        <v>0</v>
      </c>
      <c r="P114" t="s">
        <v>45</v>
      </c>
      <c r="Q114" s="2">
        <f t="shared" si="80"/>
        <v>0</v>
      </c>
      <c r="R114" t="s">
        <v>41</v>
      </c>
      <c r="S114" s="2">
        <f t="shared" si="81"/>
        <v>0</v>
      </c>
      <c r="T114" t="s">
        <v>34</v>
      </c>
      <c r="U114" s="2">
        <f t="shared" si="82"/>
        <v>0</v>
      </c>
      <c r="V114" t="s">
        <v>48</v>
      </c>
      <c r="W114" s="2">
        <f t="shared" si="83"/>
        <v>0</v>
      </c>
      <c r="X114" t="s">
        <v>38</v>
      </c>
      <c r="Y114" s="2">
        <f t="shared" si="84"/>
        <v>0</v>
      </c>
      <c r="Z114" t="s">
        <v>34</v>
      </c>
      <c r="AA114" s="2">
        <f t="shared" si="85"/>
        <v>0</v>
      </c>
      <c r="AB114" t="s">
        <v>33</v>
      </c>
      <c r="AC114" s="2">
        <f t="shared" si="86"/>
        <v>0</v>
      </c>
      <c r="AD114" t="s">
        <v>33</v>
      </c>
      <c r="AE114" s="2">
        <f t="shared" si="87"/>
        <v>0</v>
      </c>
      <c r="AF114" t="s">
        <v>38</v>
      </c>
      <c r="AG114" s="2">
        <f t="shared" si="88"/>
        <v>0</v>
      </c>
      <c r="AH114" t="s">
        <v>28</v>
      </c>
      <c r="AI114" s="2">
        <f t="shared" si="89"/>
        <v>0</v>
      </c>
      <c r="AJ114" t="s">
        <v>33</v>
      </c>
      <c r="AK114" s="2">
        <f t="shared" si="90"/>
        <v>0</v>
      </c>
      <c r="AL114" t="s">
        <v>38</v>
      </c>
      <c r="AM114" s="2">
        <f t="shared" si="91"/>
        <v>0</v>
      </c>
      <c r="AN114" t="s">
        <v>41</v>
      </c>
      <c r="AO114" s="2">
        <f t="shared" si="92"/>
        <v>0</v>
      </c>
      <c r="AP114" t="s">
        <v>30</v>
      </c>
      <c r="AQ114" s="2">
        <f t="shared" si="93"/>
        <v>1</v>
      </c>
      <c r="AR114" t="s">
        <v>32</v>
      </c>
      <c r="AS114" s="2">
        <f t="shared" si="94"/>
        <v>0</v>
      </c>
      <c r="AT114" t="s">
        <v>38</v>
      </c>
      <c r="AU114" s="2">
        <f t="shared" si="95"/>
        <v>1</v>
      </c>
      <c r="AV114" t="s">
        <v>33</v>
      </c>
      <c r="AW114" s="2">
        <f t="shared" si="96"/>
        <v>1</v>
      </c>
      <c r="AX114" t="s">
        <v>36</v>
      </c>
      <c r="AY114" s="2">
        <f t="shared" si="97"/>
        <v>0</v>
      </c>
      <c r="AZ114" t="s">
        <v>32</v>
      </c>
      <c r="BA114" s="2">
        <f t="shared" si="98"/>
        <v>1</v>
      </c>
      <c r="BB114">
        <f t="shared" si="99"/>
        <v>4</v>
      </c>
      <c r="BC114" s="12">
        <v>0.16666666666666666</v>
      </c>
    </row>
    <row r="115" spans="1:55" x14ac:dyDescent="0.25">
      <c r="A115" s="1" t="s">
        <v>58</v>
      </c>
      <c r="B115" s="9" t="s">
        <v>30</v>
      </c>
      <c r="C115" s="1"/>
      <c r="D115" s="9" t="s">
        <v>40</v>
      </c>
      <c r="E115" s="1"/>
      <c r="F115" t="s">
        <v>34</v>
      </c>
      <c r="G115" s="2">
        <f t="shared" si="75"/>
        <v>0</v>
      </c>
      <c r="H115" t="s">
        <v>36</v>
      </c>
      <c r="I115" s="2">
        <f t="shared" si="76"/>
        <v>0</v>
      </c>
      <c r="J115" t="s">
        <v>35</v>
      </c>
      <c r="K115" s="2">
        <f t="shared" si="77"/>
        <v>0</v>
      </c>
      <c r="L115" t="s">
        <v>30</v>
      </c>
      <c r="M115" s="2">
        <f t="shared" si="78"/>
        <v>1</v>
      </c>
      <c r="N115" t="s">
        <v>30</v>
      </c>
      <c r="O115" s="2">
        <f t="shared" si="79"/>
        <v>0</v>
      </c>
      <c r="P115" t="s">
        <v>41</v>
      </c>
      <c r="Q115" s="2">
        <f t="shared" si="80"/>
        <v>0</v>
      </c>
      <c r="R115" t="s">
        <v>35</v>
      </c>
      <c r="S115" s="2">
        <f t="shared" si="81"/>
        <v>0</v>
      </c>
      <c r="T115" t="s">
        <v>38</v>
      </c>
      <c r="U115" s="2">
        <f t="shared" si="82"/>
        <v>0</v>
      </c>
      <c r="V115" t="s">
        <v>48</v>
      </c>
      <c r="W115" s="2">
        <f t="shared" si="83"/>
        <v>0</v>
      </c>
      <c r="X115" t="s">
        <v>35</v>
      </c>
      <c r="Y115" s="2">
        <f t="shared" si="84"/>
        <v>1</v>
      </c>
      <c r="Z115" t="s">
        <v>30</v>
      </c>
      <c r="AA115" s="2">
        <f t="shared" si="85"/>
        <v>1</v>
      </c>
      <c r="AB115" t="s">
        <v>30</v>
      </c>
      <c r="AC115" s="2">
        <f t="shared" si="86"/>
        <v>0</v>
      </c>
      <c r="AD115" t="s">
        <v>38</v>
      </c>
      <c r="AE115" s="2">
        <f t="shared" si="87"/>
        <v>0</v>
      </c>
      <c r="AF115" t="s">
        <v>32</v>
      </c>
      <c r="AG115" s="2">
        <f t="shared" si="88"/>
        <v>0</v>
      </c>
      <c r="AH115" t="s">
        <v>41</v>
      </c>
      <c r="AI115" s="2">
        <f t="shared" si="89"/>
        <v>0</v>
      </c>
      <c r="AJ115" t="s">
        <v>38</v>
      </c>
      <c r="AK115" s="2">
        <f t="shared" si="90"/>
        <v>1</v>
      </c>
      <c r="AL115" t="s">
        <v>41</v>
      </c>
      <c r="AM115" s="2">
        <f t="shared" si="91"/>
        <v>0</v>
      </c>
      <c r="AN115" t="s">
        <v>38</v>
      </c>
      <c r="AO115" s="2">
        <f t="shared" si="92"/>
        <v>1</v>
      </c>
      <c r="AP115" t="s">
        <v>30</v>
      </c>
      <c r="AQ115" s="2">
        <f t="shared" si="93"/>
        <v>1</v>
      </c>
      <c r="AR115" t="s">
        <v>30</v>
      </c>
      <c r="AS115" s="2">
        <f t="shared" si="94"/>
        <v>1</v>
      </c>
      <c r="AT115" t="s">
        <v>30</v>
      </c>
      <c r="AU115" s="2">
        <f t="shared" si="95"/>
        <v>0</v>
      </c>
      <c r="AV115" t="s">
        <v>33</v>
      </c>
      <c r="AW115" s="2">
        <f t="shared" si="96"/>
        <v>1</v>
      </c>
      <c r="AX115" t="s">
        <v>30</v>
      </c>
      <c r="AY115" s="2">
        <f t="shared" si="97"/>
        <v>1</v>
      </c>
      <c r="AZ115" t="s">
        <v>32</v>
      </c>
      <c r="BA115" s="2">
        <f t="shared" si="98"/>
        <v>1</v>
      </c>
      <c r="BB115">
        <f t="shared" si="99"/>
        <v>10</v>
      </c>
      <c r="BC115" s="12">
        <v>0.41666666666666669</v>
      </c>
    </row>
    <row r="116" spans="1:55" x14ac:dyDescent="0.25">
      <c r="A116" s="7" t="s">
        <v>58</v>
      </c>
      <c r="B116" s="7" t="s">
        <v>30</v>
      </c>
      <c r="C116" s="7"/>
      <c r="D116" s="7" t="s">
        <v>40</v>
      </c>
      <c r="E116" s="7"/>
      <c r="F116" s="7" t="s">
        <v>48</v>
      </c>
      <c r="G116" s="2">
        <f t="shared" si="75"/>
        <v>0</v>
      </c>
      <c r="H116" s="7" t="s">
        <v>29</v>
      </c>
      <c r="I116" s="2">
        <f t="shared" si="76"/>
        <v>1</v>
      </c>
      <c r="J116" s="7" t="s">
        <v>34</v>
      </c>
      <c r="K116" s="2">
        <f t="shared" si="77"/>
        <v>0</v>
      </c>
      <c r="L116" s="7" t="s">
        <v>30</v>
      </c>
      <c r="M116" s="2">
        <f t="shared" si="78"/>
        <v>1</v>
      </c>
      <c r="N116" s="7" t="s">
        <v>48</v>
      </c>
      <c r="O116" s="2">
        <f t="shared" si="79"/>
        <v>0</v>
      </c>
      <c r="P116" s="7" t="s">
        <v>31</v>
      </c>
      <c r="Q116" s="2">
        <f t="shared" si="80"/>
        <v>0</v>
      </c>
      <c r="R116" s="7" t="s">
        <v>48</v>
      </c>
      <c r="S116" s="2">
        <f t="shared" si="81"/>
        <v>0</v>
      </c>
      <c r="T116" s="7" t="s">
        <v>37</v>
      </c>
      <c r="U116" s="2">
        <f t="shared" si="82"/>
        <v>0</v>
      </c>
      <c r="V116" s="7" t="s">
        <v>48</v>
      </c>
      <c r="W116" s="2">
        <f t="shared" si="83"/>
        <v>0</v>
      </c>
      <c r="X116" s="7" t="s">
        <v>30</v>
      </c>
      <c r="Y116" s="2">
        <f t="shared" si="84"/>
        <v>0</v>
      </c>
      <c r="Z116" s="7" t="s">
        <v>28</v>
      </c>
      <c r="AA116" s="2">
        <f t="shared" si="85"/>
        <v>0</v>
      </c>
      <c r="AB116" s="7" t="s">
        <v>40</v>
      </c>
      <c r="AC116" s="2">
        <f t="shared" si="86"/>
        <v>0</v>
      </c>
      <c r="AD116" s="7" t="s">
        <v>40</v>
      </c>
      <c r="AE116" s="2">
        <f t="shared" si="87"/>
        <v>0</v>
      </c>
      <c r="AF116" s="7" t="s">
        <v>36</v>
      </c>
      <c r="AG116" s="2">
        <f t="shared" si="88"/>
        <v>1</v>
      </c>
      <c r="AH116" s="7" t="s">
        <v>59</v>
      </c>
      <c r="AI116" s="2">
        <f t="shared" si="89"/>
        <v>0</v>
      </c>
      <c r="AJ116" s="7" t="s">
        <v>45</v>
      </c>
      <c r="AK116" s="2">
        <f t="shared" si="90"/>
        <v>0</v>
      </c>
      <c r="AL116" s="7" t="s">
        <v>30</v>
      </c>
      <c r="AM116" s="2">
        <f t="shared" si="91"/>
        <v>0</v>
      </c>
      <c r="AN116" s="7" t="s">
        <v>38</v>
      </c>
      <c r="AO116" s="2">
        <f t="shared" si="92"/>
        <v>1</v>
      </c>
      <c r="AP116" s="7" t="s">
        <v>35</v>
      </c>
      <c r="AQ116" s="2">
        <f t="shared" si="93"/>
        <v>0</v>
      </c>
      <c r="AR116" s="7" t="s">
        <v>34</v>
      </c>
      <c r="AS116" s="2">
        <f t="shared" si="94"/>
        <v>0</v>
      </c>
      <c r="AT116" s="7" t="s">
        <v>30</v>
      </c>
      <c r="AU116" s="2">
        <f t="shared" si="95"/>
        <v>0</v>
      </c>
      <c r="AV116" s="7" t="s">
        <v>30</v>
      </c>
      <c r="AW116" s="2">
        <f t="shared" si="96"/>
        <v>0</v>
      </c>
      <c r="AX116" s="7" t="s">
        <v>30</v>
      </c>
      <c r="AY116" s="2">
        <f t="shared" si="97"/>
        <v>1</v>
      </c>
      <c r="AZ116" s="7" t="s">
        <v>30</v>
      </c>
      <c r="BA116" s="2">
        <f t="shared" si="98"/>
        <v>0</v>
      </c>
      <c r="BB116">
        <f t="shared" si="99"/>
        <v>4</v>
      </c>
      <c r="BC116" s="12">
        <v>0.16666666666666666</v>
      </c>
    </row>
    <row r="117" spans="1:55" x14ac:dyDescent="0.25">
      <c r="A117" s="1" t="s">
        <v>164</v>
      </c>
      <c r="B117" s="9" t="s">
        <v>30</v>
      </c>
      <c r="C117" s="1"/>
      <c r="D117" s="9" t="s">
        <v>40</v>
      </c>
      <c r="E117" s="1"/>
      <c r="F117" t="s">
        <v>40</v>
      </c>
      <c r="G117" s="2">
        <f t="shared" si="75"/>
        <v>0</v>
      </c>
      <c r="H117" t="s">
        <v>38</v>
      </c>
      <c r="I117" s="2">
        <f t="shared" si="76"/>
        <v>0</v>
      </c>
      <c r="J117" t="s">
        <v>33</v>
      </c>
      <c r="K117" s="2">
        <f t="shared" si="77"/>
        <v>0</v>
      </c>
      <c r="L117" t="s">
        <v>30</v>
      </c>
      <c r="M117" s="2">
        <f t="shared" si="78"/>
        <v>1</v>
      </c>
      <c r="N117" t="s">
        <v>38</v>
      </c>
      <c r="O117" s="2">
        <f t="shared" si="79"/>
        <v>0</v>
      </c>
      <c r="P117" t="s">
        <v>35</v>
      </c>
      <c r="Q117" s="2">
        <f t="shared" si="80"/>
        <v>0</v>
      </c>
      <c r="R117" t="s">
        <v>35</v>
      </c>
      <c r="S117" s="2">
        <f t="shared" si="81"/>
        <v>0</v>
      </c>
      <c r="T117" t="s">
        <v>41</v>
      </c>
      <c r="U117" s="2">
        <f t="shared" si="82"/>
        <v>0</v>
      </c>
      <c r="V117" t="s">
        <v>30</v>
      </c>
      <c r="W117" s="2">
        <f t="shared" si="83"/>
        <v>0</v>
      </c>
      <c r="X117" t="s">
        <v>38</v>
      </c>
      <c r="Y117" s="2">
        <f t="shared" si="84"/>
        <v>0</v>
      </c>
      <c r="Z117" t="s">
        <v>30</v>
      </c>
      <c r="AA117" s="2">
        <f t="shared" si="85"/>
        <v>1</v>
      </c>
      <c r="AB117" t="s">
        <v>40</v>
      </c>
      <c r="AC117" s="2">
        <f t="shared" si="86"/>
        <v>0</v>
      </c>
      <c r="AD117" t="s">
        <v>35</v>
      </c>
      <c r="AE117" s="2">
        <f t="shared" si="87"/>
        <v>0</v>
      </c>
      <c r="AF117" t="s">
        <v>59</v>
      </c>
      <c r="AG117" s="2">
        <f t="shared" si="88"/>
        <v>0</v>
      </c>
      <c r="AH117" t="s">
        <v>37</v>
      </c>
      <c r="AI117" s="2">
        <f t="shared" si="89"/>
        <v>1</v>
      </c>
      <c r="AJ117" t="s">
        <v>34</v>
      </c>
      <c r="AK117" s="2">
        <f t="shared" si="90"/>
        <v>0</v>
      </c>
      <c r="AL117" t="s">
        <v>57</v>
      </c>
      <c r="AM117" s="2">
        <f t="shared" si="91"/>
        <v>0</v>
      </c>
      <c r="AN117" t="s">
        <v>30</v>
      </c>
      <c r="AO117" s="2">
        <f t="shared" si="92"/>
        <v>0</v>
      </c>
      <c r="AP117" t="s">
        <v>33</v>
      </c>
      <c r="AQ117" s="2">
        <f t="shared" si="93"/>
        <v>0</v>
      </c>
      <c r="AR117" t="s">
        <v>34</v>
      </c>
      <c r="AS117" s="2">
        <f t="shared" si="94"/>
        <v>0</v>
      </c>
      <c r="AT117" t="s">
        <v>33</v>
      </c>
      <c r="AU117" s="2">
        <f t="shared" si="95"/>
        <v>0</v>
      </c>
      <c r="AV117" t="s">
        <v>33</v>
      </c>
      <c r="AW117" s="2">
        <f t="shared" si="96"/>
        <v>1</v>
      </c>
      <c r="AX117" t="s">
        <v>38</v>
      </c>
      <c r="AY117" s="2">
        <f t="shared" si="97"/>
        <v>0</v>
      </c>
      <c r="AZ117" t="s">
        <v>41</v>
      </c>
      <c r="BA117" s="2">
        <f t="shared" si="98"/>
        <v>0</v>
      </c>
      <c r="BB117">
        <f t="shared" si="99"/>
        <v>4</v>
      </c>
      <c r="BC117" s="12">
        <v>0.16666666666666666</v>
      </c>
    </row>
    <row r="118" spans="1:55" x14ac:dyDescent="0.25">
      <c r="A118" t="s">
        <v>165</v>
      </c>
      <c r="B118" s="9" t="s">
        <v>30</v>
      </c>
      <c r="C118"/>
      <c r="D118" s="9" t="s">
        <v>40</v>
      </c>
      <c r="E118"/>
      <c r="F118" t="s">
        <v>38</v>
      </c>
      <c r="G118" s="2">
        <f t="shared" si="75"/>
        <v>0</v>
      </c>
      <c r="H118" t="s">
        <v>30</v>
      </c>
      <c r="I118" s="2">
        <f t="shared" si="76"/>
        <v>0</v>
      </c>
      <c r="J118" t="s">
        <v>45</v>
      </c>
      <c r="K118" s="2">
        <f t="shared" si="77"/>
        <v>0</v>
      </c>
      <c r="L118" t="s">
        <v>30</v>
      </c>
      <c r="M118" s="2">
        <f t="shared" si="78"/>
        <v>1</v>
      </c>
      <c r="N118" t="s">
        <v>34</v>
      </c>
      <c r="O118" s="2">
        <f t="shared" si="79"/>
        <v>0</v>
      </c>
      <c r="P118" t="s">
        <v>38</v>
      </c>
      <c r="Q118" s="2">
        <f t="shared" si="80"/>
        <v>0</v>
      </c>
      <c r="R118" t="s">
        <v>33</v>
      </c>
      <c r="S118" s="2">
        <f t="shared" si="81"/>
        <v>0</v>
      </c>
      <c r="T118" t="s">
        <v>35</v>
      </c>
      <c r="U118" s="2">
        <f t="shared" si="82"/>
        <v>0</v>
      </c>
      <c r="V118" t="s">
        <v>38</v>
      </c>
      <c r="W118" s="2">
        <f t="shared" si="83"/>
        <v>0</v>
      </c>
      <c r="X118" t="s">
        <v>33</v>
      </c>
      <c r="Y118" s="2">
        <f t="shared" si="84"/>
        <v>0</v>
      </c>
      <c r="Z118" t="s">
        <v>38</v>
      </c>
      <c r="AA118" s="2">
        <f t="shared" si="85"/>
        <v>0</v>
      </c>
      <c r="AB118" t="s">
        <v>35</v>
      </c>
      <c r="AC118" s="2">
        <f t="shared" si="86"/>
        <v>0</v>
      </c>
      <c r="AD118" t="s">
        <v>33</v>
      </c>
      <c r="AE118" s="2">
        <f t="shared" si="87"/>
        <v>0</v>
      </c>
      <c r="AF118" t="s">
        <v>30</v>
      </c>
      <c r="AG118" s="2">
        <f t="shared" si="88"/>
        <v>0</v>
      </c>
      <c r="AH118" t="s">
        <v>41</v>
      </c>
      <c r="AI118" s="2">
        <f t="shared" si="89"/>
        <v>0</v>
      </c>
      <c r="AJ118" t="s">
        <v>33</v>
      </c>
      <c r="AK118" s="2">
        <f t="shared" si="90"/>
        <v>0</v>
      </c>
      <c r="AL118" t="s">
        <v>30</v>
      </c>
      <c r="AM118" s="2">
        <f t="shared" si="91"/>
        <v>0</v>
      </c>
      <c r="AN118" t="s">
        <v>30</v>
      </c>
      <c r="AO118" s="2">
        <f t="shared" si="92"/>
        <v>0</v>
      </c>
      <c r="AP118" t="s">
        <v>38</v>
      </c>
      <c r="AQ118" s="2">
        <f t="shared" si="93"/>
        <v>0</v>
      </c>
      <c r="AR118" t="s">
        <v>30</v>
      </c>
      <c r="AS118" s="2">
        <f t="shared" si="94"/>
        <v>1</v>
      </c>
      <c r="AT118" t="s">
        <v>33</v>
      </c>
      <c r="AU118" s="2">
        <f t="shared" si="95"/>
        <v>0</v>
      </c>
      <c r="AV118" t="s">
        <v>37</v>
      </c>
      <c r="AW118" s="2">
        <f t="shared" si="96"/>
        <v>0</v>
      </c>
      <c r="AX118" t="s">
        <v>30</v>
      </c>
      <c r="AY118" s="2">
        <f t="shared" si="97"/>
        <v>1</v>
      </c>
      <c r="AZ118" t="s">
        <v>38</v>
      </c>
      <c r="BA118" s="2">
        <f t="shared" si="98"/>
        <v>0</v>
      </c>
      <c r="BB118">
        <f t="shared" si="99"/>
        <v>3</v>
      </c>
      <c r="BC118" s="12">
        <v>0.125</v>
      </c>
    </row>
    <row r="119" spans="1:55" x14ac:dyDescent="0.25">
      <c r="A119" t="s">
        <v>166</v>
      </c>
      <c r="B119" s="9" t="s">
        <v>30</v>
      </c>
      <c r="C119"/>
      <c r="D119" s="9" t="s">
        <v>40</v>
      </c>
      <c r="E119"/>
      <c r="F119" t="s">
        <v>33</v>
      </c>
      <c r="G119" s="2">
        <f t="shared" si="75"/>
        <v>0</v>
      </c>
      <c r="H119" t="s">
        <v>37</v>
      </c>
      <c r="I119" s="2">
        <f t="shared" si="76"/>
        <v>0</v>
      </c>
      <c r="J119" t="s">
        <v>33</v>
      </c>
      <c r="K119" s="2">
        <f t="shared" si="77"/>
        <v>0</v>
      </c>
      <c r="L119" t="s">
        <v>34</v>
      </c>
      <c r="M119" s="2">
        <f t="shared" si="78"/>
        <v>0</v>
      </c>
      <c r="N119" t="s">
        <v>33</v>
      </c>
      <c r="O119" s="2">
        <f t="shared" si="79"/>
        <v>0</v>
      </c>
      <c r="P119" t="s">
        <v>37</v>
      </c>
      <c r="Q119" s="2">
        <f t="shared" si="80"/>
        <v>0</v>
      </c>
      <c r="R119" t="s">
        <v>35</v>
      </c>
      <c r="S119" s="2">
        <f t="shared" si="81"/>
        <v>0</v>
      </c>
      <c r="T119" t="s">
        <v>38</v>
      </c>
      <c r="U119" s="2">
        <f t="shared" si="82"/>
        <v>0</v>
      </c>
      <c r="V119" t="s">
        <v>38</v>
      </c>
      <c r="W119" s="2">
        <f t="shared" si="83"/>
        <v>0</v>
      </c>
      <c r="X119" t="s">
        <v>38</v>
      </c>
      <c r="Y119" s="2">
        <f t="shared" si="84"/>
        <v>0</v>
      </c>
      <c r="Z119" t="s">
        <v>30</v>
      </c>
      <c r="AA119" s="2">
        <f t="shared" si="85"/>
        <v>1</v>
      </c>
      <c r="AB119" t="s">
        <v>34</v>
      </c>
      <c r="AC119" s="2">
        <f t="shared" si="86"/>
        <v>1</v>
      </c>
      <c r="AD119" t="s">
        <v>38</v>
      </c>
      <c r="AE119" s="2">
        <f t="shared" si="87"/>
        <v>0</v>
      </c>
      <c r="AF119" t="s">
        <v>38</v>
      </c>
      <c r="AG119" s="2">
        <f t="shared" si="88"/>
        <v>0</v>
      </c>
      <c r="AH119" t="s">
        <v>30</v>
      </c>
      <c r="AI119" s="2">
        <f t="shared" si="89"/>
        <v>0</v>
      </c>
      <c r="AJ119" t="s">
        <v>41</v>
      </c>
      <c r="AK119" s="2">
        <f t="shared" si="90"/>
        <v>0</v>
      </c>
      <c r="AL119" t="s">
        <v>38</v>
      </c>
      <c r="AM119" s="2">
        <f t="shared" si="91"/>
        <v>0</v>
      </c>
      <c r="AN119" t="s">
        <v>41</v>
      </c>
      <c r="AO119" s="2">
        <f t="shared" si="92"/>
        <v>0</v>
      </c>
      <c r="AP119" t="s">
        <v>30</v>
      </c>
      <c r="AQ119" s="2">
        <f t="shared" si="93"/>
        <v>1</v>
      </c>
      <c r="AR119" t="s">
        <v>38</v>
      </c>
      <c r="AS119" s="2">
        <f t="shared" si="94"/>
        <v>0</v>
      </c>
      <c r="AT119" t="s">
        <v>38</v>
      </c>
      <c r="AU119" s="2">
        <f t="shared" si="95"/>
        <v>1</v>
      </c>
      <c r="AV119" t="s">
        <v>41</v>
      </c>
      <c r="AW119" s="2">
        <f t="shared" si="96"/>
        <v>0</v>
      </c>
      <c r="AX119" t="s">
        <v>32</v>
      </c>
      <c r="AY119" s="2">
        <f t="shared" si="97"/>
        <v>0</v>
      </c>
      <c r="AZ119" t="s">
        <v>36</v>
      </c>
      <c r="BA119" s="2">
        <f t="shared" si="98"/>
        <v>0</v>
      </c>
      <c r="BB119">
        <f t="shared" si="99"/>
        <v>4</v>
      </c>
      <c r="BC119" s="12">
        <v>0.16666666666666666</v>
      </c>
    </row>
    <row r="120" spans="1:55" x14ac:dyDescent="0.25">
      <c r="A120" s="1" t="s">
        <v>167</v>
      </c>
      <c r="B120" s="9" t="s">
        <v>30</v>
      </c>
      <c r="C120" s="1"/>
      <c r="D120" s="9" t="s">
        <v>40</v>
      </c>
      <c r="E120" s="1"/>
      <c r="F120" t="s">
        <v>37</v>
      </c>
      <c r="G120" s="2">
        <f t="shared" si="75"/>
        <v>0</v>
      </c>
      <c r="H120" t="s">
        <v>34</v>
      </c>
      <c r="I120" s="2">
        <f t="shared" si="76"/>
        <v>0</v>
      </c>
      <c r="J120" t="s">
        <v>35</v>
      </c>
      <c r="K120" s="2">
        <f t="shared" si="77"/>
        <v>0</v>
      </c>
      <c r="L120" t="s">
        <v>30</v>
      </c>
      <c r="M120" s="2">
        <f t="shared" si="78"/>
        <v>1</v>
      </c>
      <c r="N120" t="s">
        <v>41</v>
      </c>
      <c r="O120" s="2">
        <f t="shared" si="79"/>
        <v>0</v>
      </c>
      <c r="P120" t="s">
        <v>35</v>
      </c>
      <c r="Q120" s="2">
        <f t="shared" si="80"/>
        <v>0</v>
      </c>
      <c r="R120" t="s">
        <v>35</v>
      </c>
      <c r="S120" s="2">
        <f t="shared" si="81"/>
        <v>0</v>
      </c>
      <c r="T120" t="s">
        <v>31</v>
      </c>
      <c r="U120" s="2">
        <f t="shared" si="82"/>
        <v>0</v>
      </c>
      <c r="V120" t="s">
        <v>35</v>
      </c>
      <c r="W120" s="2">
        <f t="shared" si="83"/>
        <v>0</v>
      </c>
      <c r="X120" t="s">
        <v>38</v>
      </c>
      <c r="Y120" s="2">
        <f t="shared" si="84"/>
        <v>0</v>
      </c>
      <c r="Z120" t="s">
        <v>30</v>
      </c>
      <c r="AA120" s="2">
        <f t="shared" si="85"/>
        <v>1</v>
      </c>
      <c r="AB120" t="s">
        <v>40</v>
      </c>
      <c r="AC120" s="2">
        <f t="shared" si="86"/>
        <v>0</v>
      </c>
      <c r="AD120" t="s">
        <v>30</v>
      </c>
      <c r="AE120" s="2">
        <f t="shared" si="87"/>
        <v>0</v>
      </c>
      <c r="AF120" t="s">
        <v>30</v>
      </c>
      <c r="AG120" s="2">
        <f t="shared" si="88"/>
        <v>0</v>
      </c>
      <c r="AH120" t="s">
        <v>35</v>
      </c>
      <c r="AI120" s="2">
        <f t="shared" si="89"/>
        <v>0</v>
      </c>
      <c r="AJ120" t="s">
        <v>38</v>
      </c>
      <c r="AK120" s="2">
        <f t="shared" si="90"/>
        <v>1</v>
      </c>
      <c r="AL120" t="s">
        <v>30</v>
      </c>
      <c r="AM120" s="2">
        <f t="shared" si="91"/>
        <v>0</v>
      </c>
      <c r="AN120" t="s">
        <v>38</v>
      </c>
      <c r="AO120" s="2">
        <f t="shared" si="92"/>
        <v>1</v>
      </c>
      <c r="AP120" t="s">
        <v>38</v>
      </c>
      <c r="AQ120" s="2">
        <f t="shared" si="93"/>
        <v>0</v>
      </c>
      <c r="AR120" t="s">
        <v>34</v>
      </c>
      <c r="AS120" s="2">
        <f t="shared" si="94"/>
        <v>0</v>
      </c>
      <c r="AT120" t="s">
        <v>38</v>
      </c>
      <c r="AU120" s="2">
        <f t="shared" si="95"/>
        <v>1</v>
      </c>
      <c r="AV120" t="s">
        <v>33</v>
      </c>
      <c r="AW120" s="2">
        <f t="shared" si="96"/>
        <v>1</v>
      </c>
      <c r="AX120" t="s">
        <v>30</v>
      </c>
      <c r="AY120" s="2">
        <f t="shared" si="97"/>
        <v>1</v>
      </c>
      <c r="AZ120" t="s">
        <v>38</v>
      </c>
      <c r="BA120" s="2">
        <f t="shared" si="98"/>
        <v>0</v>
      </c>
      <c r="BB120">
        <f t="shared" si="99"/>
        <v>7</v>
      </c>
      <c r="BC120" s="12">
        <v>0.29166666666666669</v>
      </c>
    </row>
    <row r="121" spans="1:55" x14ac:dyDescent="0.25">
      <c r="A121" s="1" t="s">
        <v>168</v>
      </c>
      <c r="B121" s="1"/>
      <c r="C121" s="1"/>
      <c r="D121" s="1"/>
      <c r="E121" s="1"/>
      <c r="F121">
        <f>117-F153</f>
        <v>4</v>
      </c>
      <c r="G121" s="5">
        <v>0.6</v>
      </c>
      <c r="H121">
        <f>117-H153</f>
        <v>6</v>
      </c>
      <c r="I121" s="5">
        <v>0.6</v>
      </c>
      <c r="J121">
        <f>117-J153</f>
        <v>2</v>
      </c>
      <c r="K121" s="2">
        <v>0</v>
      </c>
      <c r="L121">
        <f>117-L153</f>
        <v>3</v>
      </c>
      <c r="M121" s="2">
        <v>0</v>
      </c>
      <c r="N121">
        <f>117-N153</f>
        <v>5</v>
      </c>
      <c r="O121" s="5">
        <v>0.5</v>
      </c>
      <c r="P121">
        <f>117-P153</f>
        <v>7</v>
      </c>
      <c r="Q121" s="2">
        <v>0</v>
      </c>
      <c r="R121">
        <f>117-R153</f>
        <v>9</v>
      </c>
      <c r="S121" s="5">
        <v>0.75</v>
      </c>
      <c r="T121">
        <f>117-T153</f>
        <v>9</v>
      </c>
      <c r="U121" s="5">
        <v>0.75</v>
      </c>
      <c r="V121">
        <f>117-V153</f>
        <v>1</v>
      </c>
      <c r="W121" s="5">
        <v>0.5</v>
      </c>
      <c r="X121">
        <f>117-X153</f>
        <v>3</v>
      </c>
      <c r="Y121" s="5">
        <v>0.5</v>
      </c>
      <c r="Z121">
        <f>117-Z153</f>
        <v>4</v>
      </c>
      <c r="AA121" s="5">
        <v>0.75</v>
      </c>
      <c r="AB121">
        <f>117-AB153</f>
        <v>6</v>
      </c>
      <c r="AC121">
        <v>0</v>
      </c>
      <c r="AD121">
        <f>117-AD153</f>
        <v>6</v>
      </c>
      <c r="AE121" s="2">
        <v>0.6</v>
      </c>
      <c r="AF121">
        <f>117-AF153</f>
        <v>6</v>
      </c>
      <c r="AG121" s="5">
        <v>0.25</v>
      </c>
      <c r="AH121">
        <f>117-AH153</f>
        <v>6</v>
      </c>
      <c r="AI121" s="2">
        <v>0</v>
      </c>
      <c r="AJ121">
        <f>117-AJ153</f>
        <v>8</v>
      </c>
      <c r="AK121" s="5">
        <v>0.75</v>
      </c>
      <c r="AL121">
        <f>117-AL153</f>
        <v>7</v>
      </c>
      <c r="AM121" s="5">
        <v>0.6</v>
      </c>
      <c r="AN121">
        <f>117-AN153</f>
        <v>8</v>
      </c>
      <c r="AO121" s="5">
        <v>0.75</v>
      </c>
      <c r="AP121">
        <f>117-AP153</f>
        <v>9</v>
      </c>
      <c r="AQ121" s="5">
        <v>0.66666999999999998</v>
      </c>
      <c r="AR121">
        <f>117-AR153</f>
        <v>7</v>
      </c>
      <c r="AS121" s="5">
        <v>0.75</v>
      </c>
      <c r="AT121">
        <f>117-AT153</f>
        <v>9</v>
      </c>
      <c r="AU121" s="5">
        <v>0.66666999999999998</v>
      </c>
      <c r="AV121">
        <f>117-AV153</f>
        <v>10</v>
      </c>
      <c r="AW121" s="5">
        <v>0.75</v>
      </c>
      <c r="AX121">
        <f>117-AX153</f>
        <v>9</v>
      </c>
      <c r="AY121" s="5">
        <v>0.75</v>
      </c>
      <c r="AZ121">
        <f>117-AZ153</f>
        <v>12</v>
      </c>
      <c r="BA121" s="2">
        <v>0</v>
      </c>
    </row>
    <row r="122" spans="1:55" x14ac:dyDescent="0.25">
      <c r="A122" t="s">
        <v>30</v>
      </c>
      <c r="C122"/>
      <c r="E122"/>
      <c r="F122">
        <f>COUNTIF(F4:F120,"A")</f>
        <v>15</v>
      </c>
      <c r="G122" s="2">
        <v>0.8</v>
      </c>
      <c r="H122">
        <f>COUNTIF(H4:H120,"A")</f>
        <v>22</v>
      </c>
      <c r="I122" s="2">
        <v>0.4</v>
      </c>
      <c r="J122">
        <f>COUNTIF(J4:J120,"A")</f>
        <v>44</v>
      </c>
      <c r="K122" s="2">
        <v>1</v>
      </c>
      <c r="L122">
        <f>COUNTIF(L4:L120,"A")</f>
        <v>49</v>
      </c>
      <c r="M122" s="2">
        <v>1</v>
      </c>
      <c r="N122">
        <f>COUNTIF(N4:N120,"A")</f>
        <v>16</v>
      </c>
      <c r="O122" s="2">
        <v>0.25</v>
      </c>
      <c r="P122">
        <f>COUNTIF(P4:P120,"A")</f>
        <v>14</v>
      </c>
      <c r="Q122" s="2">
        <v>0.25</v>
      </c>
      <c r="R122">
        <f>COUNTIF(R4:R120,"A")</f>
        <v>22</v>
      </c>
      <c r="S122" s="2">
        <v>1</v>
      </c>
      <c r="T122">
        <f>COUNTIF(T4:T120,"A")</f>
        <v>16</v>
      </c>
      <c r="U122" s="2">
        <v>0.5</v>
      </c>
      <c r="V122">
        <f>COUNTIF(V4:V120,"A")</f>
        <v>55</v>
      </c>
      <c r="W122" s="2">
        <v>0.75</v>
      </c>
      <c r="X122">
        <f>COUNTIF(X4:X120,"A")</f>
        <v>38</v>
      </c>
      <c r="Y122" s="2">
        <v>0.67</v>
      </c>
      <c r="Z122">
        <f>COUNTIF(Z4:Z120,"A")</f>
        <v>58</v>
      </c>
      <c r="AA122" s="2">
        <v>1</v>
      </c>
      <c r="AB122">
        <f>COUNTIF(AB4:AB120,"A")</f>
        <v>34</v>
      </c>
      <c r="AC122" s="2">
        <v>0.8</v>
      </c>
      <c r="AD122">
        <f>COUNTIF(AD4:AD120,"A")</f>
        <v>11</v>
      </c>
      <c r="AE122" s="2">
        <v>0.4</v>
      </c>
      <c r="AF122">
        <f>COUNTIF(AF4:AF120,"A")</f>
        <v>19</v>
      </c>
      <c r="AG122" s="2">
        <v>0.5</v>
      </c>
      <c r="AH122">
        <f>COUNTIF(AH4:AH120,"A")</f>
        <v>9</v>
      </c>
      <c r="AI122" s="2">
        <v>0.25</v>
      </c>
      <c r="AJ122">
        <f>COUNTIF(AJ4:AJ120,"A")</f>
        <v>14</v>
      </c>
      <c r="AK122" s="2">
        <v>0.5</v>
      </c>
      <c r="AL122">
        <f>COUNTIF(AL4:AL120,"A")</f>
        <v>7</v>
      </c>
      <c r="AM122" s="2">
        <v>0.4</v>
      </c>
      <c r="AN122">
        <f>COUNTIF(AN4:AN120,"A")</f>
        <v>11</v>
      </c>
      <c r="AO122" s="2">
        <v>0.5</v>
      </c>
      <c r="AP122">
        <f>COUNTIF(AP4:AP120,"A")</f>
        <v>32</v>
      </c>
      <c r="AQ122" s="2">
        <v>1</v>
      </c>
      <c r="AR122">
        <f>COUNTIF(AR4:AR120,"A")</f>
        <v>41</v>
      </c>
      <c r="AS122" s="2">
        <v>1</v>
      </c>
      <c r="AT122">
        <f>COUNTIF(AT4:AT120,"A")</f>
        <v>18</v>
      </c>
      <c r="AU122" s="2">
        <v>0.33333000000000002</v>
      </c>
      <c r="AV122">
        <f>COUNTIF(AV4:AV120,"A")</f>
        <v>18</v>
      </c>
      <c r="AW122" s="2">
        <v>0.5</v>
      </c>
      <c r="AX122">
        <f>COUNTIF(AX4:AX120,"A")</f>
        <v>27</v>
      </c>
      <c r="AY122" s="2">
        <v>1</v>
      </c>
      <c r="AZ122">
        <f>COUNTIF(AZ4:AZ120,"A")</f>
        <v>11</v>
      </c>
      <c r="BA122" s="2">
        <v>0.25</v>
      </c>
      <c r="BB122" t="s">
        <v>196</v>
      </c>
      <c r="BC122" s="13">
        <f>AVERAGE(BC4:BC120)</f>
        <v>0.19693732193732205</v>
      </c>
    </row>
    <row r="123" spans="1:55" x14ac:dyDescent="0.25">
      <c r="A123" t="s">
        <v>38</v>
      </c>
      <c r="C123"/>
      <c r="E123"/>
      <c r="F123">
        <f>COUNTIF(F4:F120,"B")</f>
        <v>33</v>
      </c>
      <c r="G123" s="2">
        <v>0.4</v>
      </c>
      <c r="H123">
        <f>COUNTIF(H4:H120,"B")</f>
        <v>24</v>
      </c>
      <c r="I123" s="2">
        <v>0.8</v>
      </c>
      <c r="J123">
        <f>COUNTIF(J4:J120,"B")</f>
        <v>8</v>
      </c>
      <c r="K123" s="2">
        <v>0.33</v>
      </c>
      <c r="L123">
        <f>COUNTIF(L4:L120,"B")</f>
        <v>5</v>
      </c>
      <c r="M123" s="2">
        <v>0.33</v>
      </c>
      <c r="N123">
        <f>COUNTIF(N4:N120,"B")</f>
        <v>10</v>
      </c>
      <c r="O123" s="2">
        <v>0.25</v>
      </c>
      <c r="P123">
        <f>COUNTIF(P4:P120,"B")</f>
        <v>12</v>
      </c>
      <c r="Q123" s="2">
        <v>0.25</v>
      </c>
      <c r="R123">
        <f>COUNTIF(R4:R120,"B")</f>
        <v>10</v>
      </c>
      <c r="S123" s="2">
        <v>0.5</v>
      </c>
      <c r="T123">
        <f>COUNTIF(T4:T120,"B")</f>
        <v>34</v>
      </c>
      <c r="U123" s="2">
        <v>0.5</v>
      </c>
      <c r="V123">
        <f>COUNTIF(V4:V120,"B")</f>
        <v>4</v>
      </c>
      <c r="W123" s="2">
        <v>0.25</v>
      </c>
      <c r="X123">
        <f>COUNTIF(X4:X120,"B")</f>
        <v>47</v>
      </c>
      <c r="Y123" s="2">
        <v>0.67</v>
      </c>
      <c r="Z123">
        <f>COUNTIF(Z4:Z120,"B")</f>
        <v>7</v>
      </c>
      <c r="AA123" s="2">
        <v>0.5</v>
      </c>
      <c r="AB123">
        <f>COUNTIF(AB4:AB120,"B")</f>
        <v>8</v>
      </c>
      <c r="AC123" s="2">
        <v>0.4</v>
      </c>
      <c r="AD123">
        <f>COUNTIF(AD4:AD120,"B")</f>
        <v>43</v>
      </c>
      <c r="AE123" s="2">
        <v>0.4</v>
      </c>
      <c r="AF123">
        <f>COUNTIF(AF4:AF120,"B")</f>
        <v>12</v>
      </c>
      <c r="AG123" s="2">
        <v>0.5</v>
      </c>
      <c r="AH123">
        <f>COUNTIF(AH4:AH120,"B")</f>
        <v>24</v>
      </c>
      <c r="AI123" s="2">
        <v>0.75</v>
      </c>
      <c r="AJ123">
        <f>COUNTIF(AJ4:AJ120,"B")</f>
        <v>45</v>
      </c>
      <c r="AK123" s="2">
        <v>1</v>
      </c>
      <c r="AL123">
        <f>COUNTIF(AL4:AL120,"B")</f>
        <v>23</v>
      </c>
      <c r="AM123" s="2">
        <v>0.4</v>
      </c>
      <c r="AN123">
        <f>COUNTIF(AN4:AN120,"B")</f>
        <v>37</v>
      </c>
      <c r="AO123" s="2">
        <v>1</v>
      </c>
      <c r="AP123">
        <f>COUNTIF(AP4:AP120,"B")</f>
        <v>14</v>
      </c>
      <c r="AQ123" s="2">
        <v>0.33333299999999999</v>
      </c>
      <c r="AR123">
        <f>COUNTIF(AR4:AR120,"B")</f>
        <v>14</v>
      </c>
      <c r="AS123" s="2">
        <v>0.5</v>
      </c>
      <c r="AT123">
        <f>COUNTIF(AT4:AT120,"B")</f>
        <v>40</v>
      </c>
      <c r="AU123" s="2">
        <v>1</v>
      </c>
      <c r="AV123">
        <f>COUNTIF(AV4:AV120,"B")</f>
        <v>22</v>
      </c>
      <c r="AW123" s="2">
        <v>0.5</v>
      </c>
      <c r="AX123">
        <f>COUNTIF(AX4:AX120,"B")</f>
        <v>12</v>
      </c>
      <c r="AY123" s="2">
        <v>0.5</v>
      </c>
      <c r="AZ123">
        <f>COUNTIF(AZ4:AZ120,"B")</f>
        <v>15</v>
      </c>
      <c r="BA123" s="2">
        <v>0.25</v>
      </c>
      <c r="BB123" t="s">
        <v>205</v>
      </c>
      <c r="BC123" s="13">
        <f>STDEV(BC4:BC120)</f>
        <v>9.8877792636537731E-2</v>
      </c>
    </row>
    <row r="124" spans="1:55" x14ac:dyDescent="0.25">
      <c r="A124" t="s">
        <v>33</v>
      </c>
      <c r="C124"/>
      <c r="E124"/>
      <c r="F124">
        <f>COUNTIF(F4:F120,"C")</f>
        <v>7</v>
      </c>
      <c r="G124" s="2">
        <v>0.4</v>
      </c>
      <c r="H124">
        <f>COUNTIF(H4:H120,"C")</f>
        <v>7</v>
      </c>
      <c r="I124" s="2">
        <v>0.4</v>
      </c>
      <c r="J124">
        <f>COUNTIF(J4:J120,"C")</f>
        <v>27</v>
      </c>
      <c r="K124" s="2">
        <v>0.33</v>
      </c>
      <c r="L124">
        <f>COUNTIF(L4:L120,"C")</f>
        <v>8</v>
      </c>
      <c r="M124" s="2">
        <v>0.33</v>
      </c>
      <c r="N124">
        <f>COUNTIF(N4:N120,"C")</f>
        <v>45</v>
      </c>
      <c r="O124" s="2">
        <v>0.75</v>
      </c>
      <c r="P124">
        <f>COUNTIF(P4:P120,"C")</f>
        <v>8</v>
      </c>
      <c r="Q124" s="2">
        <v>0.25</v>
      </c>
      <c r="R124">
        <f>COUNTIF(R4:R120,"C")</f>
        <v>34</v>
      </c>
      <c r="S124" s="2">
        <v>0.5</v>
      </c>
      <c r="T124">
        <f>COUNTIF(T4:T120,"C")</f>
        <v>18</v>
      </c>
      <c r="U124" s="2">
        <v>1</v>
      </c>
      <c r="V124">
        <f>COUNTIF(V4:V120,"C")</f>
        <v>3</v>
      </c>
      <c r="W124" s="2">
        <v>0.75</v>
      </c>
      <c r="X124">
        <f>COUNTIF(X4:X120,"C")</f>
        <v>9</v>
      </c>
      <c r="Y124" s="2">
        <v>0</v>
      </c>
      <c r="Z124">
        <f>COUNTIF(Z4:Z120,"C")</f>
        <v>8</v>
      </c>
      <c r="AA124" s="2">
        <v>0.5</v>
      </c>
      <c r="AB124">
        <f>COUNTIF(AB4:AB120,"C")</f>
        <v>7</v>
      </c>
      <c r="AC124" s="2">
        <v>0.8</v>
      </c>
      <c r="AD124">
        <f>COUNTIF(AD4:AD120,"C")</f>
        <v>18</v>
      </c>
      <c r="AE124" s="2">
        <v>0.8</v>
      </c>
      <c r="AF124">
        <f>COUNTIF(AF4:AF120,"C")</f>
        <v>7</v>
      </c>
      <c r="AG124" s="2">
        <v>0</v>
      </c>
      <c r="AH124">
        <f>COUNTIF(AH4:AH120,"C")</f>
        <v>18</v>
      </c>
      <c r="AI124" s="2">
        <v>0.25</v>
      </c>
      <c r="AJ124">
        <f>COUNTIF(AJ4:AJ120,"C")</f>
        <v>29</v>
      </c>
      <c r="AK124" s="2">
        <v>0.5</v>
      </c>
      <c r="AL124">
        <f>COUNTIF(AL4:AL120,"C")</f>
        <v>20</v>
      </c>
      <c r="AM124" s="2">
        <v>0.8</v>
      </c>
      <c r="AN124">
        <f>COUNTIF(AN4:AN120,"C")</f>
        <v>34</v>
      </c>
      <c r="AO124" s="2">
        <v>0.5</v>
      </c>
      <c r="AP124">
        <f>COUNTIF(AP4:AP120,"C")</f>
        <v>37</v>
      </c>
      <c r="AQ124" s="2">
        <v>0.33333299999999999</v>
      </c>
      <c r="AR124">
        <f>COUNTIF(AR4:AR120,"C")</f>
        <v>11</v>
      </c>
      <c r="AS124" s="2">
        <v>0.5</v>
      </c>
      <c r="AT124">
        <f>COUNTIF(AT4:AT120,"C")</f>
        <v>30</v>
      </c>
      <c r="AU124" s="2">
        <v>0.33333000000000002</v>
      </c>
      <c r="AV124">
        <f>COUNTIF(AV4:AV120,"C")</f>
        <v>39</v>
      </c>
      <c r="AW124" s="2">
        <v>1</v>
      </c>
      <c r="AX124">
        <f>COUNTIF(AX4:AX120,"C")</f>
        <v>8</v>
      </c>
      <c r="AY124" s="2">
        <v>0.5</v>
      </c>
      <c r="AZ124">
        <f>COUNTIF(AZ4:AZ120,"C")</f>
        <v>15</v>
      </c>
      <c r="BA124" s="2">
        <v>0.25</v>
      </c>
      <c r="BB124" t="s">
        <v>202</v>
      </c>
      <c r="BC124" s="13">
        <f>MEDIAN(BC4:BC120)</f>
        <v>0.16666666666666666</v>
      </c>
    </row>
    <row r="125" spans="1:55" x14ac:dyDescent="0.25">
      <c r="A125" t="s">
        <v>41</v>
      </c>
      <c r="C125"/>
      <c r="E125"/>
      <c r="F125">
        <f>COUNTIF(F4:F120,"D")</f>
        <v>5</v>
      </c>
      <c r="G125" s="2">
        <v>0.8</v>
      </c>
      <c r="H125">
        <f>COUNTIF(H4:H120,"D")</f>
        <v>11</v>
      </c>
      <c r="I125" s="2">
        <v>0.4</v>
      </c>
      <c r="J125">
        <f>COUNTIF(J4:J120,"D")</f>
        <v>0</v>
      </c>
      <c r="L125">
        <f>COUNTIF(L4:L120,"D")</f>
        <v>0</v>
      </c>
      <c r="N125">
        <f>COUNTIF(N4:N120,"D")</f>
        <v>15</v>
      </c>
      <c r="O125" s="2">
        <v>0.75</v>
      </c>
      <c r="P125">
        <f>COUNTIF(P4:P120,"D")</f>
        <v>14</v>
      </c>
      <c r="Q125" s="2">
        <v>0.25</v>
      </c>
      <c r="R125">
        <f>COUNTIF(R4:R120,"D")</f>
        <v>20</v>
      </c>
      <c r="S125" s="2">
        <v>0.5</v>
      </c>
      <c r="T125">
        <f>COUNTIF(T4:T120,"D")</f>
        <v>23</v>
      </c>
      <c r="U125" s="2">
        <v>0.5</v>
      </c>
      <c r="V125">
        <f>COUNTIF(V4:V120,"D")</f>
        <v>3</v>
      </c>
      <c r="W125" s="2">
        <v>0.25</v>
      </c>
      <c r="X125">
        <f>COUNTIF(X4:X120,"D")</f>
        <v>0</v>
      </c>
      <c r="Z125">
        <f>COUNTIF(Z4:Z120,"D")</f>
        <v>3</v>
      </c>
      <c r="AA125" s="2">
        <v>0.5</v>
      </c>
      <c r="AB125">
        <f>COUNTIF(AB4:AB120,"D")</f>
        <v>2</v>
      </c>
      <c r="AC125" s="2">
        <v>0.4</v>
      </c>
      <c r="AD125">
        <f>COUNTIF(AD4:AD120,"D")</f>
        <v>5</v>
      </c>
      <c r="AE125" s="2">
        <v>0.8</v>
      </c>
      <c r="AF125">
        <f>COUNTIF(AF4:AF120,"D")</f>
        <v>15</v>
      </c>
      <c r="AG125" s="2">
        <v>0.5</v>
      </c>
      <c r="AH125">
        <f>COUNTIF(AH4:AH120,"D")</f>
        <v>12</v>
      </c>
      <c r="AI125" s="2">
        <v>0.75</v>
      </c>
      <c r="AJ125">
        <f>COUNTIF(AJ4:AJ120,"D")</f>
        <v>7</v>
      </c>
      <c r="AK125" s="2">
        <v>0.5</v>
      </c>
      <c r="AL125">
        <f>COUNTIF(AL4:AL120,"D")</f>
        <v>19</v>
      </c>
      <c r="AM125" s="2">
        <v>0.8</v>
      </c>
      <c r="AN125">
        <f>COUNTIF(AN4:AN120,"D")</f>
        <v>21</v>
      </c>
      <c r="AO125" s="2">
        <v>0.5</v>
      </c>
      <c r="AP125">
        <f>COUNTIF(AP4:AP120,"D")</f>
        <v>7</v>
      </c>
      <c r="AQ125" s="5">
        <v>0.5</v>
      </c>
      <c r="AR125">
        <f>COUNTIF(AR4:AR120,"D")</f>
        <v>3</v>
      </c>
      <c r="AS125" s="2">
        <v>0.5</v>
      </c>
      <c r="AT125">
        <f>COUNTIF(AT4:AT120,"D")</f>
        <v>1</v>
      </c>
      <c r="AU125" s="5">
        <v>0.5</v>
      </c>
      <c r="AV125">
        <f>COUNTIF(AV4:AV120,"D")</f>
        <v>23</v>
      </c>
      <c r="AW125" s="2">
        <v>0.5</v>
      </c>
      <c r="AX125">
        <f>COUNTIF(AX4:AX120,"D")</f>
        <v>3</v>
      </c>
      <c r="AY125" s="2">
        <v>0.5</v>
      </c>
      <c r="AZ125">
        <f>COUNTIF(AZ4:AZ120,"D")</f>
        <v>12</v>
      </c>
      <c r="BA125" s="2">
        <v>0.25</v>
      </c>
      <c r="BB125" t="s">
        <v>203</v>
      </c>
      <c r="BC125" s="13">
        <f>MIN(BC4:BC120)</f>
        <v>4.1666666666666664E-2</v>
      </c>
    </row>
    <row r="126" spans="1:55" x14ac:dyDescent="0.25">
      <c r="A126" t="s">
        <v>40</v>
      </c>
      <c r="C126"/>
      <c r="E126"/>
      <c r="F126">
        <f>COUNTIF(F4:F120,"E")</f>
        <v>6</v>
      </c>
      <c r="G126" s="2">
        <v>0.4</v>
      </c>
      <c r="H126">
        <f>COUNTIF(H4:H120,"E")</f>
        <v>8</v>
      </c>
      <c r="I126" s="2">
        <v>0.8</v>
      </c>
      <c r="J126">
        <f>COUNTIF(J4:J120,"E")</f>
        <v>0</v>
      </c>
      <c r="L126">
        <f>COUNTIF(L4:L120,"E")</f>
        <v>0</v>
      </c>
      <c r="N126">
        <f>COUNTIF(N4:N120,"E")</f>
        <v>0</v>
      </c>
      <c r="P126">
        <f>COUNTIF(P4:P120,"E")</f>
        <v>1</v>
      </c>
      <c r="R126">
        <f>COUNTIF(R4:R120,"E")</f>
        <v>0</v>
      </c>
      <c r="T126">
        <f>COUNTIF(T4:T120,"E")</f>
        <v>0</v>
      </c>
      <c r="V126">
        <f>COUNTIF(V4:V120,"E")</f>
        <v>0</v>
      </c>
      <c r="X126">
        <f>COUNTIF(X4:X120,"E")</f>
        <v>0</v>
      </c>
      <c r="Z126">
        <f>COUNTIF(Z4:Z120,"E")</f>
        <v>0</v>
      </c>
      <c r="AB126">
        <f>COUNTIF(AB4:AB120,"E")</f>
        <v>36</v>
      </c>
      <c r="AC126" s="2">
        <v>0.4</v>
      </c>
      <c r="AD126">
        <f>COUNTIF(AD4:AD120,"E")</f>
        <v>17</v>
      </c>
      <c r="AE126" s="2">
        <v>0.4</v>
      </c>
      <c r="AF126">
        <f>COUNTIF(AF4:AF120,"E")</f>
        <v>0</v>
      </c>
      <c r="AH126">
        <f>COUNTIF(AH4:AH120,"E")</f>
        <v>0</v>
      </c>
      <c r="AJ126">
        <f>COUNTIF(AJ4:AJ120,"E")</f>
        <v>0</v>
      </c>
      <c r="AL126">
        <f>COUNTIF(AL4:AL120,"E")</f>
        <v>10</v>
      </c>
      <c r="AM126" s="2">
        <v>0.4</v>
      </c>
      <c r="AN126">
        <f>COUNTIF(AN4:AN120,"E")</f>
        <v>0</v>
      </c>
      <c r="AP126">
        <f>COUNTIF(AP4:AP120,"E")</f>
        <v>0</v>
      </c>
      <c r="AR126">
        <f>COUNTIF(AR4:AR120,"E")</f>
        <v>0</v>
      </c>
      <c r="AT126">
        <f>COUNTIF(AT4:AT120,"E")</f>
        <v>0</v>
      </c>
      <c r="AV126">
        <f>COUNTIF(AV4:AV120,"E")</f>
        <v>0</v>
      </c>
      <c r="AX126">
        <f>COUNTIF(AX4:AX120,"E")</f>
        <v>0</v>
      </c>
      <c r="AY126" s="2"/>
      <c r="AZ126">
        <f>COUNTIF(AZ4:AZ120,"E")</f>
        <v>0</v>
      </c>
      <c r="BA126" s="2"/>
      <c r="BB126" t="s">
        <v>204</v>
      </c>
      <c r="BC126" s="13">
        <f>MAX(BC4:BC120)</f>
        <v>0.54166666666666663</v>
      </c>
    </row>
    <row r="127" spans="1:55" x14ac:dyDescent="0.25">
      <c r="A127" t="s">
        <v>169</v>
      </c>
      <c r="C127"/>
      <c r="E127"/>
      <c r="F127">
        <f>COUNTIF(F4:F120,"(A,B)")</f>
        <v>7</v>
      </c>
      <c r="G127" s="2">
        <v>0.6</v>
      </c>
      <c r="H127">
        <f>COUNTIF(H4:H120,"(A,B)")</f>
        <v>5</v>
      </c>
      <c r="I127" s="2">
        <v>0.6</v>
      </c>
      <c r="J127">
        <f>COUNTIF(J4:J120,"(A,B)")</f>
        <v>16</v>
      </c>
      <c r="K127" s="2">
        <v>0.67</v>
      </c>
      <c r="L127">
        <f>COUNTIF(L4:L120,"(A,B)")</f>
        <v>13</v>
      </c>
      <c r="M127" s="2">
        <v>0.67</v>
      </c>
      <c r="N127">
        <f>COUNTIF(N4:N120,"(A,B)")</f>
        <v>8</v>
      </c>
      <c r="O127" s="2">
        <v>0</v>
      </c>
      <c r="P127">
        <f>COUNTIF(P4:P120,"(A,B)")</f>
        <v>14</v>
      </c>
      <c r="Q127" s="2">
        <v>0.5</v>
      </c>
      <c r="R127">
        <f>COUNTIF(R4:R120,"(A,B)")</f>
        <v>13</v>
      </c>
      <c r="S127" s="2">
        <v>0.75</v>
      </c>
      <c r="T127">
        <f>COUNTIF(T4:T120,"(A,B)")</f>
        <v>6</v>
      </c>
      <c r="U127" s="2">
        <v>0.25</v>
      </c>
      <c r="V127">
        <f>COUNTIF(V4:V120,"(A,B)")</f>
        <v>16</v>
      </c>
      <c r="W127" s="2">
        <v>0.5</v>
      </c>
      <c r="X127">
        <f>COUNTIF(X4:X120,"(A,B)")</f>
        <v>14</v>
      </c>
      <c r="Y127" s="2">
        <v>1</v>
      </c>
      <c r="Z127">
        <f>COUNTIF(Z4:Z120,"(A,B)")</f>
        <v>0</v>
      </c>
      <c r="AA127" s="2">
        <v>0.75</v>
      </c>
      <c r="AB127">
        <f>COUNTIF(AB4:AB120,"(A,B)")</f>
        <v>5</v>
      </c>
      <c r="AC127" s="2">
        <v>0.6</v>
      </c>
      <c r="AD127">
        <f>COUNTIF(AD4:AD120,"(A,B)")</f>
        <v>2</v>
      </c>
      <c r="AE127" s="2">
        <v>0.2</v>
      </c>
      <c r="AF127">
        <f>COUNTIF(AF4:AF120,"(A,B)")</f>
        <v>6</v>
      </c>
      <c r="AG127" s="2">
        <v>0.75</v>
      </c>
      <c r="AH127">
        <f>COUNTIF(AH4:AH120,"(A,B)")</f>
        <v>5</v>
      </c>
      <c r="AI127" s="2">
        <v>0.5</v>
      </c>
      <c r="AJ127">
        <f>COUNTIF(AJ4:AJ120,"(A,B)")</f>
        <v>0</v>
      </c>
      <c r="AL127">
        <f>COUNTIF(AL4:AL120,"(A,B)")</f>
        <v>2</v>
      </c>
      <c r="AM127" s="2">
        <v>0.2</v>
      </c>
      <c r="AN127">
        <f>COUNTIF(AN4:AN120,"(A,B)")</f>
        <v>2</v>
      </c>
      <c r="AO127" s="2">
        <v>0.75</v>
      </c>
      <c r="AP127">
        <f>COUNTIF(AP4:AP120,"(A,B)")</f>
        <v>3</v>
      </c>
      <c r="AQ127" s="2">
        <v>0.66666700000000001</v>
      </c>
      <c r="AR127">
        <f>COUNTIF(AR4:AR120,"(A,B)")</f>
        <v>9</v>
      </c>
      <c r="AS127" s="2">
        <v>0.75</v>
      </c>
      <c r="AT127">
        <f>COUNTIF(AT4:AT120,"(A,B)")</f>
        <v>3</v>
      </c>
      <c r="AU127" s="2">
        <v>0.66666999999999998</v>
      </c>
      <c r="AV127">
        <f>COUNTIF(AV4:AV120,"(A,B)")</f>
        <v>0</v>
      </c>
      <c r="AX127">
        <f>COUNTIF(AX4:AX120,"(A,B)")</f>
        <v>3</v>
      </c>
      <c r="AY127" s="2">
        <v>0.25</v>
      </c>
      <c r="AZ127">
        <f>COUNTIF(AZ4:AZ120,"(A,B)")</f>
        <v>1</v>
      </c>
      <c r="BA127" s="2">
        <v>0.5</v>
      </c>
    </row>
    <row r="128" spans="1:55" x14ac:dyDescent="0.25">
      <c r="A128" t="s">
        <v>170</v>
      </c>
      <c r="C128"/>
      <c r="E128"/>
      <c r="F128">
        <f>COUNTIF(F4:F120,"(A,c)")</f>
        <v>5</v>
      </c>
      <c r="G128" s="2">
        <v>0.6</v>
      </c>
      <c r="H128">
        <f>COUNTIF(H4:H120,"(A,c)")</f>
        <v>4</v>
      </c>
      <c r="I128" s="2">
        <v>0.2</v>
      </c>
      <c r="J128">
        <f>COUNTIF(J4:J120,"(A,c)")</f>
        <v>14</v>
      </c>
      <c r="K128" s="2">
        <v>0.67</v>
      </c>
      <c r="L128">
        <f>COUNTIF(L4:L120,"(A,c)")</f>
        <v>29</v>
      </c>
      <c r="M128" s="2">
        <v>0.67</v>
      </c>
      <c r="N128">
        <f>COUNTIF(N4:N120,"(A,c)")</f>
        <v>3</v>
      </c>
      <c r="O128" s="2">
        <v>0.5</v>
      </c>
      <c r="P128">
        <f>COUNTIF(P4:P120,"(A,c)")</f>
        <v>2</v>
      </c>
      <c r="Q128" s="2">
        <v>0.5</v>
      </c>
      <c r="R128">
        <f>COUNTIF(R4:R120,"(A,c)")</f>
        <v>2</v>
      </c>
      <c r="S128" s="2">
        <v>0.75</v>
      </c>
      <c r="T128">
        <f>COUNTIF(T4:T120,"(A,c)")</f>
        <v>3</v>
      </c>
      <c r="U128" s="2">
        <v>0.75</v>
      </c>
      <c r="V128">
        <f>COUNTIF(V4:V120,"(A,c)")</f>
        <v>15</v>
      </c>
      <c r="W128" s="2">
        <v>1</v>
      </c>
      <c r="X128">
        <f>COUNTIF(X4:X120,"(A,c)")</f>
        <v>1</v>
      </c>
      <c r="Y128" s="2">
        <v>0.33</v>
      </c>
      <c r="Z128">
        <f>COUNTIF(Z4:Z120,"(A,c)")</f>
        <v>11</v>
      </c>
      <c r="AA128" s="2">
        <v>0.75</v>
      </c>
      <c r="AB128">
        <f>COUNTIF(AB4:AB120,"(A,c)")</f>
        <v>14</v>
      </c>
      <c r="AC128" s="2">
        <v>1</v>
      </c>
      <c r="AD128">
        <f>COUNTIF(AD4:AD120,"(A,c)")</f>
        <v>3</v>
      </c>
      <c r="AE128" s="2">
        <v>0.6</v>
      </c>
      <c r="AF128">
        <f>COUNTIF(AF4:AF120,"(A,c)")</f>
        <v>2</v>
      </c>
      <c r="AG128" s="2">
        <v>0.25</v>
      </c>
      <c r="AH128">
        <f>COUNTIF(AH4:AH120,"(A,c)")</f>
        <v>4</v>
      </c>
      <c r="AI128" s="2">
        <v>0</v>
      </c>
      <c r="AJ128">
        <f>COUNTIF(AJ4:AJ120,"(A,c)")</f>
        <v>2</v>
      </c>
      <c r="AK128" s="2">
        <v>0.25</v>
      </c>
      <c r="AL128">
        <f>COUNTIF(AL4:AL120,"(A,c)")</f>
        <v>1</v>
      </c>
      <c r="AM128" s="2">
        <v>0.6</v>
      </c>
      <c r="AN128">
        <f>COUNTIF(AN4:AN120,"(A,c)")</f>
        <v>2</v>
      </c>
      <c r="AO128" s="2">
        <v>0.25</v>
      </c>
      <c r="AP128">
        <f>COUNTIF(AP4:AP120,"(A,c)")</f>
        <v>12</v>
      </c>
      <c r="AQ128" s="2">
        <v>0.3333333</v>
      </c>
      <c r="AR128">
        <f>COUNTIF(AR4:AR120,"(A,c)")</f>
        <v>10</v>
      </c>
      <c r="AS128" s="2">
        <v>0.75</v>
      </c>
      <c r="AT128">
        <f>COUNTIF(AT4:AT120,"(A,c)")</f>
        <v>8</v>
      </c>
      <c r="AU128" s="2">
        <v>0.66666700000000001</v>
      </c>
      <c r="AV128">
        <f>COUNTIF(AV4:AV120,"(A,c)")</f>
        <v>0</v>
      </c>
      <c r="AX128">
        <f>COUNTIF(AX4:AX120,"(A,c)")</f>
        <v>3</v>
      </c>
      <c r="AY128" s="2">
        <v>0.75</v>
      </c>
      <c r="AZ128">
        <f>COUNTIF(AZ4:AZ120,"(A,c)")</f>
        <v>2</v>
      </c>
      <c r="BA128" s="2">
        <v>0.5</v>
      </c>
    </row>
    <row r="129" spans="1:53" x14ac:dyDescent="0.25">
      <c r="A129" t="s">
        <v>171</v>
      </c>
      <c r="C129"/>
      <c r="E129"/>
      <c r="F129">
        <f>COUNTIF(F4:F120,"(A,D)")</f>
        <v>9</v>
      </c>
      <c r="G129" s="2">
        <v>1</v>
      </c>
      <c r="H129">
        <f>COUNTIF(H4:H120,"(A,D)")</f>
        <v>0</v>
      </c>
      <c r="I129" s="2">
        <v>0.2</v>
      </c>
      <c r="J129">
        <f>COUNTIF(J4:J120,"(A,D)")</f>
        <v>0</v>
      </c>
      <c r="L129">
        <f>COUNTIF(L4:L120,"(A,D)")</f>
        <v>0</v>
      </c>
      <c r="N129">
        <f>COUNTIF(N4:N120,"(A,D)")</f>
        <v>0</v>
      </c>
      <c r="O129" s="2">
        <v>0.5</v>
      </c>
      <c r="P129">
        <f>COUNTIF(P4:P120,"(A,D)")</f>
        <v>6</v>
      </c>
      <c r="Q129" s="2">
        <v>0.5</v>
      </c>
      <c r="R129">
        <f>COUNTIF(R4:R120,"(A,D)")</f>
        <v>2</v>
      </c>
      <c r="S129" s="2">
        <v>0.75</v>
      </c>
      <c r="T129">
        <f>COUNTIF(T4:T120,"(A,D)")</f>
        <v>0</v>
      </c>
      <c r="U129" s="2">
        <v>0.25</v>
      </c>
      <c r="V129">
        <f>COUNTIF(V4:V120,"(A,D)")</f>
        <v>3</v>
      </c>
      <c r="W129" s="2">
        <v>0.5</v>
      </c>
      <c r="X129">
        <f>COUNTIF(X4:X120,"(A,D)")</f>
        <v>0</v>
      </c>
      <c r="Z129">
        <f>COUNTIF(Z4:Z120,"(A,D)")</f>
        <v>20</v>
      </c>
      <c r="AA129" s="2">
        <v>0.75</v>
      </c>
      <c r="AB129">
        <f>COUNTIF(AB4:AB120,"(A,D)")</f>
        <v>0</v>
      </c>
      <c r="AC129" s="2">
        <v>0.6</v>
      </c>
      <c r="AD129">
        <f>COUNTIF(AD4:AD120,"(A,D)")</f>
        <v>0</v>
      </c>
      <c r="AF129">
        <f>COUNTIF(AF4:AF120,"(A,D)")</f>
        <v>19</v>
      </c>
      <c r="AG129" s="2">
        <v>0.75</v>
      </c>
      <c r="AH129">
        <f>COUNTIF(AH4:AH120,"(A,D)")</f>
        <v>9</v>
      </c>
      <c r="AI129" s="2">
        <v>0.5</v>
      </c>
      <c r="AJ129">
        <f>COUNTIF(AJ4:AJ120,"(A,D)")</f>
        <v>1</v>
      </c>
      <c r="AK129" s="2">
        <v>0.25</v>
      </c>
      <c r="AL129">
        <f>COUNTIF(AL4:AL120,"(A,D)")</f>
        <v>6</v>
      </c>
      <c r="AM129" s="2">
        <v>0.6</v>
      </c>
      <c r="AN129">
        <f>COUNTIF(AN4:AN120,"(A,D)")</f>
        <v>0</v>
      </c>
      <c r="AP129">
        <f>COUNTIF(AP4:AP120,"(A,D)")</f>
        <v>2</v>
      </c>
      <c r="AQ129" s="5">
        <v>0.5</v>
      </c>
      <c r="AR129">
        <f>COUNTIF(AR4:AR120,"(A,D)")</f>
        <v>5</v>
      </c>
      <c r="AS129" s="2">
        <v>0.75</v>
      </c>
      <c r="AT129">
        <f>COUNTIF(AT4:AT120,"(A,D)")</f>
        <v>0</v>
      </c>
      <c r="AV129">
        <f>COUNTIF(AV4:AV120,"(A,D)")</f>
        <v>0</v>
      </c>
      <c r="AX129">
        <f>COUNTIF(AX4:AX120,"(A,D)")</f>
        <v>1</v>
      </c>
      <c r="AY129" s="2">
        <v>0.75</v>
      </c>
      <c r="AZ129">
        <f>COUNTIF(AZ4:AZ120,"(A,D)")</f>
        <v>1</v>
      </c>
      <c r="BA129" s="2">
        <v>0.5</v>
      </c>
    </row>
    <row r="130" spans="1:53" x14ac:dyDescent="0.25">
      <c r="A130" t="s">
        <v>172</v>
      </c>
      <c r="C130"/>
      <c r="E130"/>
      <c r="F130">
        <f>COUNTIF(F4:F120,"(A,E)")</f>
        <v>1</v>
      </c>
      <c r="G130" s="2">
        <v>0.6</v>
      </c>
      <c r="H130">
        <f>COUNTIF(H4:H120,"(A,E)")</f>
        <v>1</v>
      </c>
      <c r="I130" s="2">
        <v>0.6</v>
      </c>
      <c r="J130">
        <f>COUNTIF(J4:J120,"(A,E)")</f>
        <v>0</v>
      </c>
      <c r="L130">
        <f>COUNTIF(L4:L120,"(A,E)")</f>
        <v>0</v>
      </c>
      <c r="N130">
        <f>COUNTIF(N4:N120,"(A,E)")</f>
        <v>0</v>
      </c>
      <c r="P130">
        <f>COUNTIF(P4:P120,"(A,E)")</f>
        <v>0</v>
      </c>
      <c r="R130">
        <f>COUNTIF(R4:R120,"(A,E)")</f>
        <v>0</v>
      </c>
      <c r="T130">
        <f>COUNTIF(T4:T120,"(A,E)")</f>
        <v>0</v>
      </c>
      <c r="V130">
        <f>COUNTIF(V4:V120,"(A,E)")</f>
        <v>0</v>
      </c>
      <c r="X130">
        <f>COUNTIF(X4:X120,"(A,E)")</f>
        <v>0</v>
      </c>
      <c r="Z130">
        <f>COUNTIF(Z4:Z120,"(A,E)")</f>
        <v>0</v>
      </c>
      <c r="AB130">
        <f>COUNTIF(AB4:AB120,"(A,E)")</f>
        <v>0</v>
      </c>
      <c r="AC130" s="2">
        <v>0.6</v>
      </c>
      <c r="AD130">
        <f>COUNTIF(AD4:AD120,"(A,E)")</f>
        <v>0</v>
      </c>
      <c r="AF130">
        <f>COUNTIF(AF4:AF120,"(A,E)")</f>
        <v>0</v>
      </c>
      <c r="AH130">
        <f>COUNTIF(AH4:AH120,"(A,E)")</f>
        <v>0</v>
      </c>
      <c r="AJ130">
        <f>COUNTIF(AJ4:AJ120,"(A,E)")</f>
        <v>0</v>
      </c>
      <c r="AL130">
        <f>COUNTIF(AL4:AL120,"(A,E)")</f>
        <v>1</v>
      </c>
      <c r="AM130" s="2">
        <v>0.2</v>
      </c>
      <c r="AN130">
        <f>COUNTIF(AN4:AN120,"(A,E)")</f>
        <v>0</v>
      </c>
      <c r="AP130">
        <f>COUNTIF(AP4:AP120,"(A,E)")</f>
        <v>0</v>
      </c>
      <c r="AR130">
        <f>COUNTIF(AR4:AR120,"(A,E)")</f>
        <v>0</v>
      </c>
      <c r="AT130">
        <f>COUNTIF(AT4:AT120,"(A,E)")</f>
        <v>0</v>
      </c>
      <c r="AV130">
        <f>COUNTIF(AV4:AV120,"(A,E)")</f>
        <v>0</v>
      </c>
      <c r="AX130">
        <f>COUNTIF(AX4:AX120,"(A,E)")</f>
        <v>0</v>
      </c>
      <c r="AY130" s="2"/>
      <c r="AZ130">
        <f>COUNTIF(AZ4:AZ120,"(A,E)")</f>
        <v>0</v>
      </c>
      <c r="BA130" s="2"/>
    </row>
    <row r="131" spans="1:53" x14ac:dyDescent="0.25">
      <c r="A131" t="s">
        <v>173</v>
      </c>
      <c r="C131"/>
      <c r="E131"/>
      <c r="F131">
        <f>COUNTIF(F4:F120,"(B,C)")</f>
        <v>0</v>
      </c>
      <c r="G131" s="2">
        <v>0.2</v>
      </c>
      <c r="H131">
        <f>COUNTIF(H4:H120,"(B,C)")</f>
        <v>0</v>
      </c>
      <c r="I131" s="2">
        <v>0.6</v>
      </c>
      <c r="J131">
        <f>COUNTIF(J4:J120,"(B,C)")</f>
        <v>3</v>
      </c>
      <c r="K131" s="2">
        <v>0</v>
      </c>
      <c r="L131">
        <f>COUNTIF(L4:L120,"(B,C)")</f>
        <v>3</v>
      </c>
      <c r="M131" s="2">
        <v>0</v>
      </c>
      <c r="N131">
        <f>COUNTIF(N4:N120,"(B,C)")</f>
        <v>2</v>
      </c>
      <c r="O131" s="2">
        <v>0.5</v>
      </c>
      <c r="P131">
        <f>COUNTIF(P4:P120,"(B,C)")</f>
        <v>2</v>
      </c>
      <c r="Q131" s="2">
        <v>0.5</v>
      </c>
      <c r="R131">
        <f>COUNTIF(R4:R120,"(B,C)")</f>
        <v>0</v>
      </c>
      <c r="S131" s="2">
        <v>0.25</v>
      </c>
      <c r="T131">
        <f>COUNTIF(T4:T120,"(B,C)")</f>
        <v>1</v>
      </c>
      <c r="U131" s="2">
        <v>0.75</v>
      </c>
      <c r="V131">
        <f>COUNTIF(V4:V120,"(B,C)")</f>
        <v>1</v>
      </c>
      <c r="W131" s="2">
        <v>0.5</v>
      </c>
      <c r="X131">
        <f>COUNTIF(X4:X120,"(B,C)")</f>
        <v>0</v>
      </c>
      <c r="Y131" s="2">
        <v>0.33</v>
      </c>
      <c r="Z131">
        <f>COUNTIF(Z4:Z120,"(B,C)")</f>
        <v>1</v>
      </c>
      <c r="AA131" s="2">
        <v>0.25</v>
      </c>
      <c r="AB131">
        <f>COUNTIF(AB4:AB120,"(B,C)")</f>
        <v>1</v>
      </c>
      <c r="AC131" s="2">
        <v>0.6</v>
      </c>
      <c r="AD131">
        <f>COUNTIF(AD4:AD120,"(B,C)")</f>
        <v>6</v>
      </c>
      <c r="AE131" s="2">
        <v>0.6</v>
      </c>
      <c r="AF131">
        <f>COUNTIF(AF4:AF120,"(B,C)")</f>
        <v>5</v>
      </c>
      <c r="AG131" s="2">
        <v>0.25</v>
      </c>
      <c r="AH131">
        <f>COUNTIF(AH4:AH120,"(B,C)")</f>
        <v>4</v>
      </c>
      <c r="AI131" s="2">
        <v>0.5</v>
      </c>
      <c r="AJ131">
        <f>COUNTIF(AJ4:AJ120,"(B,C)")</f>
        <v>8</v>
      </c>
      <c r="AK131" s="2">
        <v>0.75</v>
      </c>
      <c r="AL131">
        <f>COUNTIF(AL4:AL120,"(B,C)")</f>
        <v>2</v>
      </c>
      <c r="AM131" s="2">
        <v>0.6</v>
      </c>
      <c r="AN131">
        <f>COUNTIF(AN4:AN120,"(B,C)")</f>
        <v>1</v>
      </c>
      <c r="AO131" s="2">
        <v>0.75</v>
      </c>
      <c r="AP131">
        <f>COUNTIF(AP4:AP120,"(B,C)")</f>
        <v>1</v>
      </c>
      <c r="AQ131" s="2">
        <v>0</v>
      </c>
      <c r="AR131">
        <f>COUNTIF(AR4:AR120,"(B,C)")</f>
        <v>2</v>
      </c>
      <c r="AS131" s="2">
        <v>0.25</v>
      </c>
      <c r="AT131">
        <f>COUNTIF(AT4:AT120,"(B,C)")</f>
        <v>4</v>
      </c>
      <c r="AU131" s="2">
        <v>0.66666700000000001</v>
      </c>
      <c r="AV131">
        <f>COUNTIF(AV4:AV120,"(B,C)")</f>
        <v>0</v>
      </c>
      <c r="AX131">
        <f>COUNTIF(AX4:AX120,"(B,C)")</f>
        <v>1</v>
      </c>
      <c r="AY131" s="2">
        <v>0.25</v>
      </c>
      <c r="AZ131">
        <f>COUNTIF(AZ4:AZ120,"(B,C)")</f>
        <v>1</v>
      </c>
      <c r="BA131" s="2">
        <v>0.5</v>
      </c>
    </row>
    <row r="132" spans="1:53" x14ac:dyDescent="0.25">
      <c r="A132" t="s">
        <v>174</v>
      </c>
      <c r="C132"/>
      <c r="E132"/>
      <c r="F132">
        <f>COUNTIF(F4:F120,"(B,D)")</f>
        <v>11</v>
      </c>
      <c r="G132" s="2">
        <v>0.6</v>
      </c>
      <c r="H132">
        <f>COUNTIF(H4:H120,"(B,D)")</f>
        <v>7</v>
      </c>
      <c r="I132" s="2">
        <v>0.6</v>
      </c>
      <c r="J132">
        <f>COUNTIF(J4:J120,"(B,D)")</f>
        <v>0</v>
      </c>
      <c r="L132">
        <f>COUNTIF(L4:L120,"(B,D)")</f>
        <v>0</v>
      </c>
      <c r="N132">
        <f>COUNTIF(N4:N120,"(B,D)")</f>
        <v>1</v>
      </c>
      <c r="O132" s="2">
        <v>0.5</v>
      </c>
      <c r="P132">
        <f>COUNTIF(P4:P120,"(B,D)")</f>
        <v>4</v>
      </c>
      <c r="Q132" s="2">
        <v>0.5</v>
      </c>
      <c r="R132">
        <f>COUNTIF(R4:R120,"(B,D)")</f>
        <v>1</v>
      </c>
      <c r="S132" s="2">
        <v>0.25</v>
      </c>
      <c r="T132">
        <f>COUNTIF(T4:T120,"(B,D)")</f>
        <v>3</v>
      </c>
      <c r="U132" s="2">
        <v>0.25</v>
      </c>
      <c r="V132">
        <f>COUNTIF(V4:V120,"(B,D)")</f>
        <v>1</v>
      </c>
      <c r="W132" s="2">
        <v>0</v>
      </c>
      <c r="X132">
        <f>COUNTIF(X4:X120,"(B,D)")</f>
        <v>0</v>
      </c>
      <c r="Z132">
        <f>COUNTIF(Z4:Z120,"(B,D)")</f>
        <v>1</v>
      </c>
      <c r="AA132" s="2">
        <v>0.25</v>
      </c>
      <c r="AB132">
        <f>COUNTIF(AB4:AB120,"(B,D)")</f>
        <v>0</v>
      </c>
      <c r="AD132">
        <f>COUNTIF(AD4:AD120,"(B,D)")</f>
        <v>1</v>
      </c>
      <c r="AE132" s="2">
        <v>0.6</v>
      </c>
      <c r="AF132">
        <f>COUNTIF(AF4:AF120,"(B,D)")</f>
        <v>3</v>
      </c>
      <c r="AG132" s="2">
        <v>0.75</v>
      </c>
      <c r="AH132">
        <f>COUNTIF(AH4:AH120,"(B,D)")</f>
        <v>8</v>
      </c>
      <c r="AI132" s="2">
        <v>1</v>
      </c>
      <c r="AJ132">
        <f>COUNTIF(AJ4:AJ120,"(B,D)")</f>
        <v>3</v>
      </c>
      <c r="AK132" s="2">
        <v>0.75</v>
      </c>
      <c r="AL132">
        <f>COUNTIF(AL4:AL120,"(B,D)")</f>
        <v>4</v>
      </c>
      <c r="AM132" s="2">
        <v>0.6</v>
      </c>
      <c r="AN132">
        <f>COUNTIF(AN4:AN120,"(B,D)")</f>
        <v>1</v>
      </c>
      <c r="AO132" s="2">
        <v>0.75</v>
      </c>
      <c r="AP132">
        <f>COUNTIF(AP4:AP120,"(B,D)")</f>
        <v>0</v>
      </c>
      <c r="AR132">
        <f>COUNTIF(AR4:AR120,"(B,D)")</f>
        <v>3</v>
      </c>
      <c r="AS132" s="2">
        <v>0.25</v>
      </c>
      <c r="AT132">
        <f>COUNTIF(AT4:AT120,"(B,D)")</f>
        <v>1</v>
      </c>
      <c r="AU132" s="5">
        <v>0.5</v>
      </c>
      <c r="AV132">
        <f>COUNTIF(AV4:AV120,"(B,D)")</f>
        <v>3</v>
      </c>
      <c r="AW132" s="2">
        <v>0.25</v>
      </c>
      <c r="AX132">
        <f>COUNTIF(AX4:AX120,"(B,D)")</f>
        <v>5</v>
      </c>
      <c r="AY132" s="2">
        <v>0.25</v>
      </c>
      <c r="AZ132">
        <f>COUNTIF(AZ4:AZ120,"(B,D)")</f>
        <v>8</v>
      </c>
      <c r="BA132" s="2">
        <v>0.5</v>
      </c>
    </row>
    <row r="133" spans="1:53" x14ac:dyDescent="0.25">
      <c r="A133" t="s">
        <v>175</v>
      </c>
      <c r="C133"/>
      <c r="E133"/>
      <c r="F133">
        <f>COUNTIF(F4:F120,"(B,E)")</f>
        <v>4</v>
      </c>
      <c r="G133" s="2">
        <v>0.2</v>
      </c>
      <c r="H133">
        <f>COUNTIF(H4:H120,"(B,E)")</f>
        <v>13</v>
      </c>
      <c r="I133" s="2">
        <v>1</v>
      </c>
      <c r="J133">
        <f>COUNTIF(J4:J120,"(B,E)")</f>
        <v>0</v>
      </c>
      <c r="L133">
        <f>COUNTIF(L4:L120,"(B,E)")</f>
        <v>0</v>
      </c>
      <c r="N133">
        <f>COUNTIF(N4:N120,"(B,E)")</f>
        <v>0</v>
      </c>
      <c r="P133">
        <f>COUNTIF(P4:P120,"(B,E)")</f>
        <v>0</v>
      </c>
      <c r="R133">
        <f>COUNTIF(R4:R120,"(B,E)")</f>
        <v>0</v>
      </c>
      <c r="T133">
        <f>COUNTIF(T4:T120,"(B,E)")</f>
        <v>0</v>
      </c>
      <c r="V133">
        <f>COUNTIF(V4:V120,"(B,E)")</f>
        <v>0</v>
      </c>
      <c r="X133">
        <f>COUNTIF(X4:X120,"(B,E)")</f>
        <v>0</v>
      </c>
      <c r="Z133">
        <f>COUNTIF(Z4:Z120,"(B,E)")</f>
        <v>0</v>
      </c>
      <c r="AB133">
        <f>COUNTIF(AB4:AB120,"(B,E)")</f>
        <v>0</v>
      </c>
      <c r="AD133">
        <f>COUNTIF(AD4:AD120,"(B,E)")</f>
        <v>0</v>
      </c>
      <c r="AF133">
        <f>COUNTIF(AF4:AF120,"(B,E)")</f>
        <v>0</v>
      </c>
      <c r="AH133">
        <f>COUNTIF(AH4:AH120,"(B,E)")</f>
        <v>0</v>
      </c>
      <c r="AJ133">
        <f>COUNTIF(AJ4:AJ120,"(B,E)")</f>
        <v>0</v>
      </c>
      <c r="AL133">
        <f>COUNTIF(AL4:AL120,"(B,E)")</f>
        <v>1</v>
      </c>
      <c r="AM133" s="2">
        <v>0.2</v>
      </c>
      <c r="AN133">
        <f>COUNTIF(AN4:AN120,"(B,E)")</f>
        <v>0</v>
      </c>
      <c r="AP133">
        <f>COUNTIF(AP4:AP120,"(B,E)")</f>
        <v>0</v>
      </c>
      <c r="AR133">
        <f>COUNTIF(AR4:AR120,"(B,E)")</f>
        <v>0</v>
      </c>
      <c r="AT133">
        <f>COUNTIF(AT4:AT120,"(B,E)")</f>
        <v>0</v>
      </c>
      <c r="AV133">
        <f>COUNTIF(AV4:AV120,"(B,E)")</f>
        <v>0</v>
      </c>
      <c r="AX133">
        <f>COUNTIF(AX4:AX120,"(B,E)")</f>
        <v>0</v>
      </c>
      <c r="AY133" s="2"/>
      <c r="AZ133">
        <f>COUNTIF(AZ4:AZ120,"(B,E)")</f>
        <v>0</v>
      </c>
      <c r="BA133" s="2"/>
    </row>
    <row r="134" spans="1:53" x14ac:dyDescent="0.25">
      <c r="A134" t="s">
        <v>176</v>
      </c>
      <c r="C134"/>
      <c r="E134"/>
      <c r="F134">
        <f>COUNTIF(F4:F120,"(C,D)")</f>
        <v>0</v>
      </c>
      <c r="G134" s="2">
        <v>0.6</v>
      </c>
      <c r="H134">
        <f>COUNTIF(H4:H120,"(C,D)")</f>
        <v>0</v>
      </c>
      <c r="I134" s="2">
        <v>0.2</v>
      </c>
      <c r="J134">
        <f>COUNTIF(J4:J120,"(C,D)")</f>
        <v>0</v>
      </c>
      <c r="L134">
        <f>COUNTIF(L4:L120,"(C,D)")</f>
        <v>0</v>
      </c>
      <c r="N134">
        <f>COUNTIF(N4:N120,"(C,D)")</f>
        <v>2</v>
      </c>
      <c r="O134" s="2">
        <v>1</v>
      </c>
      <c r="P134">
        <f>COUNTIF(P4:P120,"(C,D)")</f>
        <v>8</v>
      </c>
      <c r="Q134" s="2">
        <v>0.5</v>
      </c>
      <c r="R134">
        <f>COUNTIF(R4:R120,"(C,D)")</f>
        <v>3</v>
      </c>
      <c r="S134" s="2">
        <v>0.25</v>
      </c>
      <c r="T134">
        <f>COUNTIF(T4:T120,"(C,D)")</f>
        <v>4</v>
      </c>
      <c r="U134" s="2">
        <v>0.75</v>
      </c>
      <c r="V134">
        <f>COUNTIF(V4:V120,"(C,D)")</f>
        <v>1</v>
      </c>
      <c r="W134" s="2">
        <v>0.5</v>
      </c>
      <c r="X134">
        <f>COUNTIF(X4:X120,"(C,D)")</f>
        <v>0</v>
      </c>
      <c r="Z134">
        <f>COUNTIF(Z4:Z120,"(C,D)")</f>
        <v>1</v>
      </c>
      <c r="AA134" s="2">
        <v>0.25</v>
      </c>
      <c r="AB134">
        <f>COUNTIF(AB4:AB120,"(C,D)")</f>
        <v>0</v>
      </c>
      <c r="AD134">
        <f>COUNTIF(AD4:AD120,"(C,D)")</f>
        <v>1</v>
      </c>
      <c r="AE134" s="2">
        <v>1</v>
      </c>
      <c r="AF134">
        <f>COUNTIF(AF4:AF120,"(C,D)")</f>
        <v>2</v>
      </c>
      <c r="AG134" s="2">
        <v>0.25</v>
      </c>
      <c r="AH134">
        <f>COUNTIF(AH4:AH120,"(C,D)")</f>
        <v>7</v>
      </c>
      <c r="AI134" s="2">
        <v>0.5</v>
      </c>
      <c r="AJ134">
        <f>COUNTIF(AJ4:AJ120,"(C,D)")</f>
        <v>0</v>
      </c>
      <c r="AL134">
        <f>COUNTIF(AL4:AL120,"(C,D)")</f>
        <v>6</v>
      </c>
      <c r="AM134" s="2">
        <v>1</v>
      </c>
      <c r="AN134">
        <f>COUNTIF(AN4:AN120,"(C,D)")</f>
        <v>0</v>
      </c>
      <c r="AP134">
        <f>COUNTIF(AP4:AP120,"(C,D)")</f>
        <v>0</v>
      </c>
      <c r="AR134">
        <f>COUNTIF(AR4:AR120,"(C,D)")</f>
        <v>1</v>
      </c>
      <c r="AS134" s="2">
        <v>0.25</v>
      </c>
      <c r="AT134">
        <f>COUNTIF(AT4:AT120,"(C,D)")</f>
        <v>0</v>
      </c>
      <c r="AV134">
        <f>COUNTIF(AV4:AV120,"(C,D)")</f>
        <v>0</v>
      </c>
      <c r="AX134">
        <f>COUNTIF(AX4:AX120,"(C,D)")</f>
        <v>1</v>
      </c>
      <c r="AY134" s="2">
        <v>0.25</v>
      </c>
      <c r="AZ134">
        <f>COUNTIF(AZ4:AZ120,"(C,D)")</f>
        <v>3</v>
      </c>
      <c r="BA134" s="2">
        <v>0.5</v>
      </c>
    </row>
    <row r="135" spans="1:53" x14ac:dyDescent="0.25">
      <c r="A135" t="s">
        <v>177</v>
      </c>
      <c r="C135"/>
      <c r="E135"/>
      <c r="F135">
        <f>COUNTIF(F4:F120,"(C,E)")</f>
        <v>0</v>
      </c>
      <c r="G135" s="2">
        <v>0.2</v>
      </c>
      <c r="H135">
        <f>COUNTIF(H4:H120,"(C,E)")</f>
        <v>1</v>
      </c>
      <c r="I135" s="2">
        <v>0.6</v>
      </c>
      <c r="J135">
        <f>COUNTIF(J4:J120,"(C,E)")</f>
        <v>0</v>
      </c>
      <c r="L135">
        <f>COUNTIF(L4:L120,"(C,E)")</f>
        <v>0</v>
      </c>
      <c r="N135">
        <f>COUNTIF(N4:N120,"(C,E)")</f>
        <v>0</v>
      </c>
      <c r="P135">
        <f>COUNTIF(P4:P120,"(C,E)")</f>
        <v>0</v>
      </c>
      <c r="R135">
        <f>COUNTIF(R4:R120,"(C,E)")</f>
        <v>0</v>
      </c>
      <c r="T135">
        <f>COUNTIF(T4:T120,"(C,E)")</f>
        <v>0</v>
      </c>
      <c r="V135">
        <f>COUNTIF(V4:V120,"(C,E)")</f>
        <v>0</v>
      </c>
      <c r="X135">
        <f>COUNTIF(X4:X120,"(C,E)")</f>
        <v>0</v>
      </c>
      <c r="Z135">
        <f>COUNTIF(Z4:Z120,"(C,E)")</f>
        <v>0</v>
      </c>
      <c r="AB135">
        <f>COUNTIF(AB4:AB120,"(C,E)")</f>
        <v>0</v>
      </c>
      <c r="AD135">
        <f>COUNTIF(AD4:AD120,"(C,E)")</f>
        <v>0</v>
      </c>
      <c r="AF135">
        <f>COUNTIF(AF4:AF120,"(C,E)")</f>
        <v>0</v>
      </c>
      <c r="AH135">
        <f>COUNTIF(AH4:AH120,"(C,E)")</f>
        <v>0</v>
      </c>
      <c r="AJ135">
        <f>COUNTIF(AJ4:AJ120,"(C,E)")</f>
        <v>0</v>
      </c>
      <c r="AL135">
        <f>COUNTIF(AL4:AL120,"(C,E)")</f>
        <v>0</v>
      </c>
      <c r="AN135">
        <f>COUNTIF(AN4:AN120,"(C,E)")</f>
        <v>0</v>
      </c>
      <c r="AP135">
        <f>COUNTIF(AP4:AP120,"(C,E)")</f>
        <v>0</v>
      </c>
      <c r="AR135">
        <f>COUNTIF(AR4:AR120,"(C,E)")</f>
        <v>0</v>
      </c>
      <c r="AT135">
        <f>COUNTIF(AT4:AT120,"(C,E)")</f>
        <v>0</v>
      </c>
      <c r="AV135">
        <f>COUNTIF(AV4:AV120,"(C,E)")</f>
        <v>0</v>
      </c>
      <c r="AX135">
        <f>COUNTIF(AX4:AX120,"(C,E)")</f>
        <v>0</v>
      </c>
      <c r="AY135" s="2"/>
      <c r="AZ135">
        <f>COUNTIF(AZ4:AZ120,"(C,E)")</f>
        <v>0</v>
      </c>
      <c r="BA135" s="2"/>
    </row>
    <row r="136" spans="1:53" x14ac:dyDescent="0.25">
      <c r="A136" t="s">
        <v>178</v>
      </c>
      <c r="C136"/>
      <c r="E136"/>
      <c r="F136">
        <f>COUNTIF(F4:F120,"(D,E)")</f>
        <v>3</v>
      </c>
      <c r="G136" s="2">
        <v>0.6</v>
      </c>
      <c r="H136">
        <f>COUNTIF(H4:H120,"(D,E)")</f>
        <v>0</v>
      </c>
      <c r="I136" s="2">
        <v>0.6</v>
      </c>
      <c r="J136">
        <f>COUNTIF(J4:J120,"(D,E)")</f>
        <v>0</v>
      </c>
      <c r="L136">
        <f>COUNTIF(L4:L120,"(D,E)")</f>
        <v>0</v>
      </c>
      <c r="N136">
        <f>COUNTIF(N4:N120,"(D,E)")</f>
        <v>0</v>
      </c>
      <c r="P136">
        <f>COUNTIF(P4:P120,"(D,E)")</f>
        <v>0</v>
      </c>
      <c r="R136">
        <f>COUNTIF(R4:R120,"(D,E)")</f>
        <v>0</v>
      </c>
      <c r="T136">
        <f>COUNTIF(T4:T120,"(D,E)")</f>
        <v>0</v>
      </c>
      <c r="V136">
        <f>COUNTIF(V4:V120,"(D,E)")</f>
        <v>0</v>
      </c>
      <c r="X136">
        <f>COUNTIF(X4:X120,"(D,E)")</f>
        <v>0</v>
      </c>
      <c r="Z136">
        <f>COUNTIF(Z4:Z120,"(D,E)")</f>
        <v>0</v>
      </c>
      <c r="AB136">
        <f>COUNTIF(AB4:AB120,"(D,E)")</f>
        <v>0</v>
      </c>
      <c r="AD136">
        <f>COUNTIF(AD4:AD120,"(D,E)")</f>
        <v>0</v>
      </c>
      <c r="AF136">
        <f>COUNTIF(AF4:AF120,"(D,E)")</f>
        <v>0</v>
      </c>
      <c r="AH136">
        <f>COUNTIF(AH4:AH120,"(D,E)")</f>
        <v>0</v>
      </c>
      <c r="AJ136">
        <f>COUNTIF(AJ4:AJ120,"(D,E)")</f>
        <v>0</v>
      </c>
      <c r="AL136">
        <f>COUNTIF(AL4:AL120,"(D,E)")</f>
        <v>2</v>
      </c>
      <c r="AM136" s="2">
        <v>0.6</v>
      </c>
      <c r="AN136">
        <f>COUNTIF(AN4:AN120,"(D,E)")</f>
        <v>0</v>
      </c>
      <c r="AP136">
        <f>COUNTIF(AP4:AP120,"(D,E)")</f>
        <v>0</v>
      </c>
      <c r="AR136">
        <f>COUNTIF(AR4:AR120,"(D,E)")</f>
        <v>0</v>
      </c>
      <c r="AT136">
        <f>COUNTIF(AT4:AT120,"(D,E)")</f>
        <v>0</v>
      </c>
      <c r="AV136">
        <f>COUNTIF(AV4:AV120,"(D,E)")</f>
        <v>0</v>
      </c>
      <c r="AX136">
        <f>COUNTIF(AX4:AX120,"(D,E)")</f>
        <v>0</v>
      </c>
      <c r="AY136" s="2"/>
      <c r="AZ136">
        <f>COUNTIF(AZ4:AZ120,"(D,E)")</f>
        <v>0</v>
      </c>
      <c r="BA136" s="2"/>
    </row>
    <row r="137" spans="1:53" x14ac:dyDescent="0.25">
      <c r="A137" t="s">
        <v>179</v>
      </c>
      <c r="C137"/>
      <c r="E137"/>
      <c r="F137">
        <f>COUNTIF(F4:F120,"(A,B,C)")</f>
        <v>3</v>
      </c>
      <c r="G137" s="2">
        <v>0.4</v>
      </c>
      <c r="H137">
        <f>COUNTIF(H4:H120,"(A,B,C)")</f>
        <v>0</v>
      </c>
      <c r="I137" s="2">
        <v>0.4</v>
      </c>
      <c r="J137">
        <f>COUNTIF(J4:J120,"(A,B,C)")</f>
        <v>3</v>
      </c>
      <c r="K137" s="2">
        <v>0.33</v>
      </c>
      <c r="L137">
        <f>COUNTIF(L4:L120,"(A,B,C)")</f>
        <v>7</v>
      </c>
      <c r="M137" s="2">
        <v>0.33</v>
      </c>
      <c r="N137">
        <f>COUNTIF(N4:N120,"(A,B,C)")</f>
        <v>4</v>
      </c>
      <c r="O137" s="2">
        <v>0.25</v>
      </c>
      <c r="P137">
        <f>COUNTIF(P4:P120,"(A,B,C)")</f>
        <v>8</v>
      </c>
      <c r="Q137" s="2">
        <v>0.75</v>
      </c>
      <c r="R137">
        <f>COUNTIF(R4:R120,"(A,B,C)")</f>
        <v>1</v>
      </c>
      <c r="S137" s="2">
        <v>0.5</v>
      </c>
      <c r="T137">
        <f>COUNTIF(T4:T120,"(A,B,C)")</f>
        <v>0</v>
      </c>
      <c r="U137" s="2">
        <v>0.5</v>
      </c>
      <c r="V137">
        <f>COUNTIF(V4:V120,"(A,B,C)")</f>
        <v>11</v>
      </c>
      <c r="W137" s="2">
        <v>0.75</v>
      </c>
      <c r="X137">
        <f>COUNTIF(X4:X120,"(A,B,C)")</f>
        <v>5</v>
      </c>
      <c r="Y137" s="2">
        <v>0.67</v>
      </c>
      <c r="Z137">
        <f>COUNTIF(Z4:Z120,"(A,B,C)")</f>
        <v>0</v>
      </c>
      <c r="AA137" s="2">
        <v>0.5</v>
      </c>
      <c r="AB137">
        <f>COUNTIF(AB4:AB120,"(A,B,C)")</f>
        <v>1</v>
      </c>
      <c r="AC137" s="2">
        <v>0.8</v>
      </c>
      <c r="AD137">
        <f>COUNTIF(AD4:AD120,"(A,B,C)")</f>
        <v>2</v>
      </c>
      <c r="AE137" s="2">
        <v>0.4</v>
      </c>
      <c r="AF137">
        <f>COUNTIF(AF4:AF120,"(A,B,C)")</f>
        <v>3</v>
      </c>
      <c r="AG137" s="2">
        <v>0.5</v>
      </c>
      <c r="AH137">
        <f>COUNTIF(AH4:AH120,"(A,B,C)")</f>
        <v>1</v>
      </c>
      <c r="AJ137">
        <f>COUNTIF(AJ4:AJ120,"(A,B,C)")</f>
        <v>0</v>
      </c>
      <c r="AL137">
        <f>COUNTIF(AL4:AL120,"(A,B,C)")</f>
        <v>1</v>
      </c>
      <c r="AM137" s="2">
        <v>0.4</v>
      </c>
      <c r="AN137">
        <f>COUNTIF(AN4:AN120,"(A,B,C)")</f>
        <v>0</v>
      </c>
      <c r="AP137">
        <f>COUNTIF(AP4:AP120,"(A,B,C)")</f>
        <v>0</v>
      </c>
      <c r="AR137">
        <f>COUNTIF(AR4:AR120,"(A,B,C)")</f>
        <v>5</v>
      </c>
      <c r="AS137" s="2">
        <v>0.5</v>
      </c>
      <c r="AT137">
        <f>COUNTIF(AT4:AT120,"(A,B,C)")</f>
        <v>3</v>
      </c>
      <c r="AU137" s="2">
        <v>0.33333299999999999</v>
      </c>
      <c r="AV137">
        <f>COUNTIF(AV4:AV120,"(A,B,C)")</f>
        <v>0</v>
      </c>
      <c r="AX137">
        <f>COUNTIF(AX4:AX120,"(A,B,C)")</f>
        <v>3</v>
      </c>
      <c r="AY137" s="2">
        <v>0.5</v>
      </c>
      <c r="AZ137">
        <f>COUNTIF(AZ4:AZ120,"(A,B,C)")</f>
        <v>0</v>
      </c>
      <c r="BA137" s="2"/>
    </row>
    <row r="138" spans="1:53" x14ac:dyDescent="0.25">
      <c r="A138" t="s">
        <v>180</v>
      </c>
      <c r="C138"/>
      <c r="E138"/>
      <c r="F138">
        <f>COUNTIF(F4:F120,"(A,B,D)")</f>
        <v>2</v>
      </c>
      <c r="G138" s="2">
        <v>0.8</v>
      </c>
      <c r="H138">
        <f>COUNTIF(H4:H120,"(A,B,D)")</f>
        <v>3</v>
      </c>
      <c r="I138" s="2">
        <v>0.4</v>
      </c>
      <c r="J138">
        <f>COUNTIF(J4:J120,"(A,B,D)")</f>
        <v>0</v>
      </c>
      <c r="L138">
        <f>COUNTIF(L4:L120,"(A,B,D)")</f>
        <v>0</v>
      </c>
      <c r="N138">
        <f>COUNTIF(N4:N120,"(A,B,D)")</f>
        <v>1</v>
      </c>
      <c r="O138" s="2">
        <v>0.25</v>
      </c>
      <c r="P138">
        <f>COUNTIF(P4:P120,"(A,B,D)")</f>
        <v>4</v>
      </c>
      <c r="Q138" s="2">
        <v>0.75</v>
      </c>
      <c r="R138">
        <f>COUNTIF(R4:R120,"(A,B,D)")</f>
        <v>0</v>
      </c>
      <c r="S138" s="2">
        <v>0.5</v>
      </c>
      <c r="T138">
        <f>COUNTIF(T4:T120,"(A,B,D)")</f>
        <v>0</v>
      </c>
      <c r="U138" s="2">
        <v>0</v>
      </c>
      <c r="V138">
        <f>COUNTIF(V4:V120,"(A,B,D)")</f>
        <v>0</v>
      </c>
      <c r="W138" s="2">
        <v>0.5</v>
      </c>
      <c r="X138">
        <f>COUNTIF(X4:X120,"(A,B,D)")</f>
        <v>0</v>
      </c>
      <c r="Z138">
        <f>COUNTIF(Z4:Z120,"(A,B,D)")</f>
        <v>0</v>
      </c>
      <c r="AA138" s="2">
        <v>0.5</v>
      </c>
      <c r="AB138">
        <f>COUNTIF(AB4:AB120,"(A,B,D)")</f>
        <v>0</v>
      </c>
      <c r="AD138">
        <f>COUNTIF(AD4:AD120,"(A,B,D)")</f>
        <v>0</v>
      </c>
      <c r="AF138">
        <f>COUNTIF(AF4:AF120,"(A,B,D)")</f>
        <v>5</v>
      </c>
      <c r="AG138" s="2">
        <v>1</v>
      </c>
      <c r="AH138">
        <f>COUNTIF(AH4:AH120,"(A,B,D)")</f>
        <v>5</v>
      </c>
      <c r="AI138" s="2">
        <v>0.25</v>
      </c>
      <c r="AJ138">
        <f>COUNTIF(AJ4:AJ120,"(A,B,D)")</f>
        <v>0</v>
      </c>
      <c r="AL138">
        <f>COUNTIF(AL4:AL120,"(A,B,D)")</f>
        <v>0</v>
      </c>
      <c r="AN138">
        <f>COUNTIF(AN4:AN120,"(A,B,D)")</f>
        <v>0</v>
      </c>
      <c r="AP138">
        <f>COUNTIF(AP4:AP120,"(A,B,D)")</f>
        <v>0</v>
      </c>
      <c r="AR138">
        <f>COUNTIF(AR4:AR120,"(A,B,D)")</f>
        <v>0</v>
      </c>
      <c r="AT138">
        <f>COUNTIF(AT4:AT120,"(A,B,D)")</f>
        <v>0</v>
      </c>
      <c r="AV138">
        <f>COUNTIF(AV4:AV120,"(A,B,D)")</f>
        <v>0</v>
      </c>
      <c r="AX138">
        <f>COUNTIF(AX4:AX120,"(A,B,D)")</f>
        <v>10</v>
      </c>
      <c r="AY138" s="2">
        <v>0.5</v>
      </c>
      <c r="AZ138">
        <f>COUNTIF(AZ4:AZ120,"(A,B,D)")</f>
        <v>7</v>
      </c>
      <c r="BA138" s="2">
        <v>0.75</v>
      </c>
    </row>
    <row r="139" spans="1:53" x14ac:dyDescent="0.25">
      <c r="A139" t="s">
        <v>181</v>
      </c>
      <c r="C139"/>
      <c r="E139"/>
      <c r="F139">
        <f>COUNTIF(F4:F120,"(A,B,E)")</f>
        <v>0</v>
      </c>
      <c r="G139" s="2">
        <v>0.4</v>
      </c>
      <c r="H139">
        <f>COUNTIF(H4:H120,"(A,B,E)")</f>
        <v>0</v>
      </c>
      <c r="I139" s="2">
        <v>0.8</v>
      </c>
      <c r="J139">
        <f>COUNTIF(J4:J120,"(A,B,E)")</f>
        <v>0</v>
      </c>
      <c r="L139">
        <f>COUNTIF(L4:L120,"(A,B,E)")</f>
        <v>0</v>
      </c>
      <c r="N139">
        <f>COUNTIF(N4:N120,"(A,B,E)")</f>
        <v>0</v>
      </c>
      <c r="P139">
        <f>COUNTIF(P4:P120,"(A,B,E)")</f>
        <v>0</v>
      </c>
      <c r="R139">
        <f>COUNTIF(R4:R120,"(A,B,E)")</f>
        <v>0</v>
      </c>
      <c r="T139">
        <f>COUNTIF(T4:T120,"(A,B,E)")</f>
        <v>0</v>
      </c>
      <c r="V139">
        <f>COUNTIF(V4:V120,"(A,B,E)")</f>
        <v>0</v>
      </c>
      <c r="X139">
        <f>COUNTIF(X4:X120,"(A,B,E)")</f>
        <v>0</v>
      </c>
      <c r="Z139">
        <f>COUNTIF(Z4:Z120,"(A,B,E)")</f>
        <v>0</v>
      </c>
      <c r="AB139">
        <f>COUNTIF(AB4:AB120,"(A,B,E)")</f>
        <v>0</v>
      </c>
      <c r="AD139">
        <f>COUNTIF(AD4:AD120,"(A,B,E)")</f>
        <v>0</v>
      </c>
      <c r="AF139">
        <f>COUNTIF(AF4:AF120,"(A,B,E)")</f>
        <v>0</v>
      </c>
      <c r="AH139">
        <f>COUNTIF(AH4:AH120,"(A,B,E)")</f>
        <v>0</v>
      </c>
      <c r="AJ139">
        <f>COUNTIF(AJ4:AJ120,"(A,B,E)")</f>
        <v>0</v>
      </c>
      <c r="AL139">
        <f>COUNTIF(AL4:AL120,"(A,B,E)")</f>
        <v>0</v>
      </c>
      <c r="AN139">
        <f>COUNTIF(AN4:AN120,"(A,B,E)")</f>
        <v>0</v>
      </c>
      <c r="AP139">
        <f>COUNTIF(AP4:AP120,"(A,B,E)")</f>
        <v>0</v>
      </c>
      <c r="AR139">
        <f>COUNTIF(AR4:AR120,"(A,B,E)")</f>
        <v>0</v>
      </c>
      <c r="AT139">
        <f>COUNTIF(AT4:AT120,"(A,B,E)")</f>
        <v>0</v>
      </c>
      <c r="AV139">
        <f>COUNTIF(AV4:AV120,"(A,B,E)")</f>
        <v>0</v>
      </c>
      <c r="AX139">
        <f>COUNTIF(AX4:AX120,"(A,B,E)")</f>
        <v>0</v>
      </c>
      <c r="AY139" s="2"/>
      <c r="AZ139">
        <f>COUNTIF(AZ4:AZ120,"(A,B,E)")</f>
        <v>0</v>
      </c>
      <c r="BA139" s="2"/>
    </row>
    <row r="140" spans="1:53" x14ac:dyDescent="0.25">
      <c r="A140" t="s">
        <v>182</v>
      </c>
      <c r="C140"/>
      <c r="E140"/>
      <c r="F140">
        <f>COUNTIF(F4:F120,"(A,C,D)")</f>
        <v>0</v>
      </c>
      <c r="G140" s="2">
        <v>0.8</v>
      </c>
      <c r="H140">
        <f>COUNTIF(H4:H120,"(A,C,D)")</f>
        <v>0</v>
      </c>
      <c r="I140" s="2">
        <v>0</v>
      </c>
      <c r="J140">
        <f>COUNTIF(J4:J120,"(A,C,D)")</f>
        <v>0</v>
      </c>
      <c r="L140">
        <f>COUNTIF(L4:L120,"(A,C,D)")</f>
        <v>0</v>
      </c>
      <c r="N140">
        <f>COUNTIF(N4:N120,"(A,C,D)")</f>
        <v>0</v>
      </c>
      <c r="O140" s="2">
        <v>0.75</v>
      </c>
      <c r="P140">
        <f>COUNTIF(P4:P120,"(A,C,D)")</f>
        <v>3</v>
      </c>
      <c r="Q140" s="2">
        <v>0.75</v>
      </c>
      <c r="R140">
        <f>COUNTIF(R4:R120,"(A,C,D)")</f>
        <v>0</v>
      </c>
      <c r="S140" s="2">
        <v>0.5</v>
      </c>
      <c r="T140">
        <f>COUNTIF(T4:T120,"(A,C,D)")</f>
        <v>0</v>
      </c>
      <c r="U140" s="2">
        <v>0.5</v>
      </c>
      <c r="V140">
        <f>COUNTIF(V4:V120,"(A,C,D)")</f>
        <v>0</v>
      </c>
      <c r="W140" s="2">
        <v>0.75</v>
      </c>
      <c r="X140">
        <f>COUNTIF(X4:X120,"(A,C,D)")</f>
        <v>0</v>
      </c>
      <c r="Z140">
        <f>COUNTIF(Z4:Z120,"(A,C,D)")</f>
        <v>2</v>
      </c>
      <c r="AA140" s="2">
        <v>0.5</v>
      </c>
      <c r="AB140">
        <f>COUNTIF(AB4:AB120,"(A,C,D)")</f>
        <v>2</v>
      </c>
      <c r="AC140" s="2">
        <v>0.8</v>
      </c>
      <c r="AD140">
        <f>COUNTIF(AD4:AD120,"(A,C,D)")</f>
        <v>0</v>
      </c>
      <c r="AF140">
        <f>COUNTIF(AF4:AF120,"(A,C,D)")</f>
        <v>3</v>
      </c>
      <c r="AG140" s="2">
        <v>0.5</v>
      </c>
      <c r="AH140">
        <f>COUNTIF(AH4:AH120,"(A,C,D)")</f>
        <v>4</v>
      </c>
      <c r="AI140" s="2">
        <v>0.25</v>
      </c>
      <c r="AJ140">
        <f>COUNTIF(AJ4:AJ120,"(A,C,D)")</f>
        <v>0</v>
      </c>
      <c r="AL140">
        <f>COUNTIF(AL4:AL120,"(A,C,D)")</f>
        <v>3</v>
      </c>
      <c r="AM140" s="2">
        <v>0.8</v>
      </c>
      <c r="AN140">
        <f>COUNTIF(AN4:AN120,"(A,C,D)")</f>
        <v>0</v>
      </c>
      <c r="AP140">
        <f>COUNTIF(AP4:AP120,"(A,C,D)")</f>
        <v>0</v>
      </c>
      <c r="AR140">
        <f>COUNTIF(AR4:AR120,"(A,C,D)")</f>
        <v>1</v>
      </c>
      <c r="AS140" s="2">
        <v>0.5</v>
      </c>
      <c r="AT140">
        <f>COUNTIF(AT4:AT120,"(A,C,D)")</f>
        <v>0</v>
      </c>
      <c r="AV140">
        <f>COUNTIF(AV4:AV120,"(A,C,D)")</f>
        <v>0</v>
      </c>
      <c r="AX140">
        <f>COUNTIF(AX4:AX120,"(A,C,D)")</f>
        <v>4</v>
      </c>
      <c r="AY140" s="2">
        <v>0.5</v>
      </c>
      <c r="AZ140">
        <f>COUNTIF(AZ4:AZ120,"(A,C,D)")</f>
        <v>0</v>
      </c>
      <c r="BA140" s="2"/>
    </row>
    <row r="141" spans="1:53" x14ac:dyDescent="0.25">
      <c r="A141" t="s">
        <v>183</v>
      </c>
      <c r="C141"/>
      <c r="E141"/>
      <c r="F141">
        <f>COUNTIF(F4:F120,"(A,C,E)")</f>
        <v>0</v>
      </c>
      <c r="G141" s="2">
        <v>0.4</v>
      </c>
      <c r="H141">
        <f>COUNTIF(H4:H120,"(A,C,E)")</f>
        <v>1</v>
      </c>
      <c r="I141" s="2">
        <v>0.8</v>
      </c>
      <c r="J141">
        <f>COUNTIF(J4:J120,"(A,C,E)")</f>
        <v>0</v>
      </c>
      <c r="L141">
        <f>COUNTIF(L4:L120,"(A,C,E)")</f>
        <v>0</v>
      </c>
      <c r="N141">
        <f>COUNTIF(N4:N120,"(A,C,E)")</f>
        <v>0</v>
      </c>
      <c r="P141">
        <f>COUNTIF(P4:P120,"(A,C,E)")</f>
        <v>0</v>
      </c>
      <c r="R141">
        <f>COUNTIF(R4:R120,"(A,C,E)")</f>
        <v>0</v>
      </c>
      <c r="T141">
        <f>COUNTIF(T4:T120,"(A,C,E)")</f>
        <v>0</v>
      </c>
      <c r="V141">
        <f>COUNTIF(V4:V120,"(A,C,E)")</f>
        <v>0</v>
      </c>
      <c r="X141">
        <f>COUNTIF(X4:X120,"(A,C,E)")</f>
        <v>0</v>
      </c>
      <c r="Z141">
        <f>COUNTIF(Z4:Z120,"(A,C,E)")</f>
        <v>0</v>
      </c>
      <c r="AB141">
        <f>COUNTIF(AB4:AB120,"(A,C,E)")</f>
        <v>0</v>
      </c>
      <c r="AD141">
        <f>COUNTIF(AD4:AD120,"(A,C,E)")</f>
        <v>0</v>
      </c>
      <c r="AF141">
        <f>COUNTIF(AF4:AF120,"(A,C,E)")</f>
        <v>0</v>
      </c>
      <c r="AH141">
        <f>COUNTIF(AH4:AH120,"(A,C,E)")</f>
        <v>0</v>
      </c>
      <c r="AJ141">
        <f>COUNTIF(AJ4:AJ120,"(A,C,E)")</f>
        <v>0</v>
      </c>
      <c r="AL141">
        <f>COUNTIF(AL4:AL120,"(A,C,E)")</f>
        <v>1</v>
      </c>
      <c r="AM141" s="2">
        <v>0.4</v>
      </c>
      <c r="AN141">
        <f>COUNTIF(AN4:AN120,"(A,C,E)")</f>
        <v>0</v>
      </c>
      <c r="AP141">
        <f>COUNTIF(AP4:AP120,"(A,C,E)")</f>
        <v>0</v>
      </c>
      <c r="AR141">
        <f>COUNTIF(AR4:AR120,"(A,C,E)")</f>
        <v>0</v>
      </c>
      <c r="AT141">
        <f>COUNTIF(AT4:AT120,"(A,C,E)")</f>
        <v>0</v>
      </c>
      <c r="AV141">
        <f>COUNTIF(AV4:AV120,"(A,C,E)")</f>
        <v>0</v>
      </c>
      <c r="AX141">
        <f>COUNTIF(AX4:AX120,"(A,C,E)")</f>
        <v>0</v>
      </c>
      <c r="AY141" s="2"/>
      <c r="AZ141">
        <f>COUNTIF(AZ4:AZ120,"(A,C,E)")</f>
        <v>0</v>
      </c>
      <c r="BA141" s="2"/>
    </row>
    <row r="142" spans="1:53" x14ac:dyDescent="0.25">
      <c r="A142" t="s">
        <v>184</v>
      </c>
      <c r="C142"/>
      <c r="E142"/>
      <c r="F142">
        <f>COUNTIF(F4:F120,"(A,D,E)")</f>
        <v>1</v>
      </c>
      <c r="G142" s="2">
        <v>0.8</v>
      </c>
      <c r="H142">
        <f>COUNTIF(H4:H120,"(A,D,E)")</f>
        <v>0</v>
      </c>
      <c r="I142" s="2">
        <v>0.4</v>
      </c>
      <c r="J142">
        <f>COUNTIF(J4:J120,"(A,D,E)")</f>
        <v>0</v>
      </c>
      <c r="K142" s="2">
        <v>0.6</v>
      </c>
      <c r="L142">
        <f>COUNTIF(L4:L120,"(A,D,E)")</f>
        <v>0</v>
      </c>
      <c r="N142">
        <f>COUNTIF(N4:N120,"(A,D,E)")</f>
        <v>0</v>
      </c>
      <c r="P142">
        <f>COUNTIF(P4:P120,"(A,D,E)")</f>
        <v>0</v>
      </c>
      <c r="R142">
        <f>COUNTIF(R4:R120,"(A,D,E)")</f>
        <v>0</v>
      </c>
      <c r="T142">
        <f>COUNTIF(T4:T120,"(A,D,E)")</f>
        <v>0</v>
      </c>
      <c r="V142">
        <f>COUNTIF(V4:V120,"(A,D,E)")</f>
        <v>0</v>
      </c>
      <c r="X142">
        <f>COUNTIF(X4:X120,"(A,D,E)")</f>
        <v>0</v>
      </c>
      <c r="Z142">
        <f>COUNTIF(Z4:Z120,"(A,D,E)")</f>
        <v>0</v>
      </c>
      <c r="AB142">
        <f>COUNTIF(AB4:AB120,"(A,D,E)")</f>
        <v>0</v>
      </c>
      <c r="AD142">
        <f>COUNTIF(AD4:AD120,"(A,D,E)")</f>
        <v>0</v>
      </c>
      <c r="AF142">
        <f>COUNTIF(AF4:AF120,"(A,D,E)")</f>
        <v>0</v>
      </c>
      <c r="AH142">
        <f>COUNTIF(AH4:AH120,"(A,D,E)")</f>
        <v>0</v>
      </c>
      <c r="AJ142">
        <f>COUNTIF(AJ4:AJ120,"(A,D,E)")</f>
        <v>0</v>
      </c>
      <c r="AL142">
        <f>COUNTIF(AL4:AL120,"(A,D,E)")</f>
        <v>0</v>
      </c>
      <c r="AN142">
        <f>COUNTIF(AN4:AN120,"(A,D,E)")</f>
        <v>0</v>
      </c>
      <c r="AP142">
        <f>COUNTIF(AP4:AP120,"(A,D,E)")</f>
        <v>0</v>
      </c>
      <c r="AR142">
        <f>COUNTIF(AR4:AR120,"(A,D,E)")</f>
        <v>0</v>
      </c>
      <c r="AT142">
        <f>COUNTIF(AT4:AT120,"(A,D,E)")</f>
        <v>0</v>
      </c>
      <c r="AV142">
        <f>COUNTIF(AV4:AV120,"(A,D,E)")</f>
        <v>0</v>
      </c>
      <c r="AX142">
        <f>COUNTIF(AX4:AX120,"(A,D,E)")</f>
        <v>0</v>
      </c>
      <c r="AY142" s="2"/>
      <c r="AZ142">
        <f>COUNTIF(AZ4:AZ120,"(A,D,E)")</f>
        <v>0</v>
      </c>
      <c r="BA142" s="2"/>
    </row>
    <row r="143" spans="1:53" x14ac:dyDescent="0.25">
      <c r="A143" t="s">
        <v>185</v>
      </c>
      <c r="C143"/>
      <c r="E143"/>
      <c r="F143">
        <f>COUNTIF(F4:F120,"(B,C,D)")</f>
        <v>0</v>
      </c>
      <c r="G143" s="2">
        <v>0.4</v>
      </c>
      <c r="H143">
        <f>COUNTIF(H4:H120,"(B,C,D)")</f>
        <v>0</v>
      </c>
      <c r="I143" s="2">
        <v>0.4</v>
      </c>
      <c r="J143">
        <f>COUNTIF(J4:J120,"(B,C,D)")</f>
        <v>0</v>
      </c>
      <c r="L143">
        <f>COUNTIF(L4:L120,"(B,C,D)")</f>
        <v>0</v>
      </c>
      <c r="N143">
        <f>COUNTIF(N4:N120,"(B,C,D)")</f>
        <v>0</v>
      </c>
      <c r="O143" s="2">
        <v>0.75</v>
      </c>
      <c r="P143">
        <f>COUNTIF(P4:P120,"(B,C,D)")</f>
        <v>0</v>
      </c>
      <c r="Q143" s="2">
        <v>0.75</v>
      </c>
      <c r="R143">
        <f>COUNTIF(R4:R120,"(B,C,D)")</f>
        <v>0</v>
      </c>
      <c r="S143" s="2">
        <v>0</v>
      </c>
      <c r="T143">
        <f>COUNTIF(T4:T120,"(B,C,D)")</f>
        <v>0</v>
      </c>
      <c r="U143" s="2">
        <v>0.5</v>
      </c>
      <c r="V143">
        <f>COUNTIF(V4:V120,"(B,C,D)")</f>
        <v>2</v>
      </c>
      <c r="W143" s="2">
        <v>0.25</v>
      </c>
      <c r="X143">
        <f>COUNTIF(X4:X120,"(B,C,D)")</f>
        <v>0</v>
      </c>
      <c r="Z143">
        <f>COUNTIF(Z4:Z120,"(B,C,D)")</f>
        <v>1</v>
      </c>
      <c r="AA143" s="2">
        <v>0</v>
      </c>
      <c r="AB143">
        <f>COUNTIF(AB4:AB120,"(B,C,D)")</f>
        <v>0</v>
      </c>
      <c r="AD143">
        <f>COUNTIF(AD4:AD120,"(B,C,D)")</f>
        <v>1</v>
      </c>
      <c r="AE143" s="2">
        <v>0.8</v>
      </c>
      <c r="AF143">
        <f>COUNTIF(AF4:AF120,"(B,C,D)")</f>
        <v>3</v>
      </c>
      <c r="AG143" s="2">
        <v>0.5</v>
      </c>
      <c r="AH143">
        <f>COUNTIF(AH4:AH120,"(B,C,D)")</f>
        <v>1</v>
      </c>
      <c r="AI143" s="2">
        <v>0.75</v>
      </c>
      <c r="AJ143">
        <f>COUNTIF(AJ4:AJ120,"(B,C,D)")</f>
        <v>0</v>
      </c>
      <c r="AL143">
        <f>COUNTIF(AL4:AL120,"(B,C,D)")</f>
        <v>0</v>
      </c>
      <c r="AN143">
        <f>COUNTIF(AN4:AN120,"(B,C,D)")</f>
        <v>0</v>
      </c>
      <c r="AP143">
        <f>COUNTIF(AP4:AP120,"(B,C,D)")</f>
        <v>0</v>
      </c>
      <c r="AR143">
        <f>COUNTIF(AR4:AR120,"(B,C,D)")</f>
        <v>0</v>
      </c>
      <c r="AT143">
        <f>COUNTIF(AT4:AT120,"(B,C,D)")</f>
        <v>0</v>
      </c>
      <c r="AV143">
        <f>COUNTIF(AV4:AV120,"(B,C,D)")</f>
        <v>1</v>
      </c>
      <c r="AW143" s="2">
        <v>0.5</v>
      </c>
      <c r="AX143">
        <f>COUNTIF(AX4:AX120,"(B,C,D)")</f>
        <v>1</v>
      </c>
      <c r="AY143" s="2">
        <v>0</v>
      </c>
      <c r="AZ143">
        <f>COUNTIF(AZ4:AZ120,"(B,C,D)")</f>
        <v>3</v>
      </c>
      <c r="BA143" s="2">
        <v>0.75</v>
      </c>
    </row>
    <row r="144" spans="1:53" x14ac:dyDescent="0.25">
      <c r="A144" t="s">
        <v>186</v>
      </c>
      <c r="C144"/>
      <c r="E144"/>
      <c r="F144">
        <f>COUNTIF(F4:F120,"(B,D,E)")</f>
        <v>0</v>
      </c>
      <c r="G144" s="2">
        <v>0.4</v>
      </c>
      <c r="H144">
        <f>COUNTIF(H4:H120,"(B,D,E)")</f>
        <v>3</v>
      </c>
      <c r="I144" s="2">
        <v>0.8</v>
      </c>
      <c r="J144">
        <f>COUNTIF(J4:J120,"(B,D,E)")</f>
        <v>0</v>
      </c>
      <c r="L144">
        <f>COUNTIF(L4:L120,"(B,D,E)")</f>
        <v>0</v>
      </c>
      <c r="N144">
        <f>COUNTIF(N4:N120,"(B,D,E)")</f>
        <v>0</v>
      </c>
      <c r="P144">
        <f>COUNTIF(P4:P120,"(B,D,E)")</f>
        <v>0</v>
      </c>
      <c r="R144">
        <f>COUNTIF(R4:R120,"(B,D,E)")</f>
        <v>0</v>
      </c>
      <c r="T144">
        <f>COUNTIF(T4:T120,"(B,D,E)")</f>
        <v>0</v>
      </c>
      <c r="V144">
        <f>COUNTIF(V4:V120,"(B,D,E)")</f>
        <v>0</v>
      </c>
      <c r="X144">
        <f>COUNTIF(X4:X120,"(B,D,E)")</f>
        <v>0</v>
      </c>
      <c r="Z144">
        <f>COUNTIF(Z4:Z120,"(B,D,E)")</f>
        <v>0</v>
      </c>
      <c r="AB144">
        <f>COUNTIF(AB4:AB120,"(B,D,E)")</f>
        <v>0</v>
      </c>
      <c r="AD144">
        <f>COUNTIF(AD4:AD120,"(B,D,E)")</f>
        <v>0</v>
      </c>
      <c r="AF144">
        <f>COUNTIF(AF4:AF120,"(B,D,E)")</f>
        <v>0</v>
      </c>
      <c r="AH144">
        <f>COUNTIF(AH4:AH120,"(B,D,E)")</f>
        <v>0</v>
      </c>
      <c r="AJ144">
        <f>COUNTIF(AJ4:AJ120,"(B,D,E)")</f>
        <v>0</v>
      </c>
      <c r="AL144">
        <f>COUNTIF(AL4:AL120,"(B,D,E)")</f>
        <v>0</v>
      </c>
      <c r="AN144">
        <f>COUNTIF(AN4:AN120,"(B,D,E)")</f>
        <v>0</v>
      </c>
      <c r="AP144">
        <f>COUNTIF(AP4:AP120,"(B,D,E)")</f>
        <v>0</v>
      </c>
      <c r="AR144">
        <f>COUNTIF(AR4:AR120,"(B,D,E)")</f>
        <v>0</v>
      </c>
      <c r="AT144">
        <f>COUNTIF(AT4:AT120,"(B,D,E)")</f>
        <v>0</v>
      </c>
      <c r="AV144">
        <f>COUNTIF(AV4:AV120,"(B,D,E)")</f>
        <v>0</v>
      </c>
      <c r="AX144">
        <f>COUNTIF(AX4:AX120,"(B,D,E)")</f>
        <v>0</v>
      </c>
      <c r="AY144" s="2"/>
      <c r="AZ144">
        <f>COUNTIF(AZ4:AZ120,"(B,D,E)")</f>
        <v>0</v>
      </c>
      <c r="BA144" s="2"/>
    </row>
    <row r="145" spans="1:53" x14ac:dyDescent="0.25">
      <c r="A145" t="s">
        <v>187</v>
      </c>
      <c r="C145"/>
      <c r="E145"/>
      <c r="F145">
        <f>COUNTIF(F4:F120,"(B,C,E)")</f>
        <v>0</v>
      </c>
      <c r="G145" s="2">
        <v>0</v>
      </c>
      <c r="H145">
        <f>COUNTIF(H4:H120,"(B,C,E)")</f>
        <v>0</v>
      </c>
      <c r="I145" s="2">
        <v>0.8</v>
      </c>
      <c r="J145">
        <f>COUNTIF(J4:J120,"(B,C,E)")</f>
        <v>0</v>
      </c>
      <c r="L145">
        <f>COUNTIF(L4:L120,"(B,C,E)")</f>
        <v>0</v>
      </c>
      <c r="N145">
        <f>COUNTIF(N4:N120,"(B,C,E)")</f>
        <v>0</v>
      </c>
      <c r="P145">
        <f>COUNTIF(P4:P120,"(B,C,E)")</f>
        <v>0</v>
      </c>
      <c r="R145">
        <f>COUNTIF(R4:R120,"(B,C,E)")</f>
        <v>0</v>
      </c>
      <c r="T145">
        <f>COUNTIF(T4:T120,"(B,C,E)")</f>
        <v>0</v>
      </c>
      <c r="V145">
        <f>COUNTIF(V4:V120,"(B,C,E)")</f>
        <v>0</v>
      </c>
      <c r="X145">
        <f>COUNTIF(X4:X120,"(B,C,E)")</f>
        <v>0</v>
      </c>
      <c r="Z145">
        <f>COUNTIF(Z4:Z120,"(B,C,E)")</f>
        <v>0</v>
      </c>
      <c r="AB145">
        <f>COUNTIF(AB4:AB120,"(B,C,E)")</f>
        <v>0</v>
      </c>
      <c r="AD145">
        <f>COUNTIF(AD4:AD120,"(B,C,E)")</f>
        <v>0</v>
      </c>
      <c r="AF145">
        <f>COUNTIF(AF4:AF120,"(B,C,E)")</f>
        <v>0</v>
      </c>
      <c r="AH145">
        <f>COUNTIF(AH4:AH120,"(B,C,E)")</f>
        <v>0</v>
      </c>
      <c r="AJ145">
        <f>COUNTIF(AJ4:AJ120,"(B,C,E)")</f>
        <v>0</v>
      </c>
      <c r="AL145">
        <f>COUNTIF(AL4:AL120,"(B,C,E)")</f>
        <v>0</v>
      </c>
      <c r="AN145">
        <f>COUNTIF(AN4:AN120,"(B,C,E)")</f>
        <v>0</v>
      </c>
      <c r="AP145">
        <f>COUNTIF(AP4:AP120,"(B,C,E)")</f>
        <v>0</v>
      </c>
      <c r="AR145">
        <f>COUNTIF(AR4:AR120,"(B,C,E)")</f>
        <v>0</v>
      </c>
      <c r="AT145">
        <f>COUNTIF(AT4:AT120,"(B,C,E)")</f>
        <v>0</v>
      </c>
      <c r="AV145">
        <f>COUNTIF(AV4:AV120,"(B,C,E)")</f>
        <v>0</v>
      </c>
      <c r="AX145">
        <f>COUNTIF(AX4:AX120,"(B,C,E)")</f>
        <v>0</v>
      </c>
      <c r="AY145" s="2"/>
      <c r="AZ145">
        <f>COUNTIF(AZ4:AZ120,"(B,C,E)")</f>
        <v>0</v>
      </c>
      <c r="BA145" s="2"/>
    </row>
    <row r="146" spans="1:53" x14ac:dyDescent="0.25">
      <c r="A146" t="s">
        <v>188</v>
      </c>
      <c r="C146"/>
      <c r="E146"/>
      <c r="F146">
        <f>COUNTIF(F4:F120,"(C,D,E)")</f>
        <v>0</v>
      </c>
      <c r="G146" s="2">
        <v>0.4</v>
      </c>
      <c r="H146">
        <f>COUNTIF(H4:H120,"(C,D,E)")</f>
        <v>0</v>
      </c>
      <c r="I146" s="2">
        <v>0.4</v>
      </c>
      <c r="J146">
        <f>COUNTIF(J4:J120,"(C,D,E)")</f>
        <v>0</v>
      </c>
      <c r="L146">
        <f>COUNTIF(L4:L120,"(C,D,E)")</f>
        <v>0</v>
      </c>
      <c r="N146">
        <f>COUNTIF(N4:N120,"(C,D,E)")</f>
        <v>0</v>
      </c>
      <c r="P146">
        <f>COUNTIF(P4:P120,"(C,D,E)")</f>
        <v>0</v>
      </c>
      <c r="R146">
        <f>COUNTIF(R4:R120,"(C,D,E)")</f>
        <v>0</v>
      </c>
      <c r="T146">
        <f>COUNTIF(T4:T120,"(C,D,E)")</f>
        <v>0</v>
      </c>
      <c r="V146">
        <f>COUNTIF(V4:V120,"(C,D,E)")</f>
        <v>0</v>
      </c>
      <c r="X146">
        <f>COUNTIF(X4:X120,"(C,D,E)")</f>
        <v>0</v>
      </c>
      <c r="Z146">
        <f>COUNTIF(Z4:Z120,"(C,D,E)")</f>
        <v>0</v>
      </c>
      <c r="AB146">
        <f>COUNTIF(AB4:AB120,"(C,D,E)")</f>
        <v>0</v>
      </c>
      <c r="AD146">
        <f>COUNTIF(AD4:AD120,"(C,D,E)")</f>
        <v>0</v>
      </c>
      <c r="AF146">
        <f>COUNTIF(AF4:AF120,"(C,D,E)")</f>
        <v>1</v>
      </c>
      <c r="AG146" s="2">
        <v>0.25</v>
      </c>
      <c r="AH146">
        <f>COUNTIF(AH4:AH120,"(C,D,E)")</f>
        <v>0</v>
      </c>
      <c r="AJ146">
        <f>COUNTIF(AJ4:AJ120,"(C,D,E)")</f>
        <v>0</v>
      </c>
      <c r="AL146">
        <f>COUNTIF(AL4:AL120,"(C,D,E)")</f>
        <v>0</v>
      </c>
      <c r="AN146">
        <f>COUNTIF(AN4:AN120,"(C,D,E)")</f>
        <v>0</v>
      </c>
      <c r="AP146">
        <f>COUNTIF(AP4:AP120,"(C,D,E)")</f>
        <v>0</v>
      </c>
      <c r="AR146">
        <f>COUNTIF(AR4:AR120,"(C,D,E)")</f>
        <v>0</v>
      </c>
      <c r="AT146">
        <f>COUNTIF(AT4:AT120,"(C,D,E)")</f>
        <v>0</v>
      </c>
      <c r="AV146">
        <f>COUNTIF(AV4:AV120,"(C,D,E)")</f>
        <v>0</v>
      </c>
      <c r="AX146">
        <f>COUNTIF(AX4:AX120,"(C,D,E)")</f>
        <v>0</v>
      </c>
      <c r="AY146" s="2"/>
      <c r="AZ146">
        <f>COUNTIF(AZ4:AZ120,"(C,D,E)")</f>
        <v>0</v>
      </c>
      <c r="BA146" s="2"/>
    </row>
    <row r="147" spans="1:53" x14ac:dyDescent="0.25">
      <c r="A147" t="s">
        <v>189</v>
      </c>
      <c r="C147"/>
      <c r="E147"/>
      <c r="F147">
        <f>COUNTIF(F4:F120,"(A,B,C,D)")</f>
        <v>0</v>
      </c>
      <c r="G147" s="2">
        <v>0.6</v>
      </c>
      <c r="H147">
        <f>COUNTIF(H4:H120,"(A,B,C,D)")</f>
        <v>1</v>
      </c>
      <c r="I147" s="2">
        <v>0.2</v>
      </c>
      <c r="J147">
        <f>COUNTIF(J4:J120,"(A,B,C,D)")</f>
        <v>0</v>
      </c>
      <c r="L147">
        <f>COUNTIF(L4:L120,"(A,B,C,D)")</f>
        <v>0</v>
      </c>
      <c r="N147">
        <f>COUNTIF(N4:N120,"(A,B,C,D)")</f>
        <v>4</v>
      </c>
      <c r="O147" s="2">
        <v>0.5</v>
      </c>
      <c r="P147">
        <f>COUNTIF(P4:P120,"(A,B,C,D)")</f>
        <v>10</v>
      </c>
      <c r="Q147" s="2">
        <v>1</v>
      </c>
      <c r="R147">
        <f>COUNTIF(R4:R120,"(A,B,C,D)")</f>
        <v>0</v>
      </c>
      <c r="S147" s="2">
        <v>0.25</v>
      </c>
      <c r="T147">
        <f>COUNTIF(T4:T120,"(A,B,C,D)")</f>
        <v>0</v>
      </c>
      <c r="U147" s="2">
        <v>0.25</v>
      </c>
      <c r="V147">
        <f>COUNTIF(V4:V120,"(A,B,C,D)")</f>
        <v>1</v>
      </c>
      <c r="W147" s="2">
        <v>0.5</v>
      </c>
      <c r="X147">
        <f>COUNTIF(X4:X120,"(A,B,C,D)")</f>
        <v>0</v>
      </c>
      <c r="Z147">
        <f>COUNTIF(Z4:Z120,"(A,B,C,D)")</f>
        <v>0</v>
      </c>
      <c r="AA147" s="2">
        <v>0.25</v>
      </c>
      <c r="AB147">
        <f>COUNTIF(AB4:AB120,"(A,B,C,D)")</f>
        <v>1</v>
      </c>
      <c r="AC147" s="2">
        <v>0.6</v>
      </c>
      <c r="AD147">
        <f>COUNTIF(AD4:AD120,"(A,B,C,D)")</f>
        <v>1</v>
      </c>
      <c r="AE147" s="2">
        <v>0.6</v>
      </c>
      <c r="AF147">
        <f>COUNTIF(AF4:AF120,"(A,B,C,D)")</f>
        <v>6</v>
      </c>
      <c r="AG147" s="2">
        <v>0.25</v>
      </c>
      <c r="AH147">
        <f>COUNTIF(AH4:AH120,"(A,B,C,D)")</f>
        <v>0</v>
      </c>
      <c r="AJ147">
        <f>COUNTIF(AJ4:AJ120,"(A,B,C,D)")</f>
        <v>0</v>
      </c>
      <c r="AL147">
        <f>COUNTIF(AL4:AL120,"(A,B,C,D)")</f>
        <v>0</v>
      </c>
      <c r="AN147">
        <f>COUNTIF(AN4:AN120,"(A,B,C,D)")</f>
        <v>0</v>
      </c>
      <c r="AP147">
        <f>COUNTIF(AP4:AP120,"(A,B,C,D)")</f>
        <v>0</v>
      </c>
      <c r="AR147">
        <f>COUNTIF(AR4:AR120,"(A,B,C,D)")</f>
        <v>5</v>
      </c>
      <c r="AS147" s="2">
        <v>0.25</v>
      </c>
      <c r="AT147">
        <f>COUNTIF(AT4:AT120,"(A,B,C,D)")</f>
        <v>0</v>
      </c>
      <c r="AV147">
        <f>COUNTIF(AV4:AV120,"(A,B,C,D)")</f>
        <v>1</v>
      </c>
      <c r="AW147" s="2">
        <v>0.25</v>
      </c>
      <c r="AX147">
        <f>COUNTIF(AX4:AX120,"(A,B,C,D)")</f>
        <v>26</v>
      </c>
      <c r="AY147" s="2">
        <v>0.25</v>
      </c>
      <c r="AZ147">
        <f>COUNTIF(AZ4:AZ120,"(A,B,C,D)")</f>
        <v>26</v>
      </c>
      <c r="BA147" s="2">
        <v>1</v>
      </c>
    </row>
    <row r="148" spans="1:53" x14ac:dyDescent="0.25">
      <c r="A148" t="s">
        <v>190</v>
      </c>
      <c r="C148"/>
      <c r="E148"/>
      <c r="F148">
        <f>COUNTIF(F4:F120,"(A,B,C,E)")</f>
        <v>0</v>
      </c>
      <c r="G148" s="2">
        <v>0.2</v>
      </c>
      <c r="H148">
        <f>COUNTIF(H4:H120,"(A,B,C,E)")</f>
        <v>0</v>
      </c>
      <c r="I148" s="2">
        <v>0.6</v>
      </c>
      <c r="J148">
        <f>COUNTIF(J4:J120,"(A,B,C,E)")</f>
        <v>0</v>
      </c>
      <c r="L148">
        <f>COUNTIF(L4:L120,"(A,B,C,E)")</f>
        <v>0</v>
      </c>
      <c r="N148">
        <f>COUNTIF(N4:N120,"(A,B,C,E)")</f>
        <v>0</v>
      </c>
      <c r="P148">
        <f>COUNTIF(P4:P120,"(A,B,C,E)")</f>
        <v>0</v>
      </c>
      <c r="R148">
        <f>COUNTIF(R4:R120,"(A,B,C,E)")</f>
        <v>0</v>
      </c>
      <c r="T148">
        <f>COUNTIF(T4:T120,"(A,B,C,E)")</f>
        <v>0</v>
      </c>
      <c r="V148">
        <f>COUNTIF(V4:V120,"(A,B,C,E)")</f>
        <v>0</v>
      </c>
      <c r="X148">
        <f>COUNTIF(X4:X120,"(A,B,C,E)")</f>
        <v>0</v>
      </c>
      <c r="Z148">
        <f>COUNTIF(Z4:Z120,"(A,B,C,E)")</f>
        <v>0</v>
      </c>
      <c r="AB148">
        <f>COUNTIF(AB4:AB120,"(A,B,C,E)")</f>
        <v>0</v>
      </c>
      <c r="AD148">
        <f>COUNTIF(AD4:AD120,"(A,B,C,E)")</f>
        <v>0</v>
      </c>
      <c r="AF148">
        <f>COUNTIF(AF4:AF120,"(A,B,C,E)")</f>
        <v>0</v>
      </c>
      <c r="AH148">
        <f>COUNTIF(AH4:AH120,"(A,B,C,E)")</f>
        <v>0</v>
      </c>
      <c r="AJ148">
        <f>COUNTIF(AJ4:AJ120,"(A,B,C,E)")</f>
        <v>0</v>
      </c>
      <c r="AL148">
        <f>COUNTIF(AL4:AL120,"(A,B,C,E)")</f>
        <v>0</v>
      </c>
      <c r="AN148">
        <f>COUNTIF(AN4:AN120,"(A,B,C,E)")</f>
        <v>0</v>
      </c>
      <c r="AP148">
        <f>COUNTIF(AP4:AP120,"(A,B,C,E)")</f>
        <v>0</v>
      </c>
      <c r="AR148">
        <f>COUNTIF(AR4:AR120,"(A,B,C,E)")</f>
        <v>0</v>
      </c>
      <c r="AT148">
        <f>COUNTIF(AT4:AT120,"(A,B,C,E)")</f>
        <v>0</v>
      </c>
      <c r="AV148">
        <f>COUNTIF(AV4:AV120,"(A,B,C,E)")</f>
        <v>0</v>
      </c>
      <c r="AX148">
        <f>COUNTIF(AX4:AX120,"(A,B,C,E)")</f>
        <v>0</v>
      </c>
      <c r="AY148" s="2"/>
      <c r="AZ148">
        <f>COUNTIF(AZ4:AZ120,"(A,B,C,E)")</f>
        <v>0</v>
      </c>
      <c r="BA148" s="2"/>
    </row>
    <row r="149" spans="1:53" x14ac:dyDescent="0.25">
      <c r="A149" t="s">
        <v>191</v>
      </c>
      <c r="C149"/>
      <c r="E149"/>
      <c r="F149">
        <f>COUNTIF(F4:F120,"(A,B,D,E)")</f>
        <v>1</v>
      </c>
      <c r="G149" s="2">
        <v>0.6</v>
      </c>
      <c r="H149">
        <f>COUNTIF(H4:H120,"(A,B,D,E)")</f>
        <v>0</v>
      </c>
      <c r="I149" s="2">
        <v>0.6</v>
      </c>
      <c r="J149">
        <f>COUNTIF(J4:J120,"(A,B,D,E)")</f>
        <v>0</v>
      </c>
      <c r="K149" s="2">
        <v>0.25</v>
      </c>
      <c r="L149">
        <f>COUNTIF(L4:L120,"(A,B,D,E)")</f>
        <v>0</v>
      </c>
      <c r="N149">
        <f>COUNTIF(N4:N120,"(A,B,D,E)")</f>
        <v>0</v>
      </c>
      <c r="P149">
        <f>COUNTIF(P4:P120,"(A,B,D,E)")</f>
        <v>0</v>
      </c>
      <c r="R149">
        <f>COUNTIF(R4:R120,"(A,B,D,E)")</f>
        <v>0</v>
      </c>
      <c r="T149">
        <f>COUNTIF(T4:T120,"(A,B,D,E)")</f>
        <v>0</v>
      </c>
      <c r="V149">
        <f>COUNTIF(V4:V120,"(A,B,D,E)")</f>
        <v>0</v>
      </c>
      <c r="X149">
        <f>COUNTIF(X4:X120,"(A,B,D,E)")</f>
        <v>0</v>
      </c>
      <c r="Z149">
        <f>COUNTIF(Z4:Z120,"(A,B,D,E)")</f>
        <v>0</v>
      </c>
      <c r="AB149">
        <f>COUNTIF(AB4:AB120,"(A,B,D,E)")</f>
        <v>0</v>
      </c>
      <c r="AD149">
        <f>COUNTIF(AD4:AD120,"(A,B,D,E)")</f>
        <v>0</v>
      </c>
      <c r="AF149">
        <f>COUNTIF(AF4:AF120,"(A,B,D,E)")</f>
        <v>0</v>
      </c>
      <c r="AH149">
        <f>COUNTIF(AH4:AH120,"(A,B,D,E)")</f>
        <v>0</v>
      </c>
      <c r="AJ149">
        <f>COUNTIF(AJ4:AJ120,"(A,B,D,E)")</f>
        <v>0</v>
      </c>
      <c r="AL149">
        <f>COUNTIF(AL4:AL120,"(A,B,D,E)")</f>
        <v>1</v>
      </c>
      <c r="AM149" s="2">
        <v>0.2</v>
      </c>
      <c r="AN149">
        <f>COUNTIF(AN4:AN120,"(A,B,D,E)")</f>
        <v>0</v>
      </c>
      <c r="AP149">
        <f>COUNTIF(AP4:AP120,"(A,B,D,E)")</f>
        <v>0</v>
      </c>
      <c r="AR149">
        <f>COUNTIF(AR4:AR120,"(A,B,D,E)")</f>
        <v>0</v>
      </c>
      <c r="AT149">
        <f>COUNTIF(AT4:AT120,"(A,B,D,E)")</f>
        <v>0</v>
      </c>
      <c r="AV149">
        <f>COUNTIF(AV4:AV120,"(A,B,D,E)")</f>
        <v>0</v>
      </c>
      <c r="AX149">
        <f>COUNTIF(AX4:AX120,"(A,B,D,E)")</f>
        <v>0</v>
      </c>
      <c r="AY149" s="2"/>
      <c r="AZ149">
        <f>COUNTIF(AZ4:AZ120,"(A,B,D,E)")</f>
        <v>0</v>
      </c>
      <c r="BA149" s="2"/>
    </row>
    <row r="150" spans="1:53" x14ac:dyDescent="0.25">
      <c r="A150" t="s">
        <v>192</v>
      </c>
      <c r="C150"/>
      <c r="E150"/>
      <c r="F150">
        <f>COUNTIF(F4:F120,"(A,C,D,E)")</f>
        <v>0</v>
      </c>
      <c r="G150" s="2">
        <v>0.6</v>
      </c>
      <c r="H150">
        <f>COUNTIF(H4:H120,"(A,C,D,E)")</f>
        <v>0</v>
      </c>
      <c r="I150" s="2">
        <v>0.2</v>
      </c>
      <c r="J150">
        <f>COUNTIF(J4:J120,"(A,C,D,E)")</f>
        <v>0</v>
      </c>
      <c r="L150">
        <f>COUNTIF(L4:L120,"(A,C,D,E)")</f>
        <v>0</v>
      </c>
      <c r="N150">
        <f>COUNTIF(N4:N120,"(A,C,D,E)")</f>
        <v>0</v>
      </c>
      <c r="P150">
        <f>COUNTIF(P4:P120,"(A,C,D,E)")</f>
        <v>0</v>
      </c>
      <c r="R150">
        <f>COUNTIF(R4:R120,"(A,C,D,E)")</f>
        <v>0</v>
      </c>
      <c r="T150">
        <f>COUNTIF(T4:T120,"(A,C,D,E)")</f>
        <v>0</v>
      </c>
      <c r="V150">
        <f>COUNTIF(V4:V120,"(A,C,D,E)")</f>
        <v>0</v>
      </c>
      <c r="X150">
        <f>COUNTIF(X4:X120,"(A,C,D,E)")</f>
        <v>0</v>
      </c>
      <c r="Z150">
        <f>COUNTIF(Z4:Z120,"(A,C,D,E)")</f>
        <v>0</v>
      </c>
      <c r="AB150">
        <f>COUNTIF(AB4:AB120,"(A,C,D,E)")</f>
        <v>0</v>
      </c>
      <c r="AD150">
        <f>COUNTIF(AD4:AD120,"(A,C,D,E)")</f>
        <v>0</v>
      </c>
      <c r="AF150">
        <f>COUNTIF(AF4:AF120,"(A,C,D,E)")</f>
        <v>0</v>
      </c>
      <c r="AH150">
        <f>COUNTIF(AH4:AH120,"(A,C,D,E)")</f>
        <v>0</v>
      </c>
      <c r="AJ150">
        <f>COUNTIF(AJ4:AJ120,"(A,C,D,E)")</f>
        <v>0</v>
      </c>
      <c r="AL150">
        <f>COUNTIF(AL4:AL120,"(A,C,D,E)")</f>
        <v>0</v>
      </c>
      <c r="AN150">
        <f>COUNTIF(AN4:AN120,"(A,C,D,E)")</f>
        <v>0</v>
      </c>
      <c r="AP150">
        <f>COUNTIF(AP4:AP120,"(A,C,D,E)")</f>
        <v>0</v>
      </c>
      <c r="AR150">
        <f>COUNTIF(AR4:AR120,"(A,C,D,E)")</f>
        <v>0</v>
      </c>
      <c r="AT150">
        <f>COUNTIF(AT4:AT120,"(A,C,D,E)")</f>
        <v>0</v>
      </c>
      <c r="AV150">
        <f>COUNTIF(AV4:AV120,"(A,C,D,E)")</f>
        <v>0</v>
      </c>
      <c r="AX150">
        <f>COUNTIF(AX4:AX120,"(A,C,D,E)")</f>
        <v>0</v>
      </c>
      <c r="AY150" s="2"/>
      <c r="AZ150">
        <f>COUNTIF(AZ4:AZ120,"(A,C,D,E)")</f>
        <v>0</v>
      </c>
      <c r="BA150" s="2"/>
    </row>
    <row r="151" spans="1:53" x14ac:dyDescent="0.25">
      <c r="A151" t="s">
        <v>193</v>
      </c>
      <c r="C151"/>
      <c r="E151"/>
      <c r="F151">
        <f>COUNTIF(F4:F120,"(B,C,D,E)")</f>
        <v>0</v>
      </c>
      <c r="G151" s="2">
        <v>0.2</v>
      </c>
      <c r="H151">
        <f>COUNTIF(H4:H120,"(B,C,D,E)")</f>
        <v>0</v>
      </c>
      <c r="I151" s="2">
        <v>0.6</v>
      </c>
      <c r="J151">
        <f>COUNTIF(J4:J120,"(B,C,D,E)")</f>
        <v>0</v>
      </c>
      <c r="L151">
        <f>COUNTIF(L4:L120,"(B,C,D,E)")</f>
        <v>0</v>
      </c>
      <c r="N151">
        <f>COUNTIF(N4:N120,"(B,C,D,E)")</f>
        <v>0</v>
      </c>
      <c r="P151">
        <f>COUNTIF(P4:P120,"(B,C,D,E)")</f>
        <v>0</v>
      </c>
      <c r="R151">
        <f>COUNTIF(R4:R120,"(B,C,D,E)")</f>
        <v>0</v>
      </c>
      <c r="T151">
        <f>COUNTIF(T4:T120,"(B,C,D,E)")</f>
        <v>0</v>
      </c>
      <c r="V151">
        <f>COUNTIF(V4:V120,"(B,C,D,E)")</f>
        <v>0</v>
      </c>
      <c r="X151">
        <f>COUNTIF(X4:X120,"(B,C,D,E)")</f>
        <v>0</v>
      </c>
      <c r="Z151">
        <f>COUNTIF(Z4:Z120,"(B,C,D,E)")</f>
        <v>0</v>
      </c>
      <c r="AB151">
        <f>COUNTIF(AB4:AB120,"(B,C,D,E)")</f>
        <v>0</v>
      </c>
      <c r="AD151">
        <f>COUNTIF(AD4:AD120,"(B,C,D,E)")</f>
        <v>0</v>
      </c>
      <c r="AF151">
        <f>COUNTIF(AF4:AF120,"(B,C,D,E)")</f>
        <v>0</v>
      </c>
      <c r="AH151">
        <f>COUNTIF(AH4:AH120,"(B,C,D,E)")</f>
        <v>0</v>
      </c>
      <c r="AJ151">
        <f>COUNTIF(AJ4:AJ120,"(B,C,D,E)")</f>
        <v>0</v>
      </c>
      <c r="AL151">
        <f>COUNTIF(AL4:AL120,"(B,C,D,E)")</f>
        <v>0</v>
      </c>
      <c r="AN151">
        <f>COUNTIF(AN4:AN120,"(B,C,D,E)")</f>
        <v>0</v>
      </c>
      <c r="AP151">
        <f>COUNTIF(AP4:AP120,"(B,C,D,E)")</f>
        <v>0</v>
      </c>
      <c r="AR151">
        <f>COUNTIF(AR4:AR120,"(B,C,D,E)")</f>
        <v>0</v>
      </c>
      <c r="AT151">
        <f>COUNTIF(AT4:AT120,"(B,C,D,E)")</f>
        <v>0</v>
      </c>
      <c r="AV151">
        <f>COUNTIF(AV4:AV120,"(B,C,D,E)")</f>
        <v>0</v>
      </c>
      <c r="AX151">
        <f>COUNTIF(AX4:AX120,"(B,C,D,E)")</f>
        <v>0</v>
      </c>
      <c r="AY151" s="2"/>
      <c r="AZ151">
        <f>COUNTIF(AZ4:AZ120,"(B,C,D,E)")</f>
        <v>0</v>
      </c>
      <c r="BA151" s="2"/>
    </row>
    <row r="152" spans="1:53" x14ac:dyDescent="0.25">
      <c r="A152" t="s">
        <v>194</v>
      </c>
      <c r="C152"/>
      <c r="E152"/>
      <c r="F152">
        <f>COUNTIF(F4:F120,"(A,B,C,D,E)")</f>
        <v>0</v>
      </c>
      <c r="G152" s="2">
        <v>0.4</v>
      </c>
      <c r="H152">
        <f>COUNTIF(H4:H120,"(A,B,C,D,E)")</f>
        <v>0</v>
      </c>
      <c r="I152" s="2">
        <v>0.4</v>
      </c>
      <c r="J152">
        <f>COUNTIF(J4:J120,"(A,B,C,D,E)")</f>
        <v>0</v>
      </c>
      <c r="L152">
        <f>COUNTIF(L4:L120,"(A,B,C,D,E)")</f>
        <v>0</v>
      </c>
      <c r="N152">
        <f>COUNTIF(N4:N120,"(A,B,C,D,E)")</f>
        <v>1</v>
      </c>
      <c r="P152">
        <f>COUNTIF(P4:P120,"(A,B,C,D,E)")</f>
        <v>0</v>
      </c>
      <c r="R152">
        <f>COUNTIF(R4:R120,"(A,B,C,D,E)")</f>
        <v>0</v>
      </c>
      <c r="T152">
        <f>COUNTIF(T4:T120,"(A,B,C,D,E)")</f>
        <v>0</v>
      </c>
      <c r="V152">
        <f>COUNTIF(V4:V120,"(A,B,C,D,E)")</f>
        <v>0</v>
      </c>
      <c r="X152">
        <f>COUNTIF(X4:X120,"(A,B,C,D,E)")</f>
        <v>0</v>
      </c>
      <c r="Z152">
        <f>COUNTIF(Z4:Z120,"(A,B,C,D,E)")</f>
        <v>0</v>
      </c>
      <c r="AB152">
        <f>COUNTIF(AB4:AB120,"(A,B,C,D,E)")</f>
        <v>0</v>
      </c>
      <c r="AD152">
        <f>COUNTIF(AD4:AD120,"(A,B,C,D,E)")</f>
        <v>0</v>
      </c>
      <c r="AF152">
        <f>COUNTIF(AF4:AF120,"(A,B,C,D,E)")</f>
        <v>0</v>
      </c>
      <c r="AH152">
        <f>COUNTIF(AH4:AH120,"(A,B,C,D,E)")</f>
        <v>0</v>
      </c>
      <c r="AJ152">
        <f>COUNTIF(AJ4:AJ120,"(A,B,C,D,E)")</f>
        <v>0</v>
      </c>
      <c r="AL152">
        <f>COUNTIF(AL4:AL120,"(A,B,C,D,E)")</f>
        <v>0</v>
      </c>
      <c r="AN152">
        <f>COUNTIF(AN4:AN120,"(A,B,C,D,E)")</f>
        <v>0</v>
      </c>
      <c r="AP152">
        <f>COUNTIF(AP4:AP120,"(A,B,C,D,E)")</f>
        <v>0</v>
      </c>
      <c r="AR152">
        <f>COUNTIF(AR4:AR120,"(A,B,C,D,E)")</f>
        <v>0</v>
      </c>
      <c r="AT152">
        <f>COUNTIF(AT4:AT120,"(A,B,C,D,E)")</f>
        <v>0</v>
      </c>
      <c r="AV152">
        <f>COUNTIF(AV4:AV120,"(A,B,C,D,E)")</f>
        <v>0</v>
      </c>
      <c r="AX152">
        <f>COUNTIF(AX4:AX120,"(A,B,C,D,E)")</f>
        <v>0</v>
      </c>
      <c r="AY152" s="2"/>
      <c r="AZ152">
        <f>COUNTIF(AZ4:AZ120,"(A,B,C,D,E)")</f>
        <v>0</v>
      </c>
      <c r="BA152" s="2"/>
    </row>
    <row r="153" spans="1:53" x14ac:dyDescent="0.25">
      <c r="A153" t="s">
        <v>195</v>
      </c>
      <c r="C153"/>
      <c r="E153"/>
      <c r="F153">
        <f>SUM(F122:F152)</f>
        <v>113</v>
      </c>
      <c r="H153">
        <f>SUM(H122:H152)</f>
        <v>111</v>
      </c>
      <c r="J153">
        <f>SUM(J122:J152)</f>
        <v>115</v>
      </c>
      <c r="L153">
        <f t="shared" ref="L153:AZ153" si="100">SUM(L122:L152)</f>
        <v>114</v>
      </c>
      <c r="N153">
        <f t="shared" si="100"/>
        <v>112</v>
      </c>
      <c r="P153">
        <f t="shared" si="100"/>
        <v>110</v>
      </c>
      <c r="R153">
        <f t="shared" si="100"/>
        <v>108</v>
      </c>
      <c r="T153">
        <f t="shared" si="100"/>
        <v>108</v>
      </c>
      <c r="V153">
        <f t="shared" si="100"/>
        <v>116</v>
      </c>
      <c r="X153">
        <f t="shared" si="100"/>
        <v>114</v>
      </c>
      <c r="Z153">
        <f t="shared" si="100"/>
        <v>113</v>
      </c>
      <c r="AB153">
        <f t="shared" si="100"/>
        <v>111</v>
      </c>
      <c r="AD153">
        <f t="shared" si="100"/>
        <v>111</v>
      </c>
      <c r="AF153">
        <f t="shared" si="100"/>
        <v>111</v>
      </c>
      <c r="AH153">
        <f t="shared" si="100"/>
        <v>111</v>
      </c>
      <c r="AJ153">
        <f t="shared" si="100"/>
        <v>109</v>
      </c>
      <c r="AL153">
        <f t="shared" si="100"/>
        <v>110</v>
      </c>
      <c r="AN153">
        <f t="shared" si="100"/>
        <v>109</v>
      </c>
      <c r="AP153">
        <f t="shared" si="100"/>
        <v>108</v>
      </c>
      <c r="AR153">
        <f t="shared" si="100"/>
        <v>110</v>
      </c>
      <c r="AT153">
        <f t="shared" si="100"/>
        <v>108</v>
      </c>
      <c r="AV153">
        <f t="shared" si="100"/>
        <v>107</v>
      </c>
      <c r="AX153">
        <f t="shared" si="100"/>
        <v>108</v>
      </c>
      <c r="AY153" s="2"/>
      <c r="AZ153">
        <f t="shared" si="100"/>
        <v>105</v>
      </c>
      <c r="BA153" s="2"/>
    </row>
    <row r="154" spans="1:53" x14ac:dyDescent="0.25">
      <c r="C154"/>
      <c r="E154"/>
      <c r="AY154" s="2"/>
      <c r="BA154" s="2"/>
    </row>
    <row r="155" spans="1:53" x14ac:dyDescent="0.25">
      <c r="A155" t="s">
        <v>196</v>
      </c>
      <c r="C155"/>
      <c r="E155"/>
      <c r="G155" s="6">
        <f>((F121*G121)+(F122*G122)+(F123*G123)+(F124*G124)+(F125*G125)+(F126*G126)+(F127*G127)+(F128*G128)+(F129*G129)+(F130*G130)+(F131*G131)+(F132*G132)+(F133*G133)+(F134*G134)+(F135*G135)+(F136*G136)+(F137*G137)+(F138*G138)+(F139*G139)+(F140*G140)+(F141*G141)+(F142*G142)+(F143*G143)+(F144*G144)+(F145*G145)+(F146*G146)+(F147*G147)+(F148*G148)+(F149*G149)+(F150*G150)+(F151*G151)+(F152*G152))/117</f>
        <v>0.5726495726495725</v>
      </c>
      <c r="I155" s="6">
        <f t="shared" ref="I155" si="101">((H121*I121)+(H122*I122)+(H123*I123)+(H124*I124)+(H125*I125)+(H126*I126)+(H127*I127)+(H128*I128)+(H129*I129)+(H130*I130)+(H131*I131)+(H132*I132)+(H133*I133)+(H134*I134)+(H135*I135)+(H136*I136)+(H137*I137)+(H138*I138)+(H139*I139)+(H140*I140)+(H141*I141)+(H142*I142)+(H143*I143)+(H144*I144)+(H145*I145)+(H146*I146)+(H147*I147)+(H148*I148)+(H149*I149)+(H150*I150)+(H151*I151)+(H152*I152))/117</f>
        <v>0.61538461538461542</v>
      </c>
      <c r="K155" s="6">
        <f t="shared" ref="K155" si="102">((J121*K121)+(J122*K122)+(J123*K123)+(J124*K124)+(J125*K125)+(J126*K126)+(J127*K127)+(J128*K128)+(J129*K129)+(J130*K130)+(J131*K131)+(J132*K132)+(J133*K133)+(J134*K134)+(J135*K135)+(J136*K136)+(J137*K137)+(J138*K138)+(J139*K139)+(J140*K140)+(J141*K141)+(J142*K142)+(J143*K143)+(J144*K144)+(J145*K145)+(J146*K146)+(J147*K147)+(J148*K148)+(J149*K149)+(J150*K150)+(J151*K151)+(J152*K152))/117</f>
        <v>0.65504273504273491</v>
      </c>
      <c r="M155" s="6">
        <f t="shared" ref="M155" si="103">((L121*M121)+(L122*M122)+(L123*M123)+(L124*M124)+(L125*M125)+(L126*M126)+(L127*M127)+(L128*M128)+(L129*M129)+(L130*M130)+(L131*M131)+(L132*M132)+(L133*M133)+(L134*M134)+(L135*M135)+(L136*M136)+(L137*M137)+(L138*M138)+(L139*M139)+(L140*M140)+(L141*M141)+(L142*M142)+(L143*M143)+(L144*M144)+(L145*M145)+(L146*M146)+(L147*M147)+(L148*M148)+(L149*M149)+(L150*M150)+(L151*M151)+(L152*M152))/117</f>
        <v>0.71572649572649583</v>
      </c>
      <c r="O155" s="6">
        <f t="shared" ref="O155" si="104">((N121*O121)+(N122*O122)+(N123*O123)+(N124*O124)+(N125*O125)+(N126*O126)+(N127*O127)+(N128*O128)+(N129*O129)+(N130*O130)+(N131*O131)+(N132*O132)+(N133*O133)+(N134*O134)+(N135*O135)+(N136*O136)+(N137*O137)+(N138*O138)+(N139*O139)+(N140*O140)+(N141*O141)+(N142*O142)+(N143*O143)+(N144*O144)+(N145*O145)+(N146*O146)+(N147*O147)+(N148*O148)+(N149*O149)+(N150*O150)+(N151*O151)+(N152*O152))/117</f>
        <v>0.53205128205128205</v>
      </c>
      <c r="Q155" s="6">
        <f t="shared" ref="Q155" si="105">((P121*Q121)+(P122*Q122)+(P123*Q123)+(P124*Q124)+(P125*Q125)+(P126*Q126)+(P127*Q127)+(P128*Q128)+(P129*Q129)+(P130*Q130)+(P131*Q131)+(P132*Q132)+(P133*Q133)+(P134*Q134)+(P135*Q135)+(P136*Q136)+(P137*Q137)+(P138*Q138)+(P139*Q139)+(P140*Q140)+(P141*Q141)+(P142*Q142)+(P143*Q143)+(P144*Q144)+(P145*Q145)+(P146*Q146)+(P147*Q147)+(P148*Q148)+(P149*Q149)+(P150*Q150)+(P151*Q151)+(P152*Q152))/117</f>
        <v>0.43803418803418803</v>
      </c>
      <c r="S155" s="6">
        <f t="shared" ref="S155" si="106">((R121*S121)+(R122*S122)+(R123*S123)+(R124*S124)+(R125*S125)+(R126*S126)+(R127*S127)+(R128*S128)+(R129*S129)+(R130*S130)+(R131*S131)+(R132*S132)+(R133*S133)+(R134*S134)+(R135*S135)+(R136*S136)+(R137*S137)+(R138*S138)+(R139*S139)+(R140*S140)+(R141*S141)+(R142*S142)+(R143*S143)+(R144*S144)+(R145*S145)+(R146*S146)+(R147*S147)+(R148*S148)+(R149*S149)+(R150*S150)+(R151*S151)+(R152*S152))/117</f>
        <v>0.64102564102564108</v>
      </c>
      <c r="U155" s="6">
        <f t="shared" ref="U155" si="107">((T121*U121)+(T122*U122)+(T123*U123)+(T124*U124)+(T125*U125)+(T126*U126)+(T127*U127)+(T128*U128)+(T129*U129)+(T130*U130)+(T131*U131)+(T132*U132)+(T133*U133)+(T134*U134)+(T135*U135)+(T136*U136)+(T137*U137)+(T138*U138)+(T139*U139)+(T140*U140)+(T141*U141)+(T142*U142)+(T143*U143)+(T144*U144)+(T145*U145)+(T146*U146)+(T147*U147)+(T148*U148)+(T149*U149)+(T150*U150)+(T151*U151)+(T152*U152))/117</f>
        <v>0.59401709401709402</v>
      </c>
      <c r="W155" s="6">
        <f t="shared" ref="W155" si="108">((V121*W121)+(V122*W122)+(V123*W123)+(V124*W124)+(V125*W125)+(V126*W126)+(V127*W127)+(V128*W128)+(V129*W129)+(V130*W130)+(V131*W131)+(V132*W132)+(V133*W133)+(V134*W134)+(V135*W135)+(V136*W136)+(V137*W137)+(V138*W138)+(V139*W139)+(V140*W140)+(V141*W141)+(V142*W142)+(V143*W143)+(V144*W144)+(V145*W145)+(V146*W146)+(V147*W147)+(V148*W148)+(V149*W149)+(V150*W150)+(V151*W151)+(V152*W152))/117</f>
        <v>0.68803418803418803</v>
      </c>
      <c r="Y155" s="6">
        <f t="shared" ref="Y155" si="109">((X121*Y121)+(X122*Y122)+(X123*Y123)+(X124*Y124)+(X125*Y125)+(X126*Y126)+(X127*Y127)+(X128*Y128)+(X129*Y129)+(X130*Y130)+(X131*Y131)+(X132*Y132)+(X133*Y133)+(X134*Y134)+(X135*Y135)+(X136*Y136)+(X137*Y137)+(X138*Y138)+(X139*Y139)+(X140*Y140)+(X141*Y141)+(X142*Y142)+(X143*Y143)+(X144*Y144)+(X145*Y145)+(X146*Y146)+(X147*Y147)+(X148*Y148)+(X149*Y149)+(X150*Y150)+(X151*Y151)+(X152*Y152))/117</f>
        <v>0.65068376068376066</v>
      </c>
      <c r="AA155" s="6">
        <f t="shared" ref="AA155" si="110">((Z121*AA121)+(Z122*AA122)+(Z123*AA123)+(Z124*AA124)+(Z125*AA125)+(Z126*AA126)+(Z127*AA127)+(Z128*AA128)+(Z129*AA129)+(Z130*AA130)+(Z131*AA131)+(Z132*AA132)+(Z133*AA133)+(Z134*AA134)+(Z135*AA135)+(Z136*AA136)+(Z137*AA137)+(Z138*AA138)+(Z139*AA139)+(Z140*AA140)+(Z141*AA141)+(Z142*AA142)+(Z143*AA143)+(Z144*AA144)+(Z145*AA145)+(Z146*AA146)+(Z147*AA147)+(Z148*AA148)+(Z149*AA149)+(Z150*AA150)+(Z151*AA151)+(Z152*AA152))/117</f>
        <v>0.81196581196581197</v>
      </c>
      <c r="AC155" s="6">
        <f t="shared" ref="AC155" si="111">((AB121*AC121)+(AB122*AC122)+(AB123*AC123)+(AB124*AC124)+(AB125*AC125)+(AB126*AC126)+(AB127*AC127)+(AB128*AC128)+(AB129*AC129)+(AB130*AC130)+(AB131*AC131)+(AB132*AC132)+(AB133*AC133)+(AB134*AC134)+(AB135*AC135)+(AB136*AC136)+(AB137*AC137)+(AB138*AC138)+(AB139*AC139)+(AB140*AC140)+(AB141*AC141)+(AB142*AC142)+(AB143*AC143)+(AB144*AC144)+(AB145*AC145)+(AB146*AC146)+(AB147*AC147)+(AB148*AC148)+(AB149*AC149)+(AB150*AC150)+(AB151*AC151)+(AB152*AC152))/117</f>
        <v>0.61367521367521338</v>
      </c>
      <c r="AE155" s="6">
        <f t="shared" ref="AE155" si="112">((AD121*AE121)+(AD122*AE122)+(AD123*AE123)+(AD124*AE124)+(AD125*AE125)+(AD126*AE126)+(AD127*AE127)+(AD128*AE128)+(AD129*AE129)+(AD130*AE130)+(AD131*AE131)+(AD132*AE132)+(AD133*AE133)+(AD134*AE134)+(AD135*AE135)+(AD136*AE136)+(AD137*AE137)+(AD138*AE138)+(AD139*AE139)+(AD140*AE140)+(AD141*AE141)+(AD142*AE142)+(AD143*AE143)+(AD144*AE144)+(AD145*AE145)+(AD146*AE146)+(AD147*AE147)+(AD148*AE148)+(AD149*AE149)+(AD150*AE150)+(AD151*AE151)+(AD152*AE152))/117</f>
        <v>0.51282051282051277</v>
      </c>
      <c r="AG155" s="6">
        <f t="shared" ref="AG155" si="113">((AF121*AG121)+(AF122*AG122)+(AF123*AG123)+(AF124*AG124)+(AF125*AG125)+(AF126*AG126)+(AF127*AG127)+(AF128*AG128)+(AF129*AG129)+(AF130*AG130)+(AF131*AG131)+(AF132*AG132)+(AF133*AG133)+(AF134*AG134)+(AF135*AG135)+(AF136*AG136)+(AF137*AG137)+(AF138*AG138)+(AF139*AG139)+(AF140*AG140)+(AF141*AG141)+(AF142*AG142)+(AF143*AG143)+(AF144*AG144)+(AF145*AG145)+(AF146*AG146)+(AF147*AG147)+(AF148*AG148)+(AF149*AG149)+(AF150*AG150)+(AF151*AG151)+(AF152*AG152))/117</f>
        <v>0.50427350427350426</v>
      </c>
      <c r="AI155" s="6">
        <f t="shared" ref="AI155" si="114">((AH121*AI121)+(AH122*AI122)+(AH123*AI123)+(AH124*AI124)+(AH125*AI125)+(AH126*AI126)+(AH127*AI127)+(AH128*AI128)+(AH129*AI129)+(AH130*AI130)+(AH131*AI131)+(AH132*AI132)+(AH133*AI133)+(AH134*AI134)+(AH135*AI135)+(AH136*AI136)+(AH137*AI137)+(AH138*AI138)+(AH139*AI139)+(AH140*AI140)+(AH141*AI141)+(AH142*AI142)+(AH143*AI143)+(AH144*AI144)+(AH145*AI145)+(AH146*AI146)+(AH147*AI147)+(AH148*AI148)+(AH149*AI149)+(AH150*AI150)+(AH151*AI151)+(AH152*AI152))/117</f>
        <v>0.4893162393162393</v>
      </c>
      <c r="AK155" s="6">
        <f t="shared" ref="AK155" si="115">((AJ121*AK121)+(AJ122*AK122)+(AJ123*AK123)+(AJ124*AK124)+(AJ125*AK125)+(AJ126*AK126)+(AJ127*AK127)+(AJ128*AK128)+(AJ129*AK129)+(AJ130*AK130)+(AJ131*AK131)+(AJ132*AK132)+(AJ133*AK133)+(AJ134*AK134)+(AJ135*AK135)+(AJ136*AK136)+(AJ137*AK137)+(AJ138*AK138)+(AJ139*AK139)+(AJ140*AK140)+(AJ141*AK141)+(AJ142*AK142)+(AJ143*AK143)+(AJ144*AK144)+(AJ145*AK145)+(AJ146*AK146)+(AJ147*AK147)+(AJ148*AK148)+(AJ149*AK149)+(AJ150*AK150)+(AJ151*AK151)+(AJ152*AK152))/117</f>
        <v>0.72649572649572647</v>
      </c>
      <c r="AM155" s="6">
        <f t="shared" ref="AM155" si="116">((AL121*AM121)+(AL122*AM122)+(AL123*AM123)+(AL124*AM124)+(AL125*AM125)+(AL126*AM126)+(AL127*AM127)+(AL128*AM128)+(AL129*AM129)+(AL130*AM130)+(AL131*AM131)+(AL132*AM132)+(AL133*AM133)+(AL134*AM134)+(AL135*AM135)+(AL136*AM136)+(AL137*AM137)+(AL138*AM138)+(AL139*AM139)+(AL140*AM140)+(AL141*AM141)+(AL142*AM142)+(AL143*AM143)+(AL144*AM144)+(AL145*AM145)+(AL146*AM146)+(AL147*AM147)+(AL148*AM148)+(AL149*AM149)+(AL150*AM150)+(AL151*AM151)+(AL152*AM152))/117</f>
        <v>0.60341880341880372</v>
      </c>
      <c r="AO155" s="6">
        <f t="shared" ref="AO155" si="117">((AN121*AO121)+(AN122*AO122)+(AN123*AO123)+(AN124*AO124)+(AN125*AO125)+(AN126*AO126)+(AN127*AO127)+(AN128*AO128)+(AN129*AO129)+(AN130*AO130)+(AN131*AO131)+(AN132*AO132)+(AN133*AO133)+(AN134*AO134)+(AN135*AO135)+(AN136*AO136)+(AN137*AO137)+(AN138*AO138)+(AN139*AO139)+(AN140*AO140)+(AN141*AO141)+(AN142*AO142)+(AN143*AO143)+(AN144*AO144)+(AN145*AO145)+(AN146*AO146)+(AN147*AO147)+(AN148*AO148)+(AN149*AO149)+(AN150*AO150)+(AN151*AO151)+(AN152*AO152))/117</f>
        <v>0.67948717948717952</v>
      </c>
      <c r="AQ155" s="6">
        <f t="shared" ref="AQ155" si="118">((AP121*AQ121)+(AP122*AQ122)+(AP123*AQ123)+(AP124*AQ124)+(AP125*AQ125)+(AP126*AQ126)+(AP127*AQ127)+(AP128*AQ128)+(AP129*AQ129)+(AP130*AQ130)+(AP131*AQ131)+(AP132*AQ132)+(AP133*AQ133)+(AP134*AQ134)+(AP135*AQ135)+(AP136*AQ136)+(AP137*AQ137)+(AP138*AQ138)+(AP139*AQ139)+(AP140*AQ140)+(AP141*AQ141)+(AP142*AQ142)+(AP143*AQ143)+(AP144*AQ144)+(AP145*AQ145)+(AP146*AQ146)+(AP147*AQ147)+(AP148*AQ148)+(AP149*AQ149)+(AP150*AQ150)+(AP151*AQ151)+(AP152*AQ152))/117</f>
        <v>0.55982917606837612</v>
      </c>
      <c r="AS155" s="6">
        <f t="shared" ref="AS155" si="119">((AR121*AS121)+(AR122*AS122)+(AR123*AS123)+(AR124*AS124)+(AR125*AS125)+(AR126*AS126)+(AR127*AS127)+(AR128*AS128)+(AR129*AS129)+(AR130*AS130)+(AR131*AS131)+(AR132*AS132)+(AR133*AS133)+(AR134*AS134)+(AR135*AS135)+(AR136*AS136)+(AR137*AS137)+(AR138*AS138)+(AR139*AS139)+(AR140*AS140)+(AR141*AS141)+(AR142*AS142)+(AR143*AS143)+(AR144*AS144)+(AR145*AS145)+(AR146*AS146)+(AR147*AS147)+(AR148*AS148)+(AR149*AS149)+(AR150*AS150)+(AR151*AS151)+(AR152*AS152))/117</f>
        <v>0.71794871794871795</v>
      </c>
      <c r="AU155" s="6">
        <f t="shared" ref="AU155" si="120">((AT121*AU121)+(AT122*AU122)+(AT123*AU123)+(AT124*AU124)+(AT125*AU125)+(AT126*AU126)+(AT127*AU127)+(AT128*AU128)+(AT129*AU129)+(AT130*AU130)+(AT131*AU131)+(AT132*AU132)+(AT133*AU133)+(AT134*AU134)+(AT135*AU135)+(AT136*AU136)+(AT137*AU137)+(AT138*AU138)+(AT139*AU139)+(AT140*AU140)+(AT141*AU141)+(AT142*AU142)+(AT143*AU143)+(AT144*AU144)+(AT145*AU145)+(AT146*AU146)+(AT147*AU147)+(AT148*AU148)+(AT149*AU149)+(AT150*AU150)+(AT151*AU151)+(AT152*AU152))/117</f>
        <v>0.63247763247863253</v>
      </c>
      <c r="AW155" s="6">
        <f t="shared" ref="AW155" si="121">((AV121*AW121)+(AV122*AW122)+(AV123*AW123)+(AV124*AW124)+(AV125*AW125)+(AV126*AW126)+(AV127*AW127)+(AV128*AW128)+(AV129*AW129)+(AV130*AW130)+(AV131*AW131)+(AV132*AW132)+(AV133*AW133)+(AV134*AW134)+(AV135*AW135)+(AV136*AW136)+(AV137*AW137)+(AV138*AW138)+(AV139*AW139)+(AV140*AW140)+(AV141*AW141)+(AV142*AW142)+(AV143*AW143)+(AV144*AW144)+(AV145*AW145)+(AV146*AW146)+(AV147*AW147)+(AV148*AW148)+(AV149*AW149)+(AV150*AW150)+(AV151*AW151)+(AV152*AW152))/117</f>
        <v>0.67948717948717952</v>
      </c>
      <c r="AY155" s="6">
        <f t="shared" ref="AY155" si="122">((AX121*AY121)+(AX122*AY122)+(AX123*AY123)+(AX124*AY124)+(AX125*AY125)+(AX126*AY126)+(AX127*AY127)+(AX128*AY128)+(AX129*AY129)+(AX130*AY130)+(AX131*AY131)+(AX132*AY132)+(AX133*AY133)+(AX134*AY134)+(AX135*AY135)+(AX136*AY136)+(AX137*AY137)+(AX138*AY138)+(AX139*AY139)+(AX140*AY140)+(AX141*AY141)+(AX142*AY142)+(AX143*AY143)+(AX144*AY144)+(AX145*AY145)+(AX146*AY146)+(AX147*AY147)+(AX148*AY148)+(AX149*AY149)+(AX150*AY150)+(AX151*AY151)+(AX152*AY152))/117</f>
        <v>0.56196581196581197</v>
      </c>
      <c r="BA155" s="6">
        <f t="shared" ref="BA155" si="123">((AZ121*BA121)+(AZ122*BA122)+(AZ123*BA123)+(AZ124*BA124)+(AZ125*BA125)+(AZ126*BA126)+(AZ127*BA127)+(AZ128*BA128)+(AZ129*BA129)+(AZ130*BA130)+(AZ131*BA131)+(AZ132*BA132)+(AZ133*BA133)+(AZ134*BA134)+(AZ135*BA135)+(AZ136*BA136)+(AZ137*BA137)+(AZ138*BA138)+(AZ139*BA139)+(AZ140*BA140)+(AZ141*BA141)+(AZ142*BA142)+(AZ143*BA143)+(AZ144*BA144)+(AZ145*BA145)+(AZ146*BA146)+(AZ147*BA147)+(AZ148*BA148)+(AZ149*BA149)+(AZ150*BA150)+(AZ151*BA151)+(AZ152*BA152))/117</f>
        <v>0.46794871794871795</v>
      </c>
    </row>
  </sheetData>
  <sortState ref="A4:BB120">
    <sortCondition ref="A4:A1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6"/>
  <sheetViews>
    <sheetView workbookViewId="0">
      <pane ySplit="5100" topLeftCell="A51" activePane="bottomLeft"/>
      <selection activeCell="M31" sqref="M31"/>
      <selection pane="bottomLeft" activeCell="H49" sqref="H49"/>
    </sheetView>
  </sheetViews>
  <sheetFormatPr defaultRowHeight="15" x14ac:dyDescent="0.25"/>
  <sheetData>
    <row r="1" spans="1:25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 x14ac:dyDescent="0.25">
      <c r="A2" t="s">
        <v>30</v>
      </c>
      <c r="B2" s="2">
        <v>0.8</v>
      </c>
      <c r="C2" s="2">
        <v>0.4</v>
      </c>
      <c r="D2" s="2">
        <v>1</v>
      </c>
      <c r="E2" s="2">
        <v>1</v>
      </c>
      <c r="F2" s="2">
        <v>0.25</v>
      </c>
      <c r="G2" s="2">
        <v>0.25</v>
      </c>
      <c r="H2" s="2">
        <v>1</v>
      </c>
      <c r="I2" s="2">
        <v>0.5</v>
      </c>
      <c r="J2" s="2">
        <v>0.75</v>
      </c>
      <c r="K2" s="2">
        <v>0.67</v>
      </c>
      <c r="L2" s="2">
        <v>1</v>
      </c>
      <c r="M2" s="2">
        <v>0.8</v>
      </c>
      <c r="N2" s="2">
        <v>0.4</v>
      </c>
      <c r="O2" s="2">
        <v>0.5</v>
      </c>
      <c r="P2" s="2">
        <v>0.25</v>
      </c>
      <c r="Q2" s="2">
        <v>0.5</v>
      </c>
      <c r="R2" s="2">
        <v>0.4</v>
      </c>
      <c r="S2" s="2">
        <v>0.5</v>
      </c>
      <c r="T2" s="2">
        <v>1</v>
      </c>
      <c r="U2" s="2">
        <v>1</v>
      </c>
      <c r="V2" s="2">
        <v>0.33333000000000002</v>
      </c>
      <c r="W2" s="2">
        <v>0.5</v>
      </c>
      <c r="X2" s="2">
        <v>1</v>
      </c>
      <c r="Y2" s="2">
        <v>0.25</v>
      </c>
    </row>
    <row r="3" spans="1:25" x14ac:dyDescent="0.25">
      <c r="A3" t="s">
        <v>38</v>
      </c>
      <c r="B3" s="2">
        <v>0.4</v>
      </c>
      <c r="C3" s="2">
        <v>0.8</v>
      </c>
      <c r="D3" s="2">
        <v>0.33</v>
      </c>
      <c r="E3" s="2">
        <v>0.33</v>
      </c>
      <c r="F3" s="2">
        <v>0.25</v>
      </c>
      <c r="G3" s="2">
        <v>0.25</v>
      </c>
      <c r="H3" s="2">
        <v>0.5</v>
      </c>
      <c r="I3" s="2">
        <v>0.5</v>
      </c>
      <c r="J3" s="2">
        <v>0.25</v>
      </c>
      <c r="K3" s="2">
        <v>0.67</v>
      </c>
      <c r="L3" s="2">
        <v>0.5</v>
      </c>
      <c r="M3" s="2">
        <v>0.4</v>
      </c>
      <c r="N3" s="2">
        <v>0.4</v>
      </c>
      <c r="O3" s="2">
        <v>0.5</v>
      </c>
      <c r="P3" s="2">
        <v>0.75</v>
      </c>
      <c r="Q3" s="2">
        <v>1</v>
      </c>
      <c r="R3" s="2">
        <v>0.4</v>
      </c>
      <c r="S3" s="2">
        <v>1</v>
      </c>
      <c r="T3" s="2">
        <v>0.33333299999999999</v>
      </c>
      <c r="U3" s="2">
        <v>0.5</v>
      </c>
      <c r="V3" s="2">
        <v>1</v>
      </c>
      <c r="W3" s="2">
        <v>0.5</v>
      </c>
      <c r="X3" s="2">
        <v>0.5</v>
      </c>
      <c r="Y3" s="2">
        <v>0.25</v>
      </c>
    </row>
    <row r="4" spans="1:25" x14ac:dyDescent="0.25">
      <c r="A4" t="s">
        <v>33</v>
      </c>
      <c r="B4" s="2">
        <v>0.4</v>
      </c>
      <c r="C4" s="2">
        <v>0.4</v>
      </c>
      <c r="D4" s="2">
        <v>0.33</v>
      </c>
      <c r="E4" s="2">
        <v>0.33</v>
      </c>
      <c r="F4" s="2">
        <v>0.75</v>
      </c>
      <c r="G4" s="2">
        <v>0.25</v>
      </c>
      <c r="H4" s="2">
        <v>0.5</v>
      </c>
      <c r="I4" s="2">
        <v>1</v>
      </c>
      <c r="J4" s="2">
        <v>0.75</v>
      </c>
      <c r="K4" s="2">
        <v>0</v>
      </c>
      <c r="L4" s="2">
        <v>0.5</v>
      </c>
      <c r="M4" s="2">
        <v>0.8</v>
      </c>
      <c r="N4" s="2">
        <v>0.8</v>
      </c>
      <c r="O4" s="2">
        <v>0</v>
      </c>
      <c r="P4" s="2">
        <v>0.25</v>
      </c>
      <c r="Q4" s="2">
        <v>0.5</v>
      </c>
      <c r="R4" s="2">
        <v>0.8</v>
      </c>
      <c r="S4" s="2">
        <v>0.5</v>
      </c>
      <c r="T4" s="2">
        <v>0.33333299999999999</v>
      </c>
      <c r="U4" s="2">
        <v>0.5</v>
      </c>
      <c r="V4" s="2">
        <v>0.33333000000000002</v>
      </c>
      <c r="W4" s="2">
        <v>1</v>
      </c>
      <c r="X4" s="2">
        <v>0.5</v>
      </c>
      <c r="Y4" s="2">
        <v>0.25</v>
      </c>
    </row>
    <row r="5" spans="1:25" x14ac:dyDescent="0.25">
      <c r="A5" t="s">
        <v>41</v>
      </c>
      <c r="B5" s="2">
        <v>0.8</v>
      </c>
      <c r="C5" s="2">
        <v>0.4</v>
      </c>
      <c r="D5" s="2"/>
      <c r="E5" s="2"/>
      <c r="F5" s="2">
        <v>0.75</v>
      </c>
      <c r="G5" s="2">
        <v>0.25</v>
      </c>
      <c r="H5" s="2">
        <v>0.5</v>
      </c>
      <c r="I5" s="2">
        <v>0.5</v>
      </c>
      <c r="J5" s="2">
        <v>0.25</v>
      </c>
      <c r="K5" s="2"/>
      <c r="L5" s="2">
        <v>0.5</v>
      </c>
      <c r="M5" s="2">
        <v>0.4</v>
      </c>
      <c r="N5" s="2">
        <v>0.8</v>
      </c>
      <c r="O5" s="2">
        <v>0.5</v>
      </c>
      <c r="P5" s="2">
        <v>0.75</v>
      </c>
      <c r="Q5" s="2">
        <v>0.5</v>
      </c>
      <c r="R5" s="2">
        <v>0.8</v>
      </c>
      <c r="S5" s="2">
        <v>0.5</v>
      </c>
      <c r="T5" s="5">
        <v>0.5</v>
      </c>
      <c r="U5" s="2">
        <v>0.5</v>
      </c>
      <c r="V5" s="5">
        <v>0.5</v>
      </c>
      <c r="W5" s="2">
        <v>0.5</v>
      </c>
      <c r="X5" s="2">
        <v>0.5</v>
      </c>
      <c r="Y5" s="2">
        <v>0.25</v>
      </c>
    </row>
    <row r="6" spans="1:25" x14ac:dyDescent="0.25">
      <c r="A6" t="s">
        <v>40</v>
      </c>
      <c r="B6" s="2">
        <v>0.4</v>
      </c>
      <c r="C6" s="2">
        <v>0.8</v>
      </c>
      <c r="D6" s="2"/>
      <c r="E6" s="2"/>
      <c r="F6" s="2"/>
      <c r="G6" s="2"/>
      <c r="H6" s="2"/>
      <c r="I6" s="2"/>
      <c r="J6" s="2"/>
      <c r="K6" s="2"/>
      <c r="L6" s="2"/>
      <c r="M6" s="2">
        <v>0.4</v>
      </c>
      <c r="N6" s="2">
        <v>0.4</v>
      </c>
      <c r="O6" s="2"/>
      <c r="P6" s="2"/>
      <c r="Q6" s="2"/>
      <c r="R6" s="2">
        <v>0.4</v>
      </c>
      <c r="S6" s="2"/>
      <c r="T6" s="2"/>
      <c r="U6" s="2"/>
      <c r="V6" s="2"/>
      <c r="W6" s="2"/>
      <c r="X6" s="2"/>
      <c r="Y6" s="2"/>
    </row>
    <row r="7" spans="1:25" x14ac:dyDescent="0.25">
      <c r="A7" t="s">
        <v>169</v>
      </c>
      <c r="B7" s="2">
        <v>0.6</v>
      </c>
      <c r="C7" s="2">
        <v>0.6</v>
      </c>
      <c r="D7" s="2">
        <v>0.67</v>
      </c>
      <c r="E7" s="2">
        <v>0.67</v>
      </c>
      <c r="F7" s="2">
        <v>0</v>
      </c>
      <c r="G7" s="2">
        <v>0.5</v>
      </c>
      <c r="H7" s="2">
        <v>0.75</v>
      </c>
      <c r="I7" s="2">
        <v>0.25</v>
      </c>
      <c r="J7" s="2">
        <v>0.5</v>
      </c>
      <c r="K7" s="2">
        <v>1</v>
      </c>
      <c r="L7" s="2">
        <v>0.75</v>
      </c>
      <c r="M7" s="2">
        <v>0.6</v>
      </c>
      <c r="N7" s="2">
        <v>0.2</v>
      </c>
      <c r="O7" s="2">
        <v>0.75</v>
      </c>
      <c r="P7" s="2">
        <v>0.5</v>
      </c>
      <c r="Q7" s="2"/>
      <c r="R7" s="2">
        <v>0.2</v>
      </c>
      <c r="S7" s="2">
        <v>0.75</v>
      </c>
      <c r="T7" s="2">
        <v>0.66666700000000001</v>
      </c>
      <c r="U7" s="2">
        <v>0.75</v>
      </c>
      <c r="V7" s="2">
        <v>0.66666999999999998</v>
      </c>
      <c r="W7" s="2"/>
      <c r="X7" s="2">
        <v>0.25</v>
      </c>
      <c r="Y7" s="2">
        <v>0.5</v>
      </c>
    </row>
    <row r="8" spans="1:25" x14ac:dyDescent="0.25">
      <c r="A8" t="s">
        <v>170</v>
      </c>
      <c r="B8" s="2">
        <v>0.6</v>
      </c>
      <c r="C8" s="2">
        <v>0.2</v>
      </c>
      <c r="D8" s="2">
        <v>0.67</v>
      </c>
      <c r="E8" s="2">
        <v>0.67</v>
      </c>
      <c r="F8" s="2">
        <v>0.5</v>
      </c>
      <c r="G8" s="2">
        <v>0.5</v>
      </c>
      <c r="H8" s="2">
        <v>0.75</v>
      </c>
      <c r="I8" s="2">
        <v>0.75</v>
      </c>
      <c r="J8" s="2">
        <v>1</v>
      </c>
      <c r="K8" s="2">
        <v>0.33</v>
      </c>
      <c r="L8" s="2">
        <v>0.75</v>
      </c>
      <c r="M8" s="2">
        <v>1</v>
      </c>
      <c r="N8" s="2">
        <v>0.6</v>
      </c>
      <c r="O8" s="2">
        <v>0.25</v>
      </c>
      <c r="P8" s="2">
        <v>0</v>
      </c>
      <c r="Q8" s="2">
        <v>0.25</v>
      </c>
      <c r="R8" s="2">
        <v>0.6</v>
      </c>
      <c r="S8" s="2">
        <v>0.25</v>
      </c>
      <c r="T8" s="2">
        <v>0.3333333</v>
      </c>
      <c r="U8" s="2">
        <v>0.75</v>
      </c>
      <c r="V8" s="2">
        <v>0.66666700000000001</v>
      </c>
      <c r="W8" s="2"/>
      <c r="X8" s="2">
        <v>0.75</v>
      </c>
      <c r="Y8" s="2">
        <v>0.5</v>
      </c>
    </row>
    <row r="9" spans="1:25" x14ac:dyDescent="0.25">
      <c r="A9" t="s">
        <v>171</v>
      </c>
      <c r="B9" s="2">
        <v>1</v>
      </c>
      <c r="C9" s="2">
        <v>0.2</v>
      </c>
      <c r="D9" s="2"/>
      <c r="E9" s="2"/>
      <c r="F9" s="2">
        <v>0.5</v>
      </c>
      <c r="G9" s="2">
        <v>0.5</v>
      </c>
      <c r="H9" s="2">
        <v>0.75</v>
      </c>
      <c r="I9" s="2">
        <v>0.25</v>
      </c>
      <c r="J9" s="2">
        <v>0.5</v>
      </c>
      <c r="K9" s="2"/>
      <c r="L9" s="2">
        <v>0.75</v>
      </c>
      <c r="M9" s="2">
        <v>0.6</v>
      </c>
      <c r="N9" s="2"/>
      <c r="O9" s="2">
        <v>0.75</v>
      </c>
      <c r="P9" s="2">
        <v>0.5</v>
      </c>
      <c r="Q9" s="2">
        <v>0.25</v>
      </c>
      <c r="R9" s="2">
        <v>0.6</v>
      </c>
      <c r="S9" s="2"/>
      <c r="T9" s="5">
        <v>0.5</v>
      </c>
      <c r="U9" s="2">
        <v>0.75</v>
      </c>
      <c r="V9" s="2"/>
      <c r="W9" s="2"/>
      <c r="X9" s="2">
        <v>0.75</v>
      </c>
      <c r="Y9" s="2">
        <v>0.5</v>
      </c>
    </row>
    <row r="10" spans="1:25" x14ac:dyDescent="0.25">
      <c r="A10" t="s">
        <v>172</v>
      </c>
      <c r="B10" s="2">
        <v>0.6</v>
      </c>
      <c r="C10" s="2">
        <v>0.6</v>
      </c>
      <c r="D10" s="2"/>
      <c r="E10" s="2"/>
      <c r="F10" s="2"/>
      <c r="G10" s="2"/>
      <c r="H10" s="2"/>
      <c r="I10" s="2"/>
      <c r="J10" s="2"/>
      <c r="K10" s="2"/>
      <c r="L10" s="2"/>
      <c r="M10" s="2">
        <v>0.6</v>
      </c>
      <c r="N10" s="2"/>
      <c r="O10" s="2"/>
      <c r="P10" s="2"/>
      <c r="Q10" s="2"/>
      <c r="R10" s="2">
        <v>0.2</v>
      </c>
      <c r="S10" s="2"/>
      <c r="T10" s="2"/>
      <c r="U10" s="2"/>
      <c r="V10" s="2"/>
      <c r="W10" s="2"/>
      <c r="X10" s="2"/>
      <c r="Y10" s="2"/>
    </row>
    <row r="11" spans="1:25" x14ac:dyDescent="0.25">
      <c r="A11" t="s">
        <v>173</v>
      </c>
      <c r="B11" s="2">
        <v>0.2</v>
      </c>
      <c r="C11" s="2">
        <v>0.6</v>
      </c>
      <c r="D11" s="2">
        <v>0</v>
      </c>
      <c r="E11" s="2">
        <v>0</v>
      </c>
      <c r="F11" s="2">
        <v>0.5</v>
      </c>
      <c r="G11" s="2">
        <v>0.5</v>
      </c>
      <c r="H11" s="2">
        <v>0.25</v>
      </c>
      <c r="I11" s="2">
        <v>0.75</v>
      </c>
      <c r="J11" s="2">
        <v>0.5</v>
      </c>
      <c r="K11" s="2">
        <v>0.33</v>
      </c>
      <c r="L11" s="2">
        <v>0.25</v>
      </c>
      <c r="M11" s="2">
        <v>0.6</v>
      </c>
      <c r="N11" s="2">
        <v>0.6</v>
      </c>
      <c r="O11" s="2">
        <v>0.25</v>
      </c>
      <c r="P11" s="2">
        <v>0.5</v>
      </c>
      <c r="Q11" s="2">
        <v>0.75</v>
      </c>
      <c r="R11" s="2">
        <v>0.6</v>
      </c>
      <c r="S11" s="2">
        <v>0.75</v>
      </c>
      <c r="T11" s="2">
        <v>0</v>
      </c>
      <c r="U11" s="2">
        <v>0.25</v>
      </c>
      <c r="V11" s="2">
        <v>0.66666700000000001</v>
      </c>
      <c r="W11" s="2"/>
      <c r="X11" s="2">
        <v>0.25</v>
      </c>
      <c r="Y11" s="2">
        <v>0.5</v>
      </c>
    </row>
    <row r="12" spans="1:25" x14ac:dyDescent="0.25">
      <c r="A12" t="s">
        <v>174</v>
      </c>
      <c r="B12" s="2">
        <v>0.6</v>
      </c>
      <c r="C12" s="2">
        <v>0.6</v>
      </c>
      <c r="D12" s="2"/>
      <c r="E12" s="2"/>
      <c r="F12" s="2">
        <v>0.5</v>
      </c>
      <c r="G12" s="2">
        <v>0.5</v>
      </c>
      <c r="H12" s="2">
        <v>0.25</v>
      </c>
      <c r="I12" s="2">
        <v>0.25</v>
      </c>
      <c r="J12" s="2">
        <v>0</v>
      </c>
      <c r="K12" s="2"/>
      <c r="L12" s="2">
        <v>0.25</v>
      </c>
      <c r="M12" s="2"/>
      <c r="N12" s="2">
        <v>0.6</v>
      </c>
      <c r="O12" s="2">
        <v>0.75</v>
      </c>
      <c r="P12" s="2">
        <v>1</v>
      </c>
      <c r="Q12" s="2">
        <v>0.75</v>
      </c>
      <c r="R12" s="2">
        <v>0.6</v>
      </c>
      <c r="S12" s="2">
        <v>0.75</v>
      </c>
      <c r="T12" s="2"/>
      <c r="U12" s="2">
        <v>0.25</v>
      </c>
      <c r="V12" s="5">
        <v>0.5</v>
      </c>
      <c r="W12" s="2">
        <v>0.25</v>
      </c>
      <c r="X12" s="2">
        <v>0.25</v>
      </c>
      <c r="Y12" s="2">
        <v>0.5</v>
      </c>
    </row>
    <row r="13" spans="1:25" x14ac:dyDescent="0.25">
      <c r="A13" t="s">
        <v>175</v>
      </c>
      <c r="B13" s="2">
        <v>0.2</v>
      </c>
      <c r="C13" s="2">
        <v>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>
        <v>0.2</v>
      </c>
      <c r="S13" s="2"/>
      <c r="T13" s="2"/>
      <c r="U13" s="2"/>
      <c r="V13" s="2"/>
      <c r="W13" s="2"/>
      <c r="X13" s="2"/>
      <c r="Y13" s="2"/>
    </row>
    <row r="14" spans="1:25" x14ac:dyDescent="0.25">
      <c r="A14" t="s">
        <v>176</v>
      </c>
      <c r="B14" s="2">
        <v>0.6</v>
      </c>
      <c r="C14" s="2">
        <v>0.2</v>
      </c>
      <c r="D14" s="2"/>
      <c r="E14" s="2"/>
      <c r="F14" s="2">
        <v>1</v>
      </c>
      <c r="G14" s="2">
        <v>0.5</v>
      </c>
      <c r="H14" s="2">
        <v>0.25</v>
      </c>
      <c r="I14" s="2">
        <v>0.75</v>
      </c>
      <c r="J14" s="2">
        <v>0.5</v>
      </c>
      <c r="K14" s="2"/>
      <c r="L14" s="2">
        <v>0.25</v>
      </c>
      <c r="M14" s="2"/>
      <c r="N14" s="2">
        <v>1</v>
      </c>
      <c r="O14" s="2">
        <v>0.25</v>
      </c>
      <c r="P14" s="2">
        <v>0.5</v>
      </c>
      <c r="Q14" s="2"/>
      <c r="R14" s="2">
        <v>1</v>
      </c>
      <c r="S14" s="2"/>
      <c r="T14" s="2"/>
      <c r="U14" s="2">
        <v>0.25</v>
      </c>
      <c r="V14" s="2"/>
      <c r="W14" s="2"/>
      <c r="X14" s="2">
        <v>0.25</v>
      </c>
      <c r="Y14" s="2">
        <v>0.5</v>
      </c>
    </row>
    <row r="15" spans="1:25" x14ac:dyDescent="0.25">
      <c r="A15" t="s">
        <v>178</v>
      </c>
      <c r="B15" s="2">
        <v>0.6</v>
      </c>
      <c r="C15" s="2">
        <v>0.6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>
        <v>0.6</v>
      </c>
      <c r="S15" s="2"/>
      <c r="T15" s="2"/>
      <c r="U15" s="2"/>
      <c r="V15" s="2"/>
      <c r="W15" s="2"/>
      <c r="X15" s="2"/>
      <c r="Y15" s="2"/>
    </row>
    <row r="16" spans="1:25" x14ac:dyDescent="0.25">
      <c r="A16" t="s">
        <v>179</v>
      </c>
      <c r="B16" s="2">
        <v>0.4</v>
      </c>
      <c r="C16" s="2">
        <v>0.4</v>
      </c>
      <c r="D16" s="2">
        <v>0.33</v>
      </c>
      <c r="E16" s="2">
        <v>0.33</v>
      </c>
      <c r="F16" s="2">
        <v>0.25</v>
      </c>
      <c r="G16" s="2">
        <v>0.75</v>
      </c>
      <c r="H16" s="2">
        <v>0.5</v>
      </c>
      <c r="I16" s="2">
        <v>0.5</v>
      </c>
      <c r="J16" s="2">
        <v>0.75</v>
      </c>
      <c r="K16" s="2">
        <v>0.67</v>
      </c>
      <c r="L16" s="2">
        <v>0.5</v>
      </c>
      <c r="M16" s="2">
        <v>0.8</v>
      </c>
      <c r="N16" s="2">
        <v>0.4</v>
      </c>
      <c r="O16" s="2">
        <v>0.5</v>
      </c>
      <c r="P16" s="2"/>
      <c r="Q16" s="2"/>
      <c r="R16" s="2">
        <v>0.4</v>
      </c>
      <c r="S16" s="2"/>
      <c r="T16" s="2"/>
      <c r="U16" s="2">
        <v>0.5</v>
      </c>
      <c r="V16" s="2">
        <v>0.33333299999999999</v>
      </c>
      <c r="W16" s="2"/>
      <c r="X16" s="2">
        <v>0.5</v>
      </c>
      <c r="Y16" s="2"/>
    </row>
    <row r="17" spans="1:25" x14ac:dyDescent="0.25">
      <c r="A17" t="s">
        <v>180</v>
      </c>
      <c r="B17" s="2">
        <v>0.8</v>
      </c>
      <c r="C17" s="2">
        <v>0.4</v>
      </c>
      <c r="D17" s="2"/>
      <c r="E17" s="2"/>
      <c r="F17" s="2">
        <v>0.25</v>
      </c>
      <c r="G17" s="2">
        <v>0.75</v>
      </c>
      <c r="H17" s="2">
        <v>0.5</v>
      </c>
      <c r="I17" s="2">
        <v>0</v>
      </c>
      <c r="J17" s="2">
        <v>0.5</v>
      </c>
      <c r="K17" s="2"/>
      <c r="L17" s="2">
        <v>0.5</v>
      </c>
      <c r="M17" s="2"/>
      <c r="N17" s="2"/>
      <c r="O17" s="2">
        <v>1</v>
      </c>
      <c r="P17" s="2">
        <v>0.25</v>
      </c>
      <c r="Q17" s="2"/>
      <c r="R17" s="2"/>
      <c r="S17" s="2"/>
      <c r="T17" s="2"/>
      <c r="U17" s="2"/>
      <c r="V17" s="2"/>
      <c r="W17" s="2"/>
      <c r="X17" s="2">
        <v>0.5</v>
      </c>
      <c r="Y17" s="2">
        <v>0.75</v>
      </c>
    </row>
    <row r="18" spans="1:25" x14ac:dyDescent="0.25">
      <c r="A18" t="s">
        <v>182</v>
      </c>
      <c r="B18" s="2">
        <v>0.8</v>
      </c>
      <c r="C18" s="2">
        <v>0</v>
      </c>
      <c r="D18" s="2"/>
      <c r="E18" s="2"/>
      <c r="F18" s="2">
        <v>0.75</v>
      </c>
      <c r="G18" s="2">
        <v>0.75</v>
      </c>
      <c r="H18" s="2">
        <v>0.5</v>
      </c>
      <c r="I18" s="2">
        <v>0.5</v>
      </c>
      <c r="J18" s="2">
        <v>0.75</v>
      </c>
      <c r="K18" s="2"/>
      <c r="L18" s="2">
        <v>0.5</v>
      </c>
      <c r="M18" s="2">
        <v>0.8</v>
      </c>
      <c r="N18" s="2"/>
      <c r="O18" s="2">
        <v>0.5</v>
      </c>
      <c r="P18" s="2">
        <v>0.25</v>
      </c>
      <c r="Q18" s="2"/>
      <c r="R18" s="2">
        <v>0.8</v>
      </c>
      <c r="S18" s="2"/>
      <c r="T18" s="2"/>
      <c r="U18" s="2">
        <v>0.5</v>
      </c>
      <c r="V18" s="2"/>
      <c r="W18" s="2"/>
      <c r="X18" s="2">
        <v>0.5</v>
      </c>
      <c r="Y18" s="2"/>
    </row>
    <row r="19" spans="1:25" x14ac:dyDescent="0.25">
      <c r="A19" t="s">
        <v>183</v>
      </c>
      <c r="B19" s="2">
        <v>0.4</v>
      </c>
      <c r="C19" s="2">
        <v>0.8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v>0.4</v>
      </c>
      <c r="S19" s="2"/>
      <c r="T19" s="2"/>
      <c r="U19" s="2"/>
      <c r="V19" s="2"/>
      <c r="W19" s="2"/>
      <c r="X19" s="2"/>
      <c r="Y19" s="2"/>
    </row>
    <row r="20" spans="1:25" x14ac:dyDescent="0.25">
      <c r="A20" t="s">
        <v>184</v>
      </c>
      <c r="B20" s="2">
        <v>0.8</v>
      </c>
      <c r="C20" s="2">
        <v>0.4</v>
      </c>
      <c r="D20" s="2">
        <v>0.6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t="s">
        <v>185</v>
      </c>
      <c r="B21" s="2">
        <v>0.4</v>
      </c>
      <c r="C21" s="2">
        <v>0.4</v>
      </c>
      <c r="D21" s="2"/>
      <c r="E21" s="2"/>
      <c r="F21" s="2">
        <v>0.75</v>
      </c>
      <c r="G21" s="2">
        <v>0.75</v>
      </c>
      <c r="H21" s="2">
        <v>0</v>
      </c>
      <c r="I21" s="2">
        <v>0.5</v>
      </c>
      <c r="J21" s="2">
        <v>0.25</v>
      </c>
      <c r="K21" s="2"/>
      <c r="L21" s="2">
        <v>0</v>
      </c>
      <c r="M21" s="2"/>
      <c r="N21" s="2">
        <v>0.8</v>
      </c>
      <c r="O21" s="2">
        <v>0.5</v>
      </c>
      <c r="P21" s="2">
        <v>0.75</v>
      </c>
      <c r="Q21" s="2"/>
      <c r="R21" s="2"/>
      <c r="S21" s="2"/>
      <c r="T21" s="2"/>
      <c r="U21" s="2"/>
      <c r="V21" s="2"/>
      <c r="W21" s="2">
        <v>0.5</v>
      </c>
      <c r="X21" s="2">
        <v>0</v>
      </c>
      <c r="Y21" s="2">
        <v>0.75</v>
      </c>
    </row>
    <row r="22" spans="1:25" x14ac:dyDescent="0.25">
      <c r="A22" t="s">
        <v>188</v>
      </c>
      <c r="B22" s="2">
        <v>0.4</v>
      </c>
      <c r="C22" s="2">
        <v>0.4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>
        <v>0.25</v>
      </c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t="s">
        <v>189</v>
      </c>
      <c r="B23" s="2">
        <v>0.6</v>
      </c>
      <c r="C23" s="2">
        <v>0.2</v>
      </c>
      <c r="D23" s="2"/>
      <c r="E23" s="2"/>
      <c r="F23" s="2">
        <v>0.5</v>
      </c>
      <c r="G23" s="2">
        <v>1</v>
      </c>
      <c r="H23" s="2">
        <v>0.25</v>
      </c>
      <c r="I23" s="2">
        <v>0.25</v>
      </c>
      <c r="J23" s="2">
        <v>0.5</v>
      </c>
      <c r="K23" s="2"/>
      <c r="L23" s="2">
        <v>0.25</v>
      </c>
      <c r="M23" s="2">
        <v>0.6</v>
      </c>
      <c r="N23" s="2">
        <v>0.6</v>
      </c>
      <c r="O23" s="2">
        <v>0.25</v>
      </c>
      <c r="P23" s="2"/>
      <c r="Q23" s="2"/>
      <c r="R23" s="2"/>
      <c r="S23" s="2"/>
      <c r="T23" s="2"/>
      <c r="U23" s="2">
        <v>0.25</v>
      </c>
      <c r="V23" s="2"/>
      <c r="W23" s="2">
        <v>0.25</v>
      </c>
      <c r="X23" s="2">
        <v>0.25</v>
      </c>
      <c r="Y23" s="2">
        <v>1</v>
      </c>
    </row>
    <row r="24" spans="1:25" x14ac:dyDescent="0.25">
      <c r="A24" t="s">
        <v>191</v>
      </c>
      <c r="B24" s="2">
        <v>0.6</v>
      </c>
      <c r="C24" s="2">
        <v>0.6</v>
      </c>
      <c r="D24" s="2">
        <v>0.25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>
        <v>0.2</v>
      </c>
      <c r="S24" s="2"/>
      <c r="T24" s="2"/>
      <c r="U24" s="2"/>
      <c r="V24" s="2"/>
      <c r="W24" s="2"/>
      <c r="X24" s="2"/>
      <c r="Y24" s="2"/>
    </row>
    <row r="28" spans="1:25" x14ac:dyDescent="0.25">
      <c r="B28" t="s">
        <v>3</v>
      </c>
    </row>
    <row r="29" spans="1:25" x14ac:dyDescent="0.25">
      <c r="A29" t="s">
        <v>206</v>
      </c>
      <c r="B29" t="s">
        <v>30</v>
      </c>
      <c r="C29">
        <f>LOOKUP(B29,A$2:A$24,B$2:B$24)</f>
        <v>0.8</v>
      </c>
    </row>
    <row r="30" spans="1:25" x14ac:dyDescent="0.25">
      <c r="A30" t="s">
        <v>207</v>
      </c>
      <c r="B30" t="s">
        <v>38</v>
      </c>
      <c r="C30">
        <f t="shared" ref="C30:C35" si="0">LOOKUP(B30,A$2:A$24,B$2:B$24)</f>
        <v>0.6</v>
      </c>
    </row>
    <row r="31" spans="1:25" x14ac:dyDescent="0.25">
      <c r="A31" t="s">
        <v>208</v>
      </c>
      <c r="B31" t="s">
        <v>33</v>
      </c>
      <c r="C31">
        <f t="shared" si="0"/>
        <v>0.4</v>
      </c>
    </row>
    <row r="32" spans="1:25" x14ac:dyDescent="0.25">
      <c r="A32" t="s">
        <v>209</v>
      </c>
      <c r="B32" t="s">
        <v>169</v>
      </c>
      <c r="C32">
        <f t="shared" si="0"/>
        <v>0.6</v>
      </c>
    </row>
    <row r="33" spans="1:3" x14ac:dyDescent="0.25">
      <c r="A33" t="s">
        <v>210</v>
      </c>
      <c r="B33" t="s">
        <v>173</v>
      </c>
      <c r="C33">
        <f t="shared" si="0"/>
        <v>0.2</v>
      </c>
    </row>
    <row r="34" spans="1:3" x14ac:dyDescent="0.25">
      <c r="A34" t="s">
        <v>211</v>
      </c>
      <c r="B34" t="s">
        <v>179</v>
      </c>
      <c r="C34">
        <f t="shared" si="0"/>
        <v>0.6</v>
      </c>
    </row>
    <row r="35" spans="1:3" x14ac:dyDescent="0.25">
      <c r="A35" t="s">
        <v>212</v>
      </c>
      <c r="B35" t="s">
        <v>30</v>
      </c>
      <c r="C35">
        <f t="shared" si="0"/>
        <v>0.8</v>
      </c>
    </row>
    <row r="37" spans="1:3" x14ac:dyDescent="0.25">
      <c r="A37" t="s">
        <v>206</v>
      </c>
      <c r="B37" t="s">
        <v>30</v>
      </c>
      <c r="C37">
        <f>LOOKUP(B37,A$2:B$24)</f>
        <v>0.8</v>
      </c>
    </row>
    <row r="38" spans="1:3" x14ac:dyDescent="0.25">
      <c r="A38" t="s">
        <v>207</v>
      </c>
      <c r="B38" t="s">
        <v>38</v>
      </c>
      <c r="C38">
        <f t="shared" ref="C38:C44" si="1">LOOKUP(B38,A$2:B$24)</f>
        <v>0.6</v>
      </c>
    </row>
    <row r="39" spans="1:3" x14ac:dyDescent="0.25">
      <c r="A39" t="s">
        <v>208</v>
      </c>
      <c r="B39" t="s">
        <v>33</v>
      </c>
      <c r="C39">
        <f t="shared" si="1"/>
        <v>0.4</v>
      </c>
    </row>
    <row r="40" spans="1:3" x14ac:dyDescent="0.25">
      <c r="A40" t="s">
        <v>209</v>
      </c>
      <c r="B40" t="s">
        <v>169</v>
      </c>
      <c r="C40">
        <f t="shared" si="1"/>
        <v>0.6</v>
      </c>
    </row>
    <row r="41" spans="1:3" x14ac:dyDescent="0.25">
      <c r="A41" t="s">
        <v>210</v>
      </c>
      <c r="B41" t="s">
        <v>173</v>
      </c>
      <c r="C41">
        <f t="shared" si="1"/>
        <v>0.2</v>
      </c>
    </row>
    <row r="42" spans="1:3" x14ac:dyDescent="0.25">
      <c r="A42" t="s">
        <v>211</v>
      </c>
      <c r="B42" t="s">
        <v>179</v>
      </c>
      <c r="C42">
        <f t="shared" si="1"/>
        <v>0.6</v>
      </c>
    </row>
    <row r="43" spans="1:3" x14ac:dyDescent="0.25">
      <c r="A43" t="s">
        <v>212</v>
      </c>
      <c r="B43" t="s">
        <v>30</v>
      </c>
      <c r="C43">
        <f t="shared" si="1"/>
        <v>0.8</v>
      </c>
    </row>
    <row r="44" spans="1:3" x14ac:dyDescent="0.25">
      <c r="A44" t="s">
        <v>213</v>
      </c>
      <c r="B44" t="s">
        <v>38</v>
      </c>
      <c r="C44">
        <f t="shared" si="1"/>
        <v>0.6</v>
      </c>
    </row>
    <row r="46" spans="1:3" x14ac:dyDescent="0.25">
      <c r="A46" t="s">
        <v>206</v>
      </c>
      <c r="B46" t="s">
        <v>30</v>
      </c>
      <c r="C46">
        <f>IF(B46=A$2,B$2,)</f>
        <v>0.8</v>
      </c>
    </row>
    <row r="47" spans="1:3" x14ac:dyDescent="0.25">
      <c r="A47" t="s">
        <v>207</v>
      </c>
      <c r="B47" t="s">
        <v>38</v>
      </c>
      <c r="C47">
        <f t="shared" ref="C47:C52" si="2">IF(B47=A$2,B$2,)</f>
        <v>0</v>
      </c>
    </row>
    <row r="48" spans="1:3" x14ac:dyDescent="0.25">
      <c r="A48" t="s">
        <v>208</v>
      </c>
      <c r="B48" t="s">
        <v>33</v>
      </c>
      <c r="C48">
        <f t="shared" si="2"/>
        <v>0</v>
      </c>
    </row>
    <row r="49" spans="1:3" x14ac:dyDescent="0.25">
      <c r="A49" t="s">
        <v>209</v>
      </c>
      <c r="B49" t="s">
        <v>169</v>
      </c>
      <c r="C49">
        <f t="shared" si="2"/>
        <v>0</v>
      </c>
    </row>
    <row r="50" spans="1:3" x14ac:dyDescent="0.25">
      <c r="A50" t="s">
        <v>210</v>
      </c>
      <c r="B50" t="s">
        <v>173</v>
      </c>
      <c r="C50">
        <f t="shared" si="2"/>
        <v>0</v>
      </c>
    </row>
    <row r="51" spans="1:3" x14ac:dyDescent="0.25">
      <c r="A51" t="s">
        <v>211</v>
      </c>
      <c r="B51" t="s">
        <v>179</v>
      </c>
      <c r="C51">
        <f t="shared" si="2"/>
        <v>0</v>
      </c>
    </row>
    <row r="52" spans="1:3" x14ac:dyDescent="0.25">
      <c r="A52" t="s">
        <v>212</v>
      </c>
      <c r="B52" t="s">
        <v>30</v>
      </c>
      <c r="C52">
        <f t="shared" si="2"/>
        <v>0.8</v>
      </c>
    </row>
    <row r="54" spans="1:3" x14ac:dyDescent="0.25">
      <c r="A54" s="3" t="s">
        <v>206</v>
      </c>
      <c r="B54" s="3" t="s">
        <v>30</v>
      </c>
      <c r="C54" s="3">
        <f>VLOOKUP(B54,$A$2:$B$24,2,FALSE)</f>
        <v>0.8</v>
      </c>
    </row>
    <row r="55" spans="1:3" x14ac:dyDescent="0.25">
      <c r="A55" s="3" t="s">
        <v>207</v>
      </c>
      <c r="B55" s="3" t="s">
        <v>38</v>
      </c>
      <c r="C55" s="3">
        <f t="shared" ref="C55:C61" si="3">VLOOKUP(B55,$A$2:$B$24,2,FALSE)</f>
        <v>0.4</v>
      </c>
    </row>
    <row r="56" spans="1:3" x14ac:dyDescent="0.25">
      <c r="A56" s="3" t="s">
        <v>208</v>
      </c>
      <c r="B56" s="3" t="s">
        <v>33</v>
      </c>
      <c r="C56" s="3">
        <f t="shared" si="3"/>
        <v>0.4</v>
      </c>
    </row>
    <row r="57" spans="1:3" x14ac:dyDescent="0.25">
      <c r="A57" s="3" t="s">
        <v>209</v>
      </c>
      <c r="B57" s="3" t="s">
        <v>169</v>
      </c>
      <c r="C57" s="3">
        <f t="shared" si="3"/>
        <v>0.6</v>
      </c>
    </row>
    <row r="58" spans="1:3" x14ac:dyDescent="0.25">
      <c r="A58" s="3" t="s">
        <v>210</v>
      </c>
      <c r="B58" s="3" t="s">
        <v>173</v>
      </c>
      <c r="C58" s="3">
        <f t="shared" si="3"/>
        <v>0.2</v>
      </c>
    </row>
    <row r="59" spans="1:3" x14ac:dyDescent="0.25">
      <c r="A59" s="3" t="s">
        <v>211</v>
      </c>
      <c r="B59" s="3" t="s">
        <v>179</v>
      </c>
      <c r="C59" s="3">
        <f t="shared" si="3"/>
        <v>0.4</v>
      </c>
    </row>
    <row r="60" spans="1:3" x14ac:dyDescent="0.25">
      <c r="A60" s="3" t="s">
        <v>212</v>
      </c>
      <c r="B60" s="3" t="s">
        <v>30</v>
      </c>
      <c r="C60" s="3">
        <f t="shared" si="3"/>
        <v>0.8</v>
      </c>
    </row>
    <row r="61" spans="1:3" x14ac:dyDescent="0.25">
      <c r="A61" s="3" t="s">
        <v>213</v>
      </c>
      <c r="B61" s="3" t="s">
        <v>38</v>
      </c>
      <c r="C61" s="3">
        <f t="shared" si="3"/>
        <v>0.4</v>
      </c>
    </row>
    <row r="63" spans="1:3" x14ac:dyDescent="0.25">
      <c r="B63" t="s">
        <v>3</v>
      </c>
    </row>
    <row r="64" spans="1:3" x14ac:dyDescent="0.25">
      <c r="A64" t="s">
        <v>173</v>
      </c>
      <c r="B64" s="2">
        <v>0.2</v>
      </c>
    </row>
    <row r="65" spans="1:2" x14ac:dyDescent="0.25">
      <c r="A65" t="s">
        <v>175</v>
      </c>
      <c r="B65" s="2">
        <v>0.2</v>
      </c>
    </row>
    <row r="66" spans="1:2" x14ac:dyDescent="0.25">
      <c r="A66" t="s">
        <v>38</v>
      </c>
      <c r="B66" s="2">
        <v>0.4</v>
      </c>
    </row>
    <row r="67" spans="1:2" x14ac:dyDescent="0.25">
      <c r="A67" t="s">
        <v>33</v>
      </c>
      <c r="B67" s="2">
        <v>0.4</v>
      </c>
    </row>
    <row r="68" spans="1:2" x14ac:dyDescent="0.25">
      <c r="A68" t="s">
        <v>40</v>
      </c>
      <c r="B68" s="2">
        <v>0.4</v>
      </c>
    </row>
    <row r="69" spans="1:2" x14ac:dyDescent="0.25">
      <c r="A69" t="s">
        <v>179</v>
      </c>
      <c r="B69" s="2">
        <v>0.4</v>
      </c>
    </row>
    <row r="70" spans="1:2" x14ac:dyDescent="0.25">
      <c r="A70" t="s">
        <v>183</v>
      </c>
      <c r="B70" s="2">
        <v>0.4</v>
      </c>
    </row>
    <row r="71" spans="1:2" x14ac:dyDescent="0.25">
      <c r="A71" t="s">
        <v>185</v>
      </c>
      <c r="B71" s="2">
        <v>0.4</v>
      </c>
    </row>
    <row r="72" spans="1:2" x14ac:dyDescent="0.25">
      <c r="A72" t="s">
        <v>188</v>
      </c>
      <c r="B72" s="2">
        <v>0.4</v>
      </c>
    </row>
    <row r="73" spans="1:2" x14ac:dyDescent="0.25">
      <c r="A73" t="s">
        <v>169</v>
      </c>
      <c r="B73" s="2">
        <v>0.6</v>
      </c>
    </row>
    <row r="74" spans="1:2" x14ac:dyDescent="0.25">
      <c r="A74" t="s">
        <v>170</v>
      </c>
      <c r="B74" s="2">
        <v>0.6</v>
      </c>
    </row>
    <row r="75" spans="1:2" x14ac:dyDescent="0.25">
      <c r="A75" t="s">
        <v>172</v>
      </c>
      <c r="B75" s="2">
        <v>0.6</v>
      </c>
    </row>
    <row r="76" spans="1:2" x14ac:dyDescent="0.25">
      <c r="A76" t="s">
        <v>174</v>
      </c>
      <c r="B76" s="2">
        <v>0.6</v>
      </c>
    </row>
    <row r="77" spans="1:2" x14ac:dyDescent="0.25">
      <c r="A77" t="s">
        <v>176</v>
      </c>
      <c r="B77" s="2">
        <v>0.6</v>
      </c>
    </row>
    <row r="78" spans="1:2" x14ac:dyDescent="0.25">
      <c r="A78" t="s">
        <v>178</v>
      </c>
      <c r="B78" s="2">
        <v>0.6</v>
      </c>
    </row>
    <row r="79" spans="1:2" x14ac:dyDescent="0.25">
      <c r="A79" t="s">
        <v>189</v>
      </c>
      <c r="B79" s="2">
        <v>0.6</v>
      </c>
    </row>
    <row r="80" spans="1:2" x14ac:dyDescent="0.25">
      <c r="A80" t="s">
        <v>191</v>
      </c>
      <c r="B80" s="2">
        <v>0.6</v>
      </c>
    </row>
    <row r="81" spans="1:3" x14ac:dyDescent="0.25">
      <c r="A81" t="s">
        <v>30</v>
      </c>
      <c r="B81" s="2">
        <v>0.8</v>
      </c>
    </row>
    <row r="82" spans="1:3" x14ac:dyDescent="0.25">
      <c r="A82" t="s">
        <v>41</v>
      </c>
      <c r="B82" s="2">
        <v>0.8</v>
      </c>
    </row>
    <row r="83" spans="1:3" x14ac:dyDescent="0.25">
      <c r="A83" t="s">
        <v>180</v>
      </c>
      <c r="B83" s="2">
        <v>0.8</v>
      </c>
    </row>
    <row r="84" spans="1:3" x14ac:dyDescent="0.25">
      <c r="A84" t="s">
        <v>182</v>
      </c>
      <c r="B84" s="2">
        <v>0.8</v>
      </c>
    </row>
    <row r="85" spans="1:3" x14ac:dyDescent="0.25">
      <c r="A85" t="s">
        <v>184</v>
      </c>
      <c r="B85" s="2">
        <v>0.8</v>
      </c>
    </row>
    <row r="86" spans="1:3" x14ac:dyDescent="0.25">
      <c r="A86" t="s">
        <v>171</v>
      </c>
      <c r="B86" s="2">
        <v>1</v>
      </c>
    </row>
    <row r="90" spans="1:3" x14ac:dyDescent="0.25">
      <c r="A90" t="s">
        <v>206</v>
      </c>
      <c r="B90" t="s">
        <v>30</v>
      </c>
      <c r="C90" t="e">
        <f>LOOKUP(B90,A$64:B$86)</f>
        <v>#N/A</v>
      </c>
    </row>
    <row r="91" spans="1:3" x14ac:dyDescent="0.25">
      <c r="A91" t="s">
        <v>207</v>
      </c>
      <c r="B91" t="s">
        <v>38</v>
      </c>
      <c r="C91">
        <f t="shared" ref="C91:C96" si="4">LOOKUP(B91,A$64:B$86)</f>
        <v>1</v>
      </c>
    </row>
    <row r="92" spans="1:3" x14ac:dyDescent="0.25">
      <c r="A92" t="s">
        <v>208</v>
      </c>
      <c r="B92" t="s">
        <v>33</v>
      </c>
      <c r="C92">
        <f t="shared" si="4"/>
        <v>1</v>
      </c>
    </row>
    <row r="93" spans="1:3" x14ac:dyDescent="0.25">
      <c r="A93" t="s">
        <v>209</v>
      </c>
      <c r="B93" t="s">
        <v>169</v>
      </c>
      <c r="C93" t="e">
        <f t="shared" si="4"/>
        <v>#N/A</v>
      </c>
    </row>
    <row r="94" spans="1:3" x14ac:dyDescent="0.25">
      <c r="A94" t="s">
        <v>210</v>
      </c>
      <c r="B94" t="s">
        <v>173</v>
      </c>
      <c r="C94">
        <f t="shared" si="4"/>
        <v>1</v>
      </c>
    </row>
    <row r="95" spans="1:3" x14ac:dyDescent="0.25">
      <c r="A95" t="s">
        <v>211</v>
      </c>
      <c r="B95" t="s">
        <v>179</v>
      </c>
      <c r="C95">
        <f t="shared" si="4"/>
        <v>0.4</v>
      </c>
    </row>
    <row r="96" spans="1:3" x14ac:dyDescent="0.25">
      <c r="A96" t="s">
        <v>212</v>
      </c>
      <c r="B96" t="s">
        <v>30</v>
      </c>
      <c r="C96" t="e">
        <f t="shared" si="4"/>
        <v>#N/A</v>
      </c>
    </row>
  </sheetData>
  <sortState ref="A59:B81">
    <sortCondition ref="B59:B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5"/>
  <sheetViews>
    <sheetView workbookViewId="0">
      <pane ySplit="1200" topLeftCell="A120" activePane="bottomLeft"/>
      <selection activeCell="AN19" sqref="AN19:AO20"/>
      <selection pane="bottomLeft" activeCell="A120" sqref="A120"/>
    </sheetView>
  </sheetViews>
  <sheetFormatPr defaultRowHeight="15" x14ac:dyDescent="0.25"/>
  <cols>
    <col min="1" max="1" width="15.85546875" bestFit="1" customWidth="1"/>
    <col min="5" max="5" width="9.140625" style="2"/>
    <col min="7" max="7" width="9.140625" style="2"/>
    <col min="9" max="9" width="9.140625" style="2"/>
    <col min="11" max="11" width="9.140625" style="2"/>
    <col min="13" max="13" width="9.140625" style="2"/>
    <col min="15" max="15" width="9.140625" style="2"/>
    <col min="17" max="17" width="9.140625" style="2"/>
    <col min="19" max="19" width="9.140625" style="2"/>
    <col min="21" max="21" width="9.140625" style="2"/>
    <col min="23" max="23" width="9.140625" style="2"/>
    <col min="25" max="25" width="9.140625" style="2"/>
    <col min="27" max="27" width="9.140625" style="2"/>
    <col min="29" max="29" width="9.140625" style="2"/>
    <col min="31" max="31" width="9.140625" style="2"/>
    <col min="33" max="33" width="9.140625" style="2"/>
    <col min="35" max="35" width="9.140625" style="2"/>
    <col min="37" max="37" width="9.140625" style="2"/>
    <col min="39" max="39" width="9.140625" style="2"/>
    <col min="41" max="41" width="9.140625" style="2"/>
    <col min="43" max="43" width="9.140625" style="2"/>
    <col min="45" max="45" width="9.140625" style="2"/>
    <col min="47" max="47" width="9.140625" style="2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H1" t="s">
        <v>5</v>
      </c>
      <c r="J1" t="s">
        <v>6</v>
      </c>
      <c r="L1" t="s">
        <v>7</v>
      </c>
      <c r="N1" t="s">
        <v>8</v>
      </c>
      <c r="P1" t="s">
        <v>9</v>
      </c>
      <c r="R1" t="s">
        <v>10</v>
      </c>
      <c r="T1" t="s">
        <v>11</v>
      </c>
      <c r="V1" t="s">
        <v>12</v>
      </c>
      <c r="X1" t="s">
        <v>13</v>
      </c>
      <c r="Z1" t="s">
        <v>14</v>
      </c>
      <c r="AB1" t="s">
        <v>15</v>
      </c>
      <c r="AD1" t="s">
        <v>16</v>
      </c>
      <c r="AF1" t="s">
        <v>17</v>
      </c>
      <c r="AH1" t="s">
        <v>18</v>
      </c>
      <c r="AJ1" t="s">
        <v>19</v>
      </c>
      <c r="AL1" t="s">
        <v>20</v>
      </c>
      <c r="AN1" t="s">
        <v>21</v>
      </c>
      <c r="AP1" t="s">
        <v>22</v>
      </c>
      <c r="AR1" t="s">
        <v>23</v>
      </c>
      <c r="AT1" t="s">
        <v>24</v>
      </c>
      <c r="AV1" t="s">
        <v>25</v>
      </c>
      <c r="AW1" s="2"/>
      <c r="AX1" t="s">
        <v>26</v>
      </c>
      <c r="AY1" s="2"/>
      <c r="AZ1" t="s">
        <v>106</v>
      </c>
      <c r="BA1" s="2" t="s">
        <v>201</v>
      </c>
    </row>
    <row r="2" spans="1:54" x14ac:dyDescent="0.25">
      <c r="A2" t="s">
        <v>107</v>
      </c>
      <c r="D2">
        <v>5</v>
      </c>
      <c r="F2">
        <v>5</v>
      </c>
      <c r="H2">
        <v>3</v>
      </c>
      <c r="J2">
        <v>3</v>
      </c>
      <c r="L2">
        <v>4</v>
      </c>
      <c r="N2">
        <v>4</v>
      </c>
      <c r="P2">
        <v>4</v>
      </c>
      <c r="R2">
        <v>4</v>
      </c>
      <c r="T2">
        <v>4</v>
      </c>
      <c r="V2">
        <v>3</v>
      </c>
      <c r="X2">
        <v>4</v>
      </c>
      <c r="Z2">
        <v>5</v>
      </c>
      <c r="AB2">
        <v>5</v>
      </c>
      <c r="AD2">
        <v>4</v>
      </c>
      <c r="AF2">
        <v>4</v>
      </c>
      <c r="AH2">
        <v>4</v>
      </c>
      <c r="AJ2">
        <v>5</v>
      </c>
      <c r="AL2">
        <v>4</v>
      </c>
      <c r="AN2">
        <v>3</v>
      </c>
      <c r="AP2">
        <v>4</v>
      </c>
      <c r="AR2">
        <v>3</v>
      </c>
      <c r="AT2">
        <v>4</v>
      </c>
      <c r="AV2">
        <v>4</v>
      </c>
      <c r="AW2" s="2"/>
      <c r="AX2">
        <v>4</v>
      </c>
      <c r="AY2" s="2"/>
      <c r="AZ2">
        <f>SUM(D2:AX2)</f>
        <v>96</v>
      </c>
    </row>
    <row r="3" spans="1:54" s="3" customFormat="1" x14ac:dyDescent="0.25">
      <c r="A3" s="3" t="s">
        <v>27</v>
      </c>
      <c r="D3" s="3" t="s">
        <v>28</v>
      </c>
      <c r="E3" s="4"/>
      <c r="F3" s="3" t="s">
        <v>29</v>
      </c>
      <c r="G3" s="4"/>
      <c r="H3" s="3" t="s">
        <v>30</v>
      </c>
      <c r="I3" s="4"/>
      <c r="J3" s="3" t="s">
        <v>30</v>
      </c>
      <c r="K3" s="4"/>
      <c r="L3" s="3" t="s">
        <v>31</v>
      </c>
      <c r="M3" s="4"/>
      <c r="N3" s="3" t="s">
        <v>32</v>
      </c>
      <c r="O3" s="4"/>
      <c r="P3" s="3" t="s">
        <v>30</v>
      </c>
      <c r="Q3" s="4"/>
      <c r="R3" s="3" t="s">
        <v>33</v>
      </c>
      <c r="S3" s="4"/>
      <c r="T3" s="3" t="s">
        <v>34</v>
      </c>
      <c r="U3" s="4"/>
      <c r="V3" s="3" t="s">
        <v>35</v>
      </c>
      <c r="W3" s="4"/>
      <c r="X3" s="3" t="s">
        <v>30</v>
      </c>
      <c r="Y3" s="4"/>
      <c r="Z3" s="3" t="s">
        <v>34</v>
      </c>
      <c r="AA3" s="4"/>
      <c r="AB3" s="3" t="s">
        <v>31</v>
      </c>
      <c r="AC3" s="4"/>
      <c r="AD3" s="3" t="s">
        <v>36</v>
      </c>
      <c r="AE3" s="4"/>
      <c r="AF3" s="3" t="s">
        <v>37</v>
      </c>
      <c r="AG3" s="4"/>
      <c r="AH3" s="3" t="s">
        <v>38</v>
      </c>
      <c r="AI3" s="4"/>
      <c r="AJ3" s="3" t="s">
        <v>31</v>
      </c>
      <c r="AK3" s="4"/>
      <c r="AL3" s="3" t="s">
        <v>38</v>
      </c>
      <c r="AM3" s="4"/>
      <c r="AN3" s="3" t="s">
        <v>30</v>
      </c>
      <c r="AO3" s="4"/>
      <c r="AP3" s="3" t="s">
        <v>30</v>
      </c>
      <c r="AQ3" s="4"/>
      <c r="AR3" s="3" t="s">
        <v>38</v>
      </c>
      <c r="AS3" s="4"/>
      <c r="AT3" s="3" t="s">
        <v>33</v>
      </c>
      <c r="AU3" s="4"/>
      <c r="AV3" s="3" t="s">
        <v>30</v>
      </c>
      <c r="AW3" s="4"/>
      <c r="AX3" s="3" t="s">
        <v>32</v>
      </c>
      <c r="AY3" s="4"/>
    </row>
    <row r="4" spans="1:54" x14ac:dyDescent="0.25">
      <c r="A4" t="s">
        <v>155</v>
      </c>
      <c r="B4" s="9" t="s">
        <v>30</v>
      </c>
      <c r="C4" s="9" t="s">
        <v>40</v>
      </c>
      <c r="D4" t="s">
        <v>30</v>
      </c>
      <c r="E4" s="2">
        <f t="shared" ref="E4:E35" si="0">VLOOKUP(D4,$A$121:$E$152,5,FALSE)</f>
        <v>0.8</v>
      </c>
      <c r="F4" t="s">
        <v>38</v>
      </c>
      <c r="G4" s="2">
        <f t="shared" ref="G4:G35" si="1">VLOOKUP(F4,$A$122:$G$152,7,FALSE)</f>
        <v>0.8</v>
      </c>
      <c r="H4" t="s">
        <v>30</v>
      </c>
      <c r="I4" s="2">
        <f t="shared" ref="I4:I35" si="2">VLOOKUP(H4,$A$122:$I$152,9,FALSE)</f>
        <v>1</v>
      </c>
      <c r="J4" t="s">
        <v>45</v>
      </c>
      <c r="K4" s="2">
        <f t="shared" ref="K4:K35" si="3">VLOOKUP(J4,$A$122:$K$152,11,FALSE)</f>
        <v>0</v>
      </c>
      <c r="L4" t="s">
        <v>41</v>
      </c>
      <c r="M4" s="2">
        <f t="shared" ref="M4:M35" si="4">VLOOKUP(L4,$A$122:$M$152,13,FALSE)</f>
        <v>0.75</v>
      </c>
      <c r="N4" t="s">
        <v>35</v>
      </c>
      <c r="O4" s="2">
        <f t="shared" ref="O4:O35" si="5">VLOOKUP(N4,$A$122:$O$152,15,FALSE)</f>
        <v>0.5</v>
      </c>
      <c r="P4" t="s">
        <v>37</v>
      </c>
      <c r="Q4" s="2">
        <f t="shared" ref="Q4:Q35" si="6">VLOOKUP(P4,$A$122:$Q$152,17,FALSE)</f>
        <v>0.25</v>
      </c>
      <c r="R4" t="s">
        <v>33</v>
      </c>
      <c r="S4" s="2">
        <f t="shared" ref="S4:S26" si="7">VLOOKUP(R4,$A$122:$S$152,19,FALSE)</f>
        <v>1</v>
      </c>
      <c r="T4" t="s">
        <v>37</v>
      </c>
      <c r="U4" s="2">
        <f t="shared" ref="U4:U35" si="8">VLOOKUP(T4,$A$122:$U$152,21,FALSE)</f>
        <v>0</v>
      </c>
      <c r="V4" t="s">
        <v>38</v>
      </c>
      <c r="W4" s="2">
        <f t="shared" ref="W4:W35" si="9">VLOOKUP(V4,$A$122:$W$152,23,FALSE)</f>
        <v>0.67</v>
      </c>
      <c r="X4" t="s">
        <v>33</v>
      </c>
      <c r="Y4" s="2">
        <f t="shared" ref="Y4:Y35" si="10">VLOOKUP(X4,$A$122:$Y$152,25,FALSE)</f>
        <v>0.5</v>
      </c>
      <c r="Z4" t="s">
        <v>38</v>
      </c>
      <c r="AA4" s="2">
        <f t="shared" ref="AA4:AA35" si="11">VLOOKUP(Z4,$A$122:$AA$152,27,FALSE)</f>
        <v>0.4</v>
      </c>
      <c r="AB4" t="s">
        <v>33</v>
      </c>
      <c r="AC4" s="2">
        <f t="shared" ref="AC4:AC35" si="12">VLOOKUP(AB4,$A$122:$AC$152,29,FALSE)</f>
        <v>0.8</v>
      </c>
      <c r="AD4" t="s">
        <v>30</v>
      </c>
      <c r="AE4" s="2">
        <f t="shared" ref="AE4:AE35" si="13">VLOOKUP(AD4,$A$122:$AE$152,31,FALSE)</f>
        <v>0.5</v>
      </c>
      <c r="AF4" t="s">
        <v>33</v>
      </c>
      <c r="AG4" s="2">
        <f t="shared" ref="AG4:AG34" si="14">VLOOKUP(AF4,$A$122:$AG$152,33,FALSE)</f>
        <v>0.25</v>
      </c>
      <c r="AH4" t="s">
        <v>30</v>
      </c>
      <c r="AI4" s="2">
        <f t="shared" ref="AI4:AI34" si="15">VLOOKUP(AH4,$A$122:$AI$152,35,FALSE)</f>
        <v>0.5</v>
      </c>
      <c r="AJ4" t="s">
        <v>41</v>
      </c>
      <c r="AK4" s="2">
        <f t="shared" ref="AK4:AK34" si="16">VLOOKUP(AJ4,$A$122:$AK$152,37,FALSE)</f>
        <v>0.8</v>
      </c>
      <c r="AL4" t="s">
        <v>38</v>
      </c>
      <c r="AM4" s="2">
        <f t="shared" ref="AM4:AM26" si="17">VLOOKUP(AL4,$A$122:$AM$152,39,FALSE)</f>
        <v>1</v>
      </c>
      <c r="AN4" t="s">
        <v>34</v>
      </c>
      <c r="AO4" s="2">
        <f t="shared" ref="AO4:AO32" si="18">VLOOKUP(AN4,$A$122:$AO$152,41,FALSE)</f>
        <v>0.3333333</v>
      </c>
      <c r="AP4" t="s">
        <v>30</v>
      </c>
      <c r="AQ4" s="2">
        <f t="shared" ref="AQ4:AQ34" si="19">VLOOKUP(AP4,$A$122:$AQ$152,43,FALSE)</f>
        <v>1</v>
      </c>
      <c r="AR4" t="s">
        <v>45</v>
      </c>
      <c r="AS4" s="2">
        <f t="shared" ref="AS4:AS34" si="20">VLOOKUP(AR4,$A$122:$AS$152,45,FALSE)</f>
        <v>0.66666700000000001</v>
      </c>
      <c r="AT4" t="s">
        <v>33</v>
      </c>
      <c r="AU4" s="2">
        <f t="shared" ref="AU4:AU34" si="21">VLOOKUP(AT4,$A$122:$AU$152,47,FALSE)</f>
        <v>1</v>
      </c>
      <c r="AV4" t="s">
        <v>32</v>
      </c>
      <c r="AW4" s="2">
        <f t="shared" ref="AW4:AW34" si="22">VLOOKUP(AV4,$A$122:$AW$152,49,FALSE)</f>
        <v>0.25</v>
      </c>
      <c r="AX4" t="s">
        <v>45</v>
      </c>
      <c r="AY4" s="2">
        <f t="shared" ref="AY4:AY19" si="23">VLOOKUP(AX4,$A$122:$AY$152,51,FALSE)</f>
        <v>0.5</v>
      </c>
      <c r="AZ4">
        <f t="shared" ref="AZ4:AZ35" si="24">SUM(I4:AY4)</f>
        <v>12.6700003</v>
      </c>
      <c r="BA4" s="12">
        <v>0.20833333333333334</v>
      </c>
      <c r="BB4" s="12">
        <f t="shared" ref="BB4:BB35" si="25">AZ4/24</f>
        <v>0.52791667916666662</v>
      </c>
    </row>
    <row r="5" spans="1:54" x14ac:dyDescent="0.25">
      <c r="A5" t="s">
        <v>138</v>
      </c>
      <c r="B5" s="9" t="s">
        <v>30</v>
      </c>
      <c r="C5" s="9" t="s">
        <v>40</v>
      </c>
      <c r="D5" t="s">
        <v>29</v>
      </c>
      <c r="E5" s="2">
        <f t="shared" si="0"/>
        <v>0.2</v>
      </c>
      <c r="F5" t="s">
        <v>33</v>
      </c>
      <c r="G5" s="2">
        <f t="shared" si="1"/>
        <v>0.4</v>
      </c>
      <c r="H5" t="s">
        <v>45</v>
      </c>
      <c r="I5" s="2">
        <f t="shared" si="2"/>
        <v>0</v>
      </c>
      <c r="J5" t="s">
        <v>30</v>
      </c>
      <c r="K5" s="2">
        <f t="shared" si="3"/>
        <v>1</v>
      </c>
      <c r="L5" t="s">
        <v>30</v>
      </c>
      <c r="M5" s="2">
        <f t="shared" si="4"/>
        <v>0.25</v>
      </c>
      <c r="N5" t="s">
        <v>35</v>
      </c>
      <c r="O5" s="2">
        <f t="shared" si="5"/>
        <v>0.5</v>
      </c>
      <c r="P5" t="s">
        <v>41</v>
      </c>
      <c r="Q5" s="2">
        <f t="shared" si="6"/>
        <v>0.5</v>
      </c>
      <c r="R5" t="s">
        <v>35</v>
      </c>
      <c r="S5" s="2">
        <f t="shared" si="7"/>
        <v>0.25</v>
      </c>
      <c r="T5" t="s">
        <v>30</v>
      </c>
      <c r="U5" s="2">
        <f t="shared" si="8"/>
        <v>0.75</v>
      </c>
      <c r="V5" t="s">
        <v>30</v>
      </c>
      <c r="W5" s="2">
        <f t="shared" si="9"/>
        <v>0.67</v>
      </c>
      <c r="X5" t="s">
        <v>30</v>
      </c>
      <c r="Y5" s="2">
        <f t="shared" si="10"/>
        <v>1</v>
      </c>
      <c r="Z5" t="s">
        <v>33</v>
      </c>
      <c r="AA5" s="2">
        <f t="shared" si="11"/>
        <v>0.8</v>
      </c>
      <c r="AB5" t="s">
        <v>40</v>
      </c>
      <c r="AC5" s="2">
        <f t="shared" si="12"/>
        <v>0.4</v>
      </c>
      <c r="AD5" t="s">
        <v>30</v>
      </c>
      <c r="AE5" s="2">
        <f t="shared" si="13"/>
        <v>0.5</v>
      </c>
      <c r="AF5" t="s">
        <v>33</v>
      </c>
      <c r="AG5" s="2">
        <f t="shared" si="14"/>
        <v>0.25</v>
      </c>
      <c r="AH5" t="s">
        <v>38</v>
      </c>
      <c r="AI5" s="2">
        <f t="shared" si="15"/>
        <v>1</v>
      </c>
      <c r="AJ5" t="s">
        <v>40</v>
      </c>
      <c r="AK5" s="2">
        <f t="shared" si="16"/>
        <v>0.4</v>
      </c>
      <c r="AL5" t="s">
        <v>38</v>
      </c>
      <c r="AM5" s="2">
        <f t="shared" si="17"/>
        <v>1</v>
      </c>
      <c r="AN5" t="s">
        <v>30</v>
      </c>
      <c r="AO5" s="2">
        <f t="shared" si="18"/>
        <v>1</v>
      </c>
      <c r="AP5" t="s">
        <v>48</v>
      </c>
      <c r="AQ5" s="2">
        <f t="shared" si="19"/>
        <v>0.5</v>
      </c>
      <c r="AR5" t="s">
        <v>30</v>
      </c>
      <c r="AS5" s="2">
        <f t="shared" si="20"/>
        <v>0.33333000000000002</v>
      </c>
      <c r="AT5" t="s">
        <v>33</v>
      </c>
      <c r="AU5" s="2">
        <f t="shared" si="21"/>
        <v>1</v>
      </c>
      <c r="AV5" t="s">
        <v>48</v>
      </c>
      <c r="AW5" s="2">
        <f t="shared" si="22"/>
        <v>0.5</v>
      </c>
      <c r="AX5" t="s">
        <v>41</v>
      </c>
      <c r="AY5" s="2">
        <f t="shared" si="23"/>
        <v>0.25</v>
      </c>
      <c r="AZ5">
        <f t="shared" si="24"/>
        <v>12.85333</v>
      </c>
      <c r="BA5" s="12">
        <v>0.25</v>
      </c>
      <c r="BB5" s="12">
        <f t="shared" si="25"/>
        <v>0.53555541666666662</v>
      </c>
    </row>
    <row r="6" spans="1:54" x14ac:dyDescent="0.25">
      <c r="A6" t="s">
        <v>123</v>
      </c>
      <c r="B6" s="1" t="s">
        <v>30</v>
      </c>
      <c r="C6" s="1" t="s">
        <v>40</v>
      </c>
      <c r="D6" t="s">
        <v>41</v>
      </c>
      <c r="E6" s="2">
        <f t="shared" si="0"/>
        <v>0.8</v>
      </c>
      <c r="F6" t="s">
        <v>41</v>
      </c>
      <c r="G6" s="2">
        <f t="shared" si="1"/>
        <v>0.4</v>
      </c>
      <c r="H6" t="s">
        <v>30</v>
      </c>
      <c r="I6" s="2">
        <f t="shared" si="2"/>
        <v>1</v>
      </c>
      <c r="J6" t="s">
        <v>30</v>
      </c>
      <c r="K6" s="2">
        <f t="shared" si="3"/>
        <v>1</v>
      </c>
      <c r="L6" t="s">
        <v>41</v>
      </c>
      <c r="M6" s="2">
        <f t="shared" si="4"/>
        <v>0.75</v>
      </c>
      <c r="N6" t="s">
        <v>35</v>
      </c>
      <c r="O6" s="2">
        <f t="shared" si="5"/>
        <v>0.5</v>
      </c>
      <c r="P6" t="s">
        <v>30</v>
      </c>
      <c r="Q6" s="2">
        <f t="shared" si="6"/>
        <v>1</v>
      </c>
      <c r="R6" t="s">
        <v>41</v>
      </c>
      <c r="S6" s="2">
        <f t="shared" si="7"/>
        <v>0.5</v>
      </c>
      <c r="T6" t="s">
        <v>34</v>
      </c>
      <c r="U6" s="2">
        <f t="shared" si="8"/>
        <v>1</v>
      </c>
      <c r="V6" t="s">
        <v>38</v>
      </c>
      <c r="W6" s="2">
        <f t="shared" si="9"/>
        <v>0.67</v>
      </c>
      <c r="X6" t="s">
        <v>28</v>
      </c>
      <c r="Y6" s="2">
        <f t="shared" si="10"/>
        <v>0.75</v>
      </c>
      <c r="Z6" t="s">
        <v>40</v>
      </c>
      <c r="AA6" s="2">
        <f t="shared" si="11"/>
        <v>0.4</v>
      </c>
      <c r="AB6" t="s">
        <v>45</v>
      </c>
      <c r="AC6" s="2">
        <f t="shared" si="12"/>
        <v>0.6</v>
      </c>
      <c r="AD6" t="s">
        <v>28</v>
      </c>
      <c r="AE6" s="2">
        <f t="shared" si="13"/>
        <v>0.75</v>
      </c>
      <c r="AF6" t="s">
        <v>37</v>
      </c>
      <c r="AG6" s="2">
        <f t="shared" si="14"/>
        <v>1</v>
      </c>
      <c r="AH6" t="s">
        <v>45</v>
      </c>
      <c r="AI6" s="2">
        <f t="shared" si="15"/>
        <v>0.75</v>
      </c>
      <c r="AJ6" t="s">
        <v>41</v>
      </c>
      <c r="AK6" s="2">
        <f t="shared" si="16"/>
        <v>0.8</v>
      </c>
      <c r="AL6" t="s">
        <v>33</v>
      </c>
      <c r="AM6" s="2">
        <f t="shared" si="17"/>
        <v>0.5</v>
      </c>
      <c r="AN6" t="s">
        <v>34</v>
      </c>
      <c r="AO6" s="2">
        <f t="shared" si="18"/>
        <v>0.3333333</v>
      </c>
      <c r="AP6" t="s">
        <v>34</v>
      </c>
      <c r="AQ6" s="2">
        <f t="shared" si="19"/>
        <v>0.75</v>
      </c>
      <c r="AR6" t="s">
        <v>38</v>
      </c>
      <c r="AS6" s="2">
        <f t="shared" si="20"/>
        <v>1</v>
      </c>
      <c r="AT6" t="s">
        <v>41</v>
      </c>
      <c r="AU6" s="2">
        <f t="shared" si="21"/>
        <v>0.5</v>
      </c>
      <c r="AV6" t="s">
        <v>32</v>
      </c>
      <c r="AW6" s="2">
        <f t="shared" si="22"/>
        <v>0.25</v>
      </c>
      <c r="AX6" t="s">
        <v>32</v>
      </c>
      <c r="AY6" s="2">
        <f t="shared" si="23"/>
        <v>1</v>
      </c>
      <c r="AZ6">
        <f t="shared" si="24"/>
        <v>15.8033333</v>
      </c>
      <c r="BA6" s="12">
        <v>0.29166666666666669</v>
      </c>
      <c r="BB6" s="12">
        <f t="shared" si="25"/>
        <v>0.65847222083333334</v>
      </c>
    </row>
    <row r="7" spans="1:54" x14ac:dyDescent="0.25">
      <c r="A7" t="s">
        <v>156</v>
      </c>
      <c r="B7" s="9" t="s">
        <v>30</v>
      </c>
      <c r="C7" s="9" t="s">
        <v>40</v>
      </c>
      <c r="D7" t="s">
        <v>41</v>
      </c>
      <c r="E7" s="2">
        <f t="shared" si="0"/>
        <v>0.8</v>
      </c>
      <c r="F7" t="s">
        <v>30</v>
      </c>
      <c r="G7" s="2">
        <f t="shared" si="1"/>
        <v>0.4</v>
      </c>
      <c r="H7" t="s">
        <v>30</v>
      </c>
      <c r="I7" s="2">
        <f t="shared" si="2"/>
        <v>1</v>
      </c>
      <c r="J7" t="s">
        <v>34</v>
      </c>
      <c r="K7" s="2">
        <f t="shared" si="3"/>
        <v>0.67</v>
      </c>
      <c r="L7" t="s">
        <v>34</v>
      </c>
      <c r="M7" s="2">
        <f t="shared" si="4"/>
        <v>0.5</v>
      </c>
      <c r="N7" t="s">
        <v>35</v>
      </c>
      <c r="O7" s="2">
        <f t="shared" si="5"/>
        <v>0.5</v>
      </c>
      <c r="P7" t="s">
        <v>38</v>
      </c>
      <c r="Q7" s="2">
        <f t="shared" si="6"/>
        <v>0.5</v>
      </c>
      <c r="R7" t="s">
        <v>41</v>
      </c>
      <c r="S7" s="2">
        <f t="shared" si="7"/>
        <v>0.5</v>
      </c>
      <c r="T7" t="s">
        <v>30</v>
      </c>
      <c r="U7" s="2">
        <f t="shared" si="8"/>
        <v>0.75</v>
      </c>
      <c r="V7" t="s">
        <v>38</v>
      </c>
      <c r="W7" s="2">
        <f t="shared" si="9"/>
        <v>0.67</v>
      </c>
      <c r="X7" t="s">
        <v>28</v>
      </c>
      <c r="Y7" s="2">
        <f t="shared" si="10"/>
        <v>0.75</v>
      </c>
      <c r="Z7" t="s">
        <v>30</v>
      </c>
      <c r="AA7" s="2">
        <f t="shared" si="11"/>
        <v>0.8</v>
      </c>
      <c r="AB7" t="s">
        <v>40</v>
      </c>
      <c r="AC7" s="2">
        <f t="shared" si="12"/>
        <v>0.4</v>
      </c>
      <c r="AD7" t="s">
        <v>41</v>
      </c>
      <c r="AE7" s="2">
        <f t="shared" si="13"/>
        <v>0.5</v>
      </c>
      <c r="AF7" t="s">
        <v>45</v>
      </c>
      <c r="AG7" s="2">
        <f t="shared" si="14"/>
        <v>0.5</v>
      </c>
      <c r="AH7" t="s">
        <v>33</v>
      </c>
      <c r="AI7" s="2">
        <f t="shared" si="15"/>
        <v>0.5</v>
      </c>
      <c r="AJ7" t="s">
        <v>45</v>
      </c>
      <c r="AK7" s="2">
        <f t="shared" si="16"/>
        <v>0.6</v>
      </c>
      <c r="AL7" t="s">
        <v>41</v>
      </c>
      <c r="AM7" s="2">
        <f t="shared" si="17"/>
        <v>0.5</v>
      </c>
      <c r="AN7" t="s">
        <v>30</v>
      </c>
      <c r="AO7" s="2">
        <f t="shared" si="18"/>
        <v>1</v>
      </c>
      <c r="AP7" t="s">
        <v>28</v>
      </c>
      <c r="AQ7" s="2">
        <f t="shared" si="19"/>
        <v>0.75</v>
      </c>
      <c r="AR7" t="s">
        <v>38</v>
      </c>
      <c r="AS7" s="2">
        <f t="shared" si="20"/>
        <v>1</v>
      </c>
      <c r="AT7" t="s">
        <v>38</v>
      </c>
      <c r="AU7" s="2">
        <f t="shared" si="21"/>
        <v>0.5</v>
      </c>
      <c r="AV7" t="s">
        <v>59</v>
      </c>
      <c r="AW7" s="2">
        <f t="shared" si="22"/>
        <v>0.5</v>
      </c>
      <c r="AX7" t="s">
        <v>37</v>
      </c>
      <c r="AY7" s="2">
        <f t="shared" si="23"/>
        <v>0.5</v>
      </c>
      <c r="AZ7">
        <f t="shared" si="24"/>
        <v>13.889999999999999</v>
      </c>
      <c r="BA7" s="12">
        <v>0.125</v>
      </c>
      <c r="BB7" s="12">
        <f t="shared" si="25"/>
        <v>0.57874999999999999</v>
      </c>
    </row>
    <row r="8" spans="1:54" x14ac:dyDescent="0.25">
      <c r="A8" s="7" t="s">
        <v>87</v>
      </c>
      <c r="B8" s="7" t="s">
        <v>30</v>
      </c>
      <c r="C8" s="7" t="s">
        <v>40</v>
      </c>
      <c r="D8" s="7" t="s">
        <v>38</v>
      </c>
      <c r="E8" s="2">
        <f t="shared" si="0"/>
        <v>0.4</v>
      </c>
      <c r="F8" s="7" t="s">
        <v>30</v>
      </c>
      <c r="G8" s="2">
        <f t="shared" si="1"/>
        <v>0.4</v>
      </c>
      <c r="H8" s="7" t="s">
        <v>30</v>
      </c>
      <c r="I8" s="2">
        <f t="shared" si="2"/>
        <v>1</v>
      </c>
      <c r="J8" s="7" t="s">
        <v>38</v>
      </c>
      <c r="K8" s="2">
        <f t="shared" si="3"/>
        <v>0.33</v>
      </c>
      <c r="L8" s="7" t="s">
        <v>30</v>
      </c>
      <c r="M8" s="2">
        <f t="shared" si="4"/>
        <v>0.25</v>
      </c>
      <c r="N8" s="7" t="s">
        <v>35</v>
      </c>
      <c r="O8" s="2">
        <f t="shared" si="5"/>
        <v>0.5</v>
      </c>
      <c r="P8" s="7" t="s">
        <v>41</v>
      </c>
      <c r="Q8" s="2">
        <f t="shared" si="6"/>
        <v>0.5</v>
      </c>
      <c r="R8" s="7" t="s">
        <v>38</v>
      </c>
      <c r="S8" s="2">
        <f t="shared" si="7"/>
        <v>0.5</v>
      </c>
      <c r="T8" s="7" t="s">
        <v>30</v>
      </c>
      <c r="U8" s="2">
        <f t="shared" si="8"/>
        <v>0.75</v>
      </c>
      <c r="V8" s="7" t="s">
        <v>30</v>
      </c>
      <c r="W8" s="2">
        <f t="shared" si="9"/>
        <v>0.67</v>
      </c>
      <c r="X8" s="7" t="s">
        <v>41</v>
      </c>
      <c r="Y8" s="2">
        <f t="shared" si="10"/>
        <v>0.5</v>
      </c>
      <c r="Z8" s="7" t="s">
        <v>40</v>
      </c>
      <c r="AA8" s="2">
        <f t="shared" si="11"/>
        <v>0.4</v>
      </c>
      <c r="AB8" s="7" t="s">
        <v>38</v>
      </c>
      <c r="AC8" s="2">
        <f t="shared" si="12"/>
        <v>0.4</v>
      </c>
      <c r="AD8" s="7" t="s">
        <v>30</v>
      </c>
      <c r="AE8" s="2">
        <f t="shared" si="13"/>
        <v>0.5</v>
      </c>
      <c r="AF8" s="7" t="s">
        <v>38</v>
      </c>
      <c r="AG8" s="2">
        <f t="shared" si="14"/>
        <v>0.75</v>
      </c>
      <c r="AH8" s="7" t="s">
        <v>33</v>
      </c>
      <c r="AI8" s="2">
        <f t="shared" si="15"/>
        <v>0.5</v>
      </c>
      <c r="AJ8" s="7" t="s">
        <v>38</v>
      </c>
      <c r="AK8" s="2">
        <f t="shared" si="16"/>
        <v>0.4</v>
      </c>
      <c r="AL8" s="7" t="s">
        <v>33</v>
      </c>
      <c r="AM8" s="2">
        <f t="shared" si="17"/>
        <v>0.5</v>
      </c>
      <c r="AN8" s="7" t="s">
        <v>38</v>
      </c>
      <c r="AO8" s="2">
        <f t="shared" si="18"/>
        <v>0.33333299999999999</v>
      </c>
      <c r="AP8" s="7" t="s">
        <v>30</v>
      </c>
      <c r="AQ8" s="2">
        <f t="shared" si="19"/>
        <v>1</v>
      </c>
      <c r="AR8" s="7" t="s">
        <v>38</v>
      </c>
      <c r="AS8" s="2">
        <f t="shared" si="20"/>
        <v>1</v>
      </c>
      <c r="AT8" s="7" t="s">
        <v>30</v>
      </c>
      <c r="AU8" s="2">
        <f t="shared" si="21"/>
        <v>0.5</v>
      </c>
      <c r="AV8" s="7" t="s">
        <v>38</v>
      </c>
      <c r="AW8" s="2">
        <f t="shared" si="22"/>
        <v>0.5</v>
      </c>
      <c r="AX8" s="7" t="s">
        <v>41</v>
      </c>
      <c r="AY8" s="2">
        <f t="shared" si="23"/>
        <v>0.25</v>
      </c>
      <c r="AZ8">
        <f t="shared" si="24"/>
        <v>12.033333000000001</v>
      </c>
      <c r="BA8" s="12">
        <v>0.125</v>
      </c>
      <c r="BB8" s="12">
        <f t="shared" si="25"/>
        <v>0.50138887500000007</v>
      </c>
    </row>
    <row r="9" spans="1:54" x14ac:dyDescent="0.25">
      <c r="A9" s="1" t="s">
        <v>167</v>
      </c>
      <c r="B9" s="9" t="s">
        <v>30</v>
      </c>
      <c r="C9" s="9" t="s">
        <v>40</v>
      </c>
      <c r="D9" t="s">
        <v>37</v>
      </c>
      <c r="E9" s="2">
        <f t="shared" si="0"/>
        <v>0.6</v>
      </c>
      <c r="F9" t="s">
        <v>34</v>
      </c>
      <c r="G9" s="2">
        <f t="shared" si="1"/>
        <v>0.2</v>
      </c>
      <c r="H9" t="s">
        <v>35</v>
      </c>
      <c r="I9" s="2">
        <f t="shared" si="2"/>
        <v>0.67</v>
      </c>
      <c r="J9" t="s">
        <v>30</v>
      </c>
      <c r="K9" s="2">
        <f t="shared" si="3"/>
        <v>1</v>
      </c>
      <c r="L9" t="s">
        <v>41</v>
      </c>
      <c r="M9" s="2">
        <f t="shared" si="4"/>
        <v>0.75</v>
      </c>
      <c r="N9" t="s">
        <v>35</v>
      </c>
      <c r="O9" s="2">
        <f t="shared" si="5"/>
        <v>0.5</v>
      </c>
      <c r="P9" t="s">
        <v>35</v>
      </c>
      <c r="Q9" s="2">
        <f t="shared" si="6"/>
        <v>0.75</v>
      </c>
      <c r="R9" t="s">
        <v>31</v>
      </c>
      <c r="S9" s="2">
        <f t="shared" si="7"/>
        <v>0.75</v>
      </c>
      <c r="T9" t="s">
        <v>35</v>
      </c>
      <c r="U9" s="2">
        <f t="shared" si="8"/>
        <v>0.5</v>
      </c>
      <c r="V9" t="s">
        <v>38</v>
      </c>
      <c r="W9" s="2">
        <f t="shared" si="9"/>
        <v>0.67</v>
      </c>
      <c r="X9" t="s">
        <v>30</v>
      </c>
      <c r="Y9" s="2">
        <f t="shared" si="10"/>
        <v>1</v>
      </c>
      <c r="Z9" t="s">
        <v>40</v>
      </c>
      <c r="AA9" s="2">
        <f t="shared" si="11"/>
        <v>0.4</v>
      </c>
      <c r="AB9" t="s">
        <v>30</v>
      </c>
      <c r="AC9" s="2">
        <f t="shared" si="12"/>
        <v>0.4</v>
      </c>
      <c r="AD9" t="s">
        <v>30</v>
      </c>
      <c r="AE9" s="2">
        <f t="shared" si="13"/>
        <v>0.5</v>
      </c>
      <c r="AF9" t="s">
        <v>35</v>
      </c>
      <c r="AG9" s="2">
        <f t="shared" si="14"/>
        <v>0.5</v>
      </c>
      <c r="AH9" t="s">
        <v>38</v>
      </c>
      <c r="AI9" s="2">
        <f t="shared" si="15"/>
        <v>1</v>
      </c>
      <c r="AJ9" t="s">
        <v>30</v>
      </c>
      <c r="AK9" s="2">
        <f t="shared" si="16"/>
        <v>0.4</v>
      </c>
      <c r="AL9" t="s">
        <v>38</v>
      </c>
      <c r="AM9" s="2">
        <f t="shared" si="17"/>
        <v>1</v>
      </c>
      <c r="AN9" t="s">
        <v>38</v>
      </c>
      <c r="AO9" s="2">
        <f t="shared" si="18"/>
        <v>0.33333299999999999</v>
      </c>
      <c r="AP9" t="s">
        <v>34</v>
      </c>
      <c r="AQ9" s="2">
        <f t="shared" si="19"/>
        <v>0.75</v>
      </c>
      <c r="AR9" t="s">
        <v>38</v>
      </c>
      <c r="AS9" s="2">
        <f t="shared" si="20"/>
        <v>1</v>
      </c>
      <c r="AT9" t="s">
        <v>33</v>
      </c>
      <c r="AU9" s="2">
        <f t="shared" si="21"/>
        <v>1</v>
      </c>
      <c r="AV9" t="s">
        <v>30</v>
      </c>
      <c r="AW9" s="2">
        <f t="shared" si="22"/>
        <v>1</v>
      </c>
      <c r="AX9" t="s">
        <v>38</v>
      </c>
      <c r="AY9" s="2">
        <f t="shared" si="23"/>
        <v>0.25</v>
      </c>
      <c r="AZ9">
        <f t="shared" si="24"/>
        <v>15.123333000000001</v>
      </c>
      <c r="BA9" s="12">
        <v>0.29166666666666669</v>
      </c>
      <c r="BB9" s="12">
        <f t="shared" si="25"/>
        <v>0.63013887499999999</v>
      </c>
    </row>
    <row r="10" spans="1:54" x14ac:dyDescent="0.25">
      <c r="A10" s="7" t="s">
        <v>82</v>
      </c>
      <c r="B10" s="7" t="s">
        <v>30</v>
      </c>
      <c r="C10" s="7" t="s">
        <v>40</v>
      </c>
      <c r="D10" s="7" t="s">
        <v>38</v>
      </c>
      <c r="E10" s="2">
        <f t="shared" si="0"/>
        <v>0.4</v>
      </c>
      <c r="F10" s="7" t="s">
        <v>38</v>
      </c>
      <c r="G10" s="2">
        <f t="shared" si="1"/>
        <v>0.8</v>
      </c>
      <c r="H10" s="7" t="s">
        <v>35</v>
      </c>
      <c r="I10" s="2">
        <f t="shared" si="2"/>
        <v>0.67</v>
      </c>
      <c r="J10" s="7" t="s">
        <v>30</v>
      </c>
      <c r="K10" s="2">
        <f t="shared" si="3"/>
        <v>1</v>
      </c>
      <c r="L10" s="7" t="s">
        <v>33</v>
      </c>
      <c r="M10" s="2">
        <f t="shared" si="4"/>
        <v>0.75</v>
      </c>
      <c r="N10" s="7" t="s">
        <v>35</v>
      </c>
      <c r="O10" s="2">
        <f t="shared" si="5"/>
        <v>0.5</v>
      </c>
      <c r="P10" s="7" t="s">
        <v>33</v>
      </c>
      <c r="Q10" s="2">
        <f t="shared" si="6"/>
        <v>0.5</v>
      </c>
      <c r="R10" s="7" t="s">
        <v>41</v>
      </c>
      <c r="S10" s="2">
        <f t="shared" si="7"/>
        <v>0.5</v>
      </c>
      <c r="T10" s="7" t="s">
        <v>48</v>
      </c>
      <c r="U10" s="2">
        <f t="shared" si="8"/>
        <v>0.75</v>
      </c>
      <c r="V10" s="7" t="s">
        <v>38</v>
      </c>
      <c r="W10" s="2">
        <f t="shared" si="9"/>
        <v>0.67</v>
      </c>
      <c r="X10" s="7" t="s">
        <v>30</v>
      </c>
      <c r="Y10" s="2">
        <f t="shared" si="10"/>
        <v>1</v>
      </c>
      <c r="Z10" s="7" t="s">
        <v>30</v>
      </c>
      <c r="AA10" s="2">
        <f t="shared" si="11"/>
        <v>0.8</v>
      </c>
      <c r="AB10" s="7" t="s">
        <v>38</v>
      </c>
      <c r="AC10" s="2">
        <f t="shared" si="12"/>
        <v>0.4</v>
      </c>
      <c r="AD10" s="7" t="s">
        <v>37</v>
      </c>
      <c r="AE10" s="2">
        <f t="shared" si="13"/>
        <v>0.75</v>
      </c>
      <c r="AF10" s="7" t="s">
        <v>45</v>
      </c>
      <c r="AG10" s="2">
        <f t="shared" si="14"/>
        <v>0.5</v>
      </c>
      <c r="AH10" s="7" t="s">
        <v>33</v>
      </c>
      <c r="AI10" s="2">
        <f t="shared" si="15"/>
        <v>0.5</v>
      </c>
      <c r="AJ10" s="7" t="s">
        <v>41</v>
      </c>
      <c r="AK10" s="2">
        <f t="shared" si="16"/>
        <v>0.8</v>
      </c>
      <c r="AL10" s="7" t="s">
        <v>38</v>
      </c>
      <c r="AM10" s="2">
        <f t="shared" si="17"/>
        <v>1</v>
      </c>
      <c r="AN10" s="7" t="s">
        <v>33</v>
      </c>
      <c r="AO10" s="2">
        <f t="shared" si="18"/>
        <v>0.33333299999999999</v>
      </c>
      <c r="AP10" s="7" t="s">
        <v>30</v>
      </c>
      <c r="AQ10" s="2">
        <f t="shared" si="19"/>
        <v>1</v>
      </c>
      <c r="AR10" s="7" t="s">
        <v>38</v>
      </c>
      <c r="AS10" s="2">
        <f t="shared" si="20"/>
        <v>1</v>
      </c>
      <c r="AT10" s="7" t="s">
        <v>33</v>
      </c>
      <c r="AU10" s="2">
        <f t="shared" si="21"/>
        <v>1</v>
      </c>
      <c r="AV10" s="7" t="s">
        <v>30</v>
      </c>
      <c r="AW10" s="2">
        <f t="shared" si="22"/>
        <v>1</v>
      </c>
      <c r="AX10" s="7" t="s">
        <v>49</v>
      </c>
      <c r="AY10" s="2">
        <f t="shared" si="23"/>
        <v>0.75</v>
      </c>
      <c r="AZ10">
        <f t="shared" si="24"/>
        <v>16.173333</v>
      </c>
      <c r="BA10" s="12">
        <v>0.29166666666666669</v>
      </c>
      <c r="BB10" s="12">
        <f t="shared" si="25"/>
        <v>0.67388887499999994</v>
      </c>
    </row>
    <row r="11" spans="1:54" x14ac:dyDescent="0.25">
      <c r="A11" t="s">
        <v>137</v>
      </c>
      <c r="B11" s="9" t="s">
        <v>30</v>
      </c>
      <c r="C11" s="9" t="s">
        <v>40</v>
      </c>
      <c r="D11" t="s">
        <v>38</v>
      </c>
      <c r="E11" s="2">
        <f t="shared" si="0"/>
        <v>0.4</v>
      </c>
      <c r="F11" t="s">
        <v>30</v>
      </c>
      <c r="G11" s="2">
        <f t="shared" si="1"/>
        <v>0.4</v>
      </c>
      <c r="H11" t="s">
        <v>38</v>
      </c>
      <c r="I11" s="2">
        <f t="shared" si="2"/>
        <v>0.33</v>
      </c>
      <c r="J11" t="s">
        <v>34</v>
      </c>
      <c r="K11" s="2">
        <f t="shared" si="3"/>
        <v>0.67</v>
      </c>
      <c r="L11" t="s">
        <v>33</v>
      </c>
      <c r="M11" s="2">
        <f t="shared" si="4"/>
        <v>0.75</v>
      </c>
      <c r="N11" t="s">
        <v>35</v>
      </c>
      <c r="O11" s="2">
        <f t="shared" si="5"/>
        <v>0.5</v>
      </c>
      <c r="P11" t="s">
        <v>33</v>
      </c>
      <c r="Q11" s="2">
        <f t="shared" si="6"/>
        <v>0.5</v>
      </c>
      <c r="R11" t="s">
        <v>41</v>
      </c>
      <c r="S11" s="2">
        <f t="shared" si="7"/>
        <v>0.5</v>
      </c>
      <c r="T11" t="s">
        <v>34</v>
      </c>
      <c r="U11" s="2">
        <f t="shared" si="8"/>
        <v>1</v>
      </c>
      <c r="V11" t="s">
        <v>48</v>
      </c>
      <c r="W11" s="2">
        <f t="shared" si="9"/>
        <v>0.67</v>
      </c>
      <c r="X11" t="s">
        <v>28</v>
      </c>
      <c r="Y11" s="2">
        <f t="shared" si="10"/>
        <v>0.75</v>
      </c>
      <c r="Z11" t="s">
        <v>35</v>
      </c>
      <c r="AA11" s="2">
        <f t="shared" si="11"/>
        <v>0.6</v>
      </c>
      <c r="AB11" t="s">
        <v>33</v>
      </c>
      <c r="AC11" s="2">
        <f t="shared" si="12"/>
        <v>0.8</v>
      </c>
      <c r="AD11" t="s">
        <v>28</v>
      </c>
      <c r="AE11" s="2">
        <f t="shared" si="13"/>
        <v>0.75</v>
      </c>
      <c r="AF11" t="s">
        <v>38</v>
      </c>
      <c r="AG11" s="2">
        <f t="shared" si="14"/>
        <v>0.75</v>
      </c>
      <c r="AH11" t="s">
        <v>30</v>
      </c>
      <c r="AI11" s="2">
        <f t="shared" si="15"/>
        <v>0.5</v>
      </c>
      <c r="AJ11" t="s">
        <v>38</v>
      </c>
      <c r="AK11" s="2">
        <f t="shared" si="16"/>
        <v>0.4</v>
      </c>
      <c r="AL11" t="s">
        <v>41</v>
      </c>
      <c r="AM11" s="2">
        <f t="shared" si="17"/>
        <v>0.5</v>
      </c>
      <c r="AN11" t="s">
        <v>33</v>
      </c>
      <c r="AO11" s="2">
        <f t="shared" si="18"/>
        <v>0.33333299999999999</v>
      </c>
      <c r="AP11" t="s">
        <v>30</v>
      </c>
      <c r="AQ11" s="2">
        <f t="shared" si="19"/>
        <v>1</v>
      </c>
      <c r="AR11" t="s">
        <v>38</v>
      </c>
      <c r="AS11" s="2">
        <f t="shared" si="20"/>
        <v>1</v>
      </c>
      <c r="AT11" t="s">
        <v>33</v>
      </c>
      <c r="AU11" s="2">
        <f t="shared" si="21"/>
        <v>1</v>
      </c>
      <c r="AV11" t="s">
        <v>41</v>
      </c>
      <c r="AW11" s="2">
        <f t="shared" si="22"/>
        <v>0.5</v>
      </c>
      <c r="AX11" t="s">
        <v>41</v>
      </c>
      <c r="AY11" s="2">
        <f t="shared" si="23"/>
        <v>0.25</v>
      </c>
      <c r="AZ11">
        <f t="shared" si="24"/>
        <v>14.053333</v>
      </c>
      <c r="BA11" s="12">
        <v>0.16666666666666666</v>
      </c>
      <c r="BB11" s="12">
        <f t="shared" si="25"/>
        <v>0.58555554166666668</v>
      </c>
    </row>
    <row r="12" spans="1:54" x14ac:dyDescent="0.25">
      <c r="A12" t="s">
        <v>120</v>
      </c>
      <c r="B12" s="1" t="s">
        <v>30</v>
      </c>
      <c r="C12" s="10" t="s">
        <v>30</v>
      </c>
      <c r="D12" t="s">
        <v>30</v>
      </c>
      <c r="E12" s="2">
        <f t="shared" si="0"/>
        <v>0.8</v>
      </c>
      <c r="F12" t="s">
        <v>38</v>
      </c>
      <c r="G12" s="2">
        <f t="shared" si="1"/>
        <v>0.8</v>
      </c>
      <c r="H12" t="s">
        <v>35</v>
      </c>
      <c r="I12" s="2">
        <f t="shared" si="2"/>
        <v>0.67</v>
      </c>
      <c r="J12" t="s">
        <v>34</v>
      </c>
      <c r="K12" s="2">
        <f t="shared" si="3"/>
        <v>0.67</v>
      </c>
      <c r="L12" t="s">
        <v>33</v>
      </c>
      <c r="M12" s="2">
        <f t="shared" si="4"/>
        <v>0.75</v>
      </c>
      <c r="N12" t="s">
        <v>35</v>
      </c>
      <c r="O12" s="2">
        <f t="shared" si="5"/>
        <v>0.5</v>
      </c>
      <c r="P12" t="s">
        <v>33</v>
      </c>
      <c r="Q12" s="2">
        <f t="shared" si="6"/>
        <v>0.5</v>
      </c>
      <c r="R12" t="s">
        <v>38</v>
      </c>
      <c r="S12" s="2">
        <f t="shared" si="7"/>
        <v>0.5</v>
      </c>
      <c r="T12" t="s">
        <v>48</v>
      </c>
      <c r="U12" s="2">
        <f t="shared" si="8"/>
        <v>0.75</v>
      </c>
      <c r="V12" t="s">
        <v>33</v>
      </c>
      <c r="W12" s="2">
        <f t="shared" si="9"/>
        <v>0</v>
      </c>
      <c r="X12" t="s">
        <v>28</v>
      </c>
      <c r="Y12" s="2">
        <f t="shared" si="10"/>
        <v>0.75</v>
      </c>
      <c r="Z12" t="s">
        <v>33</v>
      </c>
      <c r="AA12" s="2">
        <f t="shared" si="11"/>
        <v>0.8</v>
      </c>
      <c r="AB12" t="s">
        <v>40</v>
      </c>
      <c r="AC12" s="2">
        <f t="shared" si="12"/>
        <v>0.4</v>
      </c>
      <c r="AD12" t="s">
        <v>31</v>
      </c>
      <c r="AE12" s="2">
        <f t="shared" si="13"/>
        <v>0.25</v>
      </c>
      <c r="AF12" t="s">
        <v>38</v>
      </c>
      <c r="AG12" s="2">
        <f t="shared" si="14"/>
        <v>0.75</v>
      </c>
      <c r="AH12" t="s">
        <v>30</v>
      </c>
      <c r="AI12" s="2">
        <f t="shared" si="15"/>
        <v>0.5</v>
      </c>
      <c r="AJ12" t="s">
        <v>30</v>
      </c>
      <c r="AK12" s="2">
        <f t="shared" si="16"/>
        <v>0.4</v>
      </c>
      <c r="AL12" t="s">
        <v>41</v>
      </c>
      <c r="AM12" s="2">
        <f t="shared" si="17"/>
        <v>0.5</v>
      </c>
      <c r="AN12" t="s">
        <v>34</v>
      </c>
      <c r="AO12" s="2">
        <f t="shared" si="18"/>
        <v>0.3333333</v>
      </c>
      <c r="AP12" t="s">
        <v>32</v>
      </c>
      <c r="AQ12" s="2">
        <f t="shared" si="19"/>
        <v>0.25</v>
      </c>
      <c r="AR12" t="s">
        <v>33</v>
      </c>
      <c r="AS12" s="2">
        <f t="shared" si="20"/>
        <v>0.33333000000000002</v>
      </c>
      <c r="AT12" t="s">
        <v>33</v>
      </c>
      <c r="AU12" s="2">
        <f t="shared" si="21"/>
        <v>1</v>
      </c>
      <c r="AV12" t="s">
        <v>37</v>
      </c>
      <c r="AW12" s="2">
        <f t="shared" si="22"/>
        <v>0.25</v>
      </c>
      <c r="AX12" t="s">
        <v>37</v>
      </c>
      <c r="AY12" s="2">
        <f t="shared" si="23"/>
        <v>0.5</v>
      </c>
      <c r="AZ12">
        <f t="shared" si="24"/>
        <v>11.356663299999999</v>
      </c>
      <c r="BA12" s="12">
        <v>4.1666666666666664E-2</v>
      </c>
      <c r="BB12" s="12">
        <f t="shared" si="25"/>
        <v>0.47319430416666663</v>
      </c>
    </row>
    <row r="13" spans="1:54" x14ac:dyDescent="0.25">
      <c r="A13" s="7" t="s">
        <v>103</v>
      </c>
      <c r="B13" s="7" t="s">
        <v>30</v>
      </c>
      <c r="C13" s="7" t="s">
        <v>40</v>
      </c>
      <c r="D13" s="7" t="s">
        <v>30</v>
      </c>
      <c r="E13" s="2">
        <f t="shared" si="0"/>
        <v>0.8</v>
      </c>
      <c r="F13" s="7" t="s">
        <v>38</v>
      </c>
      <c r="G13" s="2">
        <f t="shared" si="1"/>
        <v>0.8</v>
      </c>
      <c r="H13" s="7" t="s">
        <v>34</v>
      </c>
      <c r="I13" s="2">
        <f t="shared" si="2"/>
        <v>0.67</v>
      </c>
      <c r="J13" s="7" t="s">
        <v>34</v>
      </c>
      <c r="K13" s="2">
        <f t="shared" si="3"/>
        <v>0.67</v>
      </c>
      <c r="L13" s="7" t="s">
        <v>48</v>
      </c>
      <c r="M13" s="2">
        <f t="shared" si="4"/>
        <v>0.25</v>
      </c>
      <c r="N13" s="7" t="s">
        <v>35</v>
      </c>
      <c r="O13" s="2">
        <f t="shared" si="5"/>
        <v>0.5</v>
      </c>
      <c r="P13" s="7" t="s">
        <v>38</v>
      </c>
      <c r="Q13" s="2">
        <f t="shared" si="6"/>
        <v>0.5</v>
      </c>
      <c r="R13" s="7" t="s">
        <v>41</v>
      </c>
      <c r="S13" s="2">
        <f t="shared" si="7"/>
        <v>0.5</v>
      </c>
      <c r="T13" s="7" t="s">
        <v>35</v>
      </c>
      <c r="U13" s="2">
        <f t="shared" si="8"/>
        <v>0.5</v>
      </c>
      <c r="V13" s="7" t="s">
        <v>38</v>
      </c>
      <c r="W13" s="2">
        <f t="shared" si="9"/>
        <v>0.67</v>
      </c>
      <c r="X13" s="7" t="s">
        <v>30</v>
      </c>
      <c r="Y13" s="2">
        <f t="shared" si="10"/>
        <v>1</v>
      </c>
      <c r="Z13" s="7" t="s">
        <v>30</v>
      </c>
      <c r="AA13" s="2">
        <f t="shared" si="11"/>
        <v>0.8</v>
      </c>
      <c r="AB13" s="7" t="s">
        <v>40</v>
      </c>
      <c r="AC13" s="2">
        <f t="shared" si="12"/>
        <v>0.4</v>
      </c>
      <c r="AD13" s="7" t="s">
        <v>31</v>
      </c>
      <c r="AE13" s="2">
        <f t="shared" si="13"/>
        <v>0.25</v>
      </c>
      <c r="AF13" s="7" t="s">
        <v>38</v>
      </c>
      <c r="AG13" s="2">
        <f t="shared" si="14"/>
        <v>0.75</v>
      </c>
      <c r="AH13" s="7" t="s">
        <v>41</v>
      </c>
      <c r="AI13" s="2">
        <f t="shared" si="15"/>
        <v>0.5</v>
      </c>
      <c r="AJ13" s="7" t="s">
        <v>45</v>
      </c>
      <c r="AK13" s="2">
        <f t="shared" si="16"/>
        <v>0.6</v>
      </c>
      <c r="AL13" s="7" t="s">
        <v>33</v>
      </c>
      <c r="AM13" s="2">
        <f t="shared" si="17"/>
        <v>0.5</v>
      </c>
      <c r="AN13" s="7" t="s">
        <v>38</v>
      </c>
      <c r="AO13" s="2">
        <f t="shared" si="18"/>
        <v>0.33333299999999999</v>
      </c>
      <c r="AP13" s="7" t="s">
        <v>28</v>
      </c>
      <c r="AQ13" s="2">
        <f t="shared" si="19"/>
        <v>0.75</v>
      </c>
      <c r="AR13" s="7" t="s">
        <v>33</v>
      </c>
      <c r="AS13" s="2">
        <f t="shared" si="20"/>
        <v>0.33333000000000002</v>
      </c>
      <c r="AT13" s="7" t="s">
        <v>38</v>
      </c>
      <c r="AU13" s="2">
        <f t="shared" si="21"/>
        <v>0.5</v>
      </c>
      <c r="AV13" s="7" t="s">
        <v>30</v>
      </c>
      <c r="AW13" s="2">
        <f t="shared" si="22"/>
        <v>1</v>
      </c>
      <c r="AX13" s="7" t="s">
        <v>41</v>
      </c>
      <c r="AY13" s="2">
        <f t="shared" si="23"/>
        <v>0.25</v>
      </c>
      <c r="AZ13">
        <f t="shared" si="24"/>
        <v>12.226663</v>
      </c>
      <c r="BA13" s="12">
        <v>8.3333333333333329E-2</v>
      </c>
      <c r="BB13" s="12">
        <f t="shared" si="25"/>
        <v>0.50944429166666672</v>
      </c>
    </row>
    <row r="14" spans="1:54" x14ac:dyDescent="0.25">
      <c r="A14" t="s">
        <v>148</v>
      </c>
      <c r="B14" s="9" t="s">
        <v>30</v>
      </c>
      <c r="C14" s="9" t="s">
        <v>40</v>
      </c>
      <c r="D14" t="s">
        <v>149</v>
      </c>
      <c r="E14" s="2">
        <f t="shared" si="0"/>
        <v>0.8</v>
      </c>
      <c r="F14" t="s">
        <v>89</v>
      </c>
      <c r="G14" s="2">
        <f t="shared" si="1"/>
        <v>0.8</v>
      </c>
      <c r="H14" t="s">
        <v>35</v>
      </c>
      <c r="I14" s="2">
        <f t="shared" si="2"/>
        <v>0.67</v>
      </c>
      <c r="J14" t="s">
        <v>35</v>
      </c>
      <c r="K14" s="2">
        <f t="shared" si="3"/>
        <v>0.67</v>
      </c>
      <c r="L14" t="s">
        <v>33</v>
      </c>
      <c r="M14" s="2">
        <f t="shared" si="4"/>
        <v>0.75</v>
      </c>
      <c r="N14" t="s">
        <v>35</v>
      </c>
      <c r="O14" s="2">
        <f t="shared" si="5"/>
        <v>0.5</v>
      </c>
      <c r="P14" t="s">
        <v>33</v>
      </c>
      <c r="Q14" s="2">
        <f t="shared" si="6"/>
        <v>0.5</v>
      </c>
      <c r="R14" t="s">
        <v>38</v>
      </c>
      <c r="S14" s="2">
        <f t="shared" si="7"/>
        <v>0.5</v>
      </c>
      <c r="T14" t="s">
        <v>34</v>
      </c>
      <c r="U14" s="2">
        <f t="shared" si="8"/>
        <v>1</v>
      </c>
      <c r="V14" t="s">
        <v>38</v>
      </c>
      <c r="W14" s="2">
        <f t="shared" si="9"/>
        <v>0.67</v>
      </c>
      <c r="X14" t="s">
        <v>49</v>
      </c>
      <c r="Y14" s="2">
        <f t="shared" si="10"/>
        <v>0</v>
      </c>
      <c r="Z14" t="s">
        <v>40</v>
      </c>
      <c r="AA14" s="2">
        <f t="shared" si="11"/>
        <v>0.4</v>
      </c>
      <c r="AB14" t="s">
        <v>30</v>
      </c>
      <c r="AC14" s="2">
        <f t="shared" si="12"/>
        <v>0.4</v>
      </c>
      <c r="AD14" t="s">
        <v>30</v>
      </c>
      <c r="AE14" s="2">
        <f t="shared" si="13"/>
        <v>0.5</v>
      </c>
      <c r="AF14" t="s">
        <v>36</v>
      </c>
      <c r="AG14" s="2">
        <f t="shared" si="14"/>
        <v>0.25</v>
      </c>
      <c r="AH14" t="s">
        <v>30</v>
      </c>
      <c r="AI14" s="2">
        <f t="shared" si="15"/>
        <v>0.5</v>
      </c>
      <c r="AJ14" t="s">
        <v>33</v>
      </c>
      <c r="AK14" s="2">
        <f t="shared" si="16"/>
        <v>0.8</v>
      </c>
      <c r="AL14" t="s">
        <v>33</v>
      </c>
      <c r="AM14" s="2">
        <f t="shared" si="17"/>
        <v>0.5</v>
      </c>
      <c r="AN14" t="s">
        <v>33</v>
      </c>
      <c r="AO14" s="2">
        <f t="shared" si="18"/>
        <v>0.33333299999999999</v>
      </c>
      <c r="AP14" t="s">
        <v>38</v>
      </c>
      <c r="AQ14" s="2">
        <f t="shared" si="19"/>
        <v>0.5</v>
      </c>
      <c r="AR14" t="s">
        <v>33</v>
      </c>
      <c r="AS14" s="2">
        <f t="shared" si="20"/>
        <v>0.33333000000000002</v>
      </c>
      <c r="AT14" t="s">
        <v>30</v>
      </c>
      <c r="AU14" s="2">
        <f t="shared" si="21"/>
        <v>0.5</v>
      </c>
      <c r="AV14" t="s">
        <v>32</v>
      </c>
      <c r="AW14" s="2">
        <f t="shared" si="22"/>
        <v>0.25</v>
      </c>
      <c r="AX14" t="s">
        <v>32</v>
      </c>
      <c r="AY14" s="2">
        <f t="shared" si="23"/>
        <v>1</v>
      </c>
      <c r="AZ14">
        <f t="shared" si="24"/>
        <v>11.526663000000001</v>
      </c>
      <c r="BA14" s="12">
        <v>8.3333333333333329E-2</v>
      </c>
      <c r="BB14" s="12">
        <f t="shared" si="25"/>
        <v>0.48027762500000004</v>
      </c>
    </row>
    <row r="15" spans="1:54" x14ac:dyDescent="0.25">
      <c r="A15" t="s">
        <v>157</v>
      </c>
      <c r="B15" s="9" t="s">
        <v>30</v>
      </c>
      <c r="C15" s="9" t="s">
        <v>40</v>
      </c>
      <c r="D15" t="s">
        <v>38</v>
      </c>
      <c r="E15" s="2">
        <f t="shared" si="0"/>
        <v>0.4</v>
      </c>
      <c r="F15" t="s">
        <v>30</v>
      </c>
      <c r="G15" s="2">
        <f t="shared" si="1"/>
        <v>0.4</v>
      </c>
      <c r="H15" t="s">
        <v>30</v>
      </c>
      <c r="I15" s="2">
        <f t="shared" si="2"/>
        <v>1</v>
      </c>
      <c r="J15" t="s">
        <v>34</v>
      </c>
      <c r="K15" s="2">
        <f t="shared" si="3"/>
        <v>0.67</v>
      </c>
      <c r="L15" t="s">
        <v>33</v>
      </c>
      <c r="M15" s="2">
        <f t="shared" si="4"/>
        <v>0.75</v>
      </c>
      <c r="N15" t="s">
        <v>35</v>
      </c>
      <c r="O15" s="2">
        <f t="shared" si="5"/>
        <v>0.5</v>
      </c>
      <c r="P15" t="s">
        <v>35</v>
      </c>
      <c r="Q15" s="2">
        <f t="shared" si="6"/>
        <v>0.75</v>
      </c>
      <c r="R15" t="s">
        <v>30</v>
      </c>
      <c r="S15" s="2">
        <f t="shared" si="7"/>
        <v>0.5</v>
      </c>
      <c r="T15" t="s">
        <v>30</v>
      </c>
      <c r="U15" s="2">
        <f t="shared" si="8"/>
        <v>0.75</v>
      </c>
      <c r="V15" t="s">
        <v>30</v>
      </c>
      <c r="W15" s="2">
        <f t="shared" si="9"/>
        <v>0.67</v>
      </c>
      <c r="X15" t="s">
        <v>28</v>
      </c>
      <c r="Y15" s="2">
        <f t="shared" si="10"/>
        <v>0.75</v>
      </c>
      <c r="Z15" t="s">
        <v>40</v>
      </c>
      <c r="AA15" s="2">
        <f t="shared" si="11"/>
        <v>0.4</v>
      </c>
      <c r="AB15" t="s">
        <v>30</v>
      </c>
      <c r="AC15" s="2">
        <f t="shared" si="12"/>
        <v>0.4</v>
      </c>
      <c r="AD15" t="s">
        <v>32</v>
      </c>
      <c r="AE15" s="2">
        <f t="shared" si="13"/>
        <v>0.25</v>
      </c>
      <c r="AF15" t="s">
        <v>28</v>
      </c>
      <c r="AG15" s="2">
        <f t="shared" si="14"/>
        <v>0.5</v>
      </c>
      <c r="AH15" t="s">
        <v>30</v>
      </c>
      <c r="AI15" s="2">
        <f t="shared" si="15"/>
        <v>0.5</v>
      </c>
      <c r="AJ15" t="s">
        <v>38</v>
      </c>
      <c r="AK15" s="2">
        <f t="shared" si="16"/>
        <v>0.4</v>
      </c>
      <c r="AL15" t="s">
        <v>41</v>
      </c>
      <c r="AM15" s="2">
        <f t="shared" si="17"/>
        <v>0.5</v>
      </c>
      <c r="AN15" t="s">
        <v>33</v>
      </c>
      <c r="AO15" s="2">
        <f t="shared" si="18"/>
        <v>0.33333299999999999</v>
      </c>
      <c r="AP15" t="s">
        <v>33</v>
      </c>
      <c r="AQ15" s="2">
        <f t="shared" si="19"/>
        <v>0.5</v>
      </c>
      <c r="AR15" t="s">
        <v>33</v>
      </c>
      <c r="AS15" s="2">
        <f t="shared" si="20"/>
        <v>0.33333000000000002</v>
      </c>
      <c r="AT15" t="s">
        <v>41</v>
      </c>
      <c r="AU15" s="2">
        <f t="shared" si="21"/>
        <v>0.5</v>
      </c>
      <c r="AV15" t="s">
        <v>30</v>
      </c>
      <c r="AW15" s="2">
        <f t="shared" si="22"/>
        <v>1</v>
      </c>
      <c r="AX15" t="s">
        <v>41</v>
      </c>
      <c r="AY15" s="2">
        <f t="shared" si="23"/>
        <v>0.25</v>
      </c>
      <c r="AZ15">
        <f t="shared" si="24"/>
        <v>12.206663000000001</v>
      </c>
      <c r="BA15" s="12">
        <v>8.3333333333333329E-2</v>
      </c>
      <c r="BB15" s="12">
        <f t="shared" si="25"/>
        <v>0.50861095833333336</v>
      </c>
    </row>
    <row r="16" spans="1:54" x14ac:dyDescent="0.25">
      <c r="A16" s="1" t="s">
        <v>164</v>
      </c>
      <c r="B16" s="9" t="s">
        <v>30</v>
      </c>
      <c r="C16" s="9" t="s">
        <v>40</v>
      </c>
      <c r="D16" t="s">
        <v>40</v>
      </c>
      <c r="E16" s="2">
        <f t="shared" si="0"/>
        <v>0.4</v>
      </c>
      <c r="F16" t="s">
        <v>38</v>
      </c>
      <c r="G16" s="2">
        <f t="shared" si="1"/>
        <v>0.8</v>
      </c>
      <c r="H16" t="s">
        <v>33</v>
      </c>
      <c r="I16" s="2">
        <f t="shared" si="2"/>
        <v>0.33</v>
      </c>
      <c r="J16" t="s">
        <v>30</v>
      </c>
      <c r="K16" s="2">
        <f t="shared" si="3"/>
        <v>1</v>
      </c>
      <c r="L16" t="s">
        <v>38</v>
      </c>
      <c r="M16" s="2">
        <f t="shared" si="4"/>
        <v>0.25</v>
      </c>
      <c r="N16" t="s">
        <v>35</v>
      </c>
      <c r="O16" s="2">
        <f t="shared" si="5"/>
        <v>0.5</v>
      </c>
      <c r="P16" t="s">
        <v>35</v>
      </c>
      <c r="Q16" s="2">
        <f t="shared" si="6"/>
        <v>0.75</v>
      </c>
      <c r="R16" t="s">
        <v>41</v>
      </c>
      <c r="S16" s="2">
        <f t="shared" si="7"/>
        <v>0.5</v>
      </c>
      <c r="T16" t="s">
        <v>30</v>
      </c>
      <c r="U16" s="2">
        <f t="shared" si="8"/>
        <v>0.75</v>
      </c>
      <c r="V16" t="s">
        <v>38</v>
      </c>
      <c r="W16" s="2">
        <f t="shared" si="9"/>
        <v>0.67</v>
      </c>
      <c r="X16" t="s">
        <v>30</v>
      </c>
      <c r="Y16" s="2">
        <f t="shared" si="10"/>
        <v>1</v>
      </c>
      <c r="Z16" t="s">
        <v>40</v>
      </c>
      <c r="AA16" s="2">
        <f t="shared" si="11"/>
        <v>0.4</v>
      </c>
      <c r="AB16" t="s">
        <v>35</v>
      </c>
      <c r="AC16" s="2">
        <f t="shared" si="12"/>
        <v>0.2</v>
      </c>
      <c r="AD16" t="s">
        <v>59</v>
      </c>
      <c r="AE16" s="2">
        <f t="shared" si="13"/>
        <v>0.5</v>
      </c>
      <c r="AF16" t="s">
        <v>37</v>
      </c>
      <c r="AG16" s="2">
        <f t="shared" si="14"/>
        <v>1</v>
      </c>
      <c r="AH16" t="s">
        <v>34</v>
      </c>
      <c r="AI16" s="2">
        <f t="shared" si="15"/>
        <v>0.25</v>
      </c>
      <c r="AJ16" t="s">
        <v>57</v>
      </c>
      <c r="AK16" s="2">
        <f t="shared" si="16"/>
        <v>0.6</v>
      </c>
      <c r="AL16" t="s">
        <v>30</v>
      </c>
      <c r="AM16" s="2">
        <f t="shared" si="17"/>
        <v>0.5</v>
      </c>
      <c r="AN16" t="s">
        <v>33</v>
      </c>
      <c r="AO16" s="2">
        <f t="shared" si="18"/>
        <v>0.33333299999999999</v>
      </c>
      <c r="AP16" t="s">
        <v>34</v>
      </c>
      <c r="AQ16" s="2">
        <f t="shared" si="19"/>
        <v>0.75</v>
      </c>
      <c r="AR16" t="s">
        <v>33</v>
      </c>
      <c r="AS16" s="2">
        <f t="shared" si="20"/>
        <v>0.33333000000000002</v>
      </c>
      <c r="AT16" t="s">
        <v>33</v>
      </c>
      <c r="AU16" s="2">
        <f t="shared" si="21"/>
        <v>1</v>
      </c>
      <c r="AV16" t="s">
        <v>38</v>
      </c>
      <c r="AW16" s="2">
        <f t="shared" si="22"/>
        <v>0.5</v>
      </c>
      <c r="AX16" t="s">
        <v>41</v>
      </c>
      <c r="AY16" s="2">
        <f t="shared" si="23"/>
        <v>0.25</v>
      </c>
      <c r="AZ16">
        <f t="shared" si="24"/>
        <v>12.366663000000001</v>
      </c>
      <c r="BA16" s="12">
        <v>0.16666666666666666</v>
      </c>
      <c r="BB16" s="12">
        <f t="shared" si="25"/>
        <v>0.51527762500000007</v>
      </c>
    </row>
    <row r="17" spans="1:54" x14ac:dyDescent="0.25">
      <c r="A17" t="s">
        <v>129</v>
      </c>
      <c r="B17" s="1" t="s">
        <v>30</v>
      </c>
      <c r="C17" s="1" t="s">
        <v>40</v>
      </c>
      <c r="D17" t="s">
        <v>30</v>
      </c>
      <c r="E17" s="2">
        <f t="shared" si="0"/>
        <v>0.8</v>
      </c>
      <c r="F17" t="s">
        <v>40</v>
      </c>
      <c r="G17" s="2">
        <f t="shared" si="1"/>
        <v>0.8</v>
      </c>
      <c r="H17" t="s">
        <v>34</v>
      </c>
      <c r="I17" s="2">
        <f t="shared" si="2"/>
        <v>0.67</v>
      </c>
      <c r="J17" t="s">
        <v>35</v>
      </c>
      <c r="K17" s="2">
        <f t="shared" si="3"/>
        <v>0.67</v>
      </c>
      <c r="L17" t="s">
        <v>35</v>
      </c>
      <c r="M17" s="2">
        <f t="shared" si="4"/>
        <v>0</v>
      </c>
      <c r="N17" t="s">
        <v>35</v>
      </c>
      <c r="O17" s="2">
        <f t="shared" si="5"/>
        <v>0.5</v>
      </c>
      <c r="P17" t="s">
        <v>33</v>
      </c>
      <c r="Q17" s="2">
        <f t="shared" si="6"/>
        <v>0.5</v>
      </c>
      <c r="R17" t="s">
        <v>41</v>
      </c>
      <c r="S17" s="2">
        <f t="shared" si="7"/>
        <v>0.5</v>
      </c>
      <c r="T17" t="s">
        <v>30</v>
      </c>
      <c r="U17" s="2">
        <f t="shared" si="8"/>
        <v>0.75</v>
      </c>
      <c r="V17" t="s">
        <v>33</v>
      </c>
      <c r="W17" s="2">
        <f t="shared" si="9"/>
        <v>0</v>
      </c>
      <c r="X17" t="s">
        <v>30</v>
      </c>
      <c r="Y17" s="2">
        <f t="shared" si="10"/>
        <v>1</v>
      </c>
      <c r="Z17" t="s">
        <v>30</v>
      </c>
      <c r="AA17" s="2">
        <f t="shared" si="11"/>
        <v>0.8</v>
      </c>
      <c r="AB17" t="s">
        <v>33</v>
      </c>
      <c r="AC17" s="2">
        <f t="shared" si="12"/>
        <v>0.8</v>
      </c>
      <c r="AD17" t="s">
        <v>48</v>
      </c>
      <c r="AE17" s="2">
        <f t="shared" si="13"/>
        <v>0.5</v>
      </c>
      <c r="AF17" t="s">
        <v>33</v>
      </c>
      <c r="AG17" s="2">
        <f t="shared" si="14"/>
        <v>0.25</v>
      </c>
      <c r="AH17" t="s">
        <v>33</v>
      </c>
      <c r="AI17" s="2">
        <f t="shared" si="15"/>
        <v>0.5</v>
      </c>
      <c r="AJ17" t="s">
        <v>41</v>
      </c>
      <c r="AK17" s="2">
        <f t="shared" si="16"/>
        <v>0.8</v>
      </c>
      <c r="AL17" t="s">
        <v>38</v>
      </c>
      <c r="AM17" s="2">
        <f t="shared" si="17"/>
        <v>1</v>
      </c>
      <c r="AN17" s="16" t="s">
        <v>41</v>
      </c>
      <c r="AO17" s="5">
        <f t="shared" si="18"/>
        <v>0.5</v>
      </c>
      <c r="AP17" t="s">
        <v>34</v>
      </c>
      <c r="AQ17" s="2">
        <f t="shared" si="19"/>
        <v>0.75</v>
      </c>
      <c r="AR17" t="s">
        <v>33</v>
      </c>
      <c r="AS17" s="2">
        <f t="shared" si="20"/>
        <v>0.33333000000000002</v>
      </c>
      <c r="AT17" t="s">
        <v>41</v>
      </c>
      <c r="AU17" s="2">
        <f t="shared" si="21"/>
        <v>0.5</v>
      </c>
      <c r="AV17" t="s">
        <v>30</v>
      </c>
      <c r="AW17" s="2">
        <f t="shared" si="22"/>
        <v>1</v>
      </c>
      <c r="AX17" t="s">
        <v>36</v>
      </c>
      <c r="AY17" s="2">
        <f t="shared" si="23"/>
        <v>0.75</v>
      </c>
      <c r="AZ17">
        <f t="shared" si="24"/>
        <v>13.07333</v>
      </c>
      <c r="BA17" s="12">
        <v>0.125</v>
      </c>
      <c r="BB17" s="12">
        <f t="shared" si="25"/>
        <v>0.54472208333333338</v>
      </c>
    </row>
    <row r="18" spans="1:54" x14ac:dyDescent="0.25">
      <c r="A18" s="7" t="s">
        <v>85</v>
      </c>
      <c r="B18" s="7" t="s">
        <v>30</v>
      </c>
      <c r="C18" s="7" t="s">
        <v>40</v>
      </c>
      <c r="D18" s="7" t="s">
        <v>28</v>
      </c>
      <c r="E18" s="2">
        <f t="shared" si="0"/>
        <v>1</v>
      </c>
      <c r="F18" s="7" t="s">
        <v>29</v>
      </c>
      <c r="G18" s="2">
        <f t="shared" si="1"/>
        <v>1</v>
      </c>
      <c r="H18" s="7" t="s">
        <v>30</v>
      </c>
      <c r="I18" s="2">
        <f t="shared" si="2"/>
        <v>1</v>
      </c>
      <c r="J18" s="7" t="s">
        <v>48</v>
      </c>
      <c r="K18" s="2">
        <f t="shared" si="3"/>
        <v>0.33</v>
      </c>
      <c r="L18" s="7" t="s">
        <v>33</v>
      </c>
      <c r="M18" s="2">
        <f t="shared" si="4"/>
        <v>0.75</v>
      </c>
      <c r="N18" s="7" t="s">
        <v>48</v>
      </c>
      <c r="O18" s="2">
        <f t="shared" si="5"/>
        <v>0.75</v>
      </c>
      <c r="P18" s="7" t="s">
        <v>38</v>
      </c>
      <c r="Q18" s="2">
        <f t="shared" si="6"/>
        <v>0.5</v>
      </c>
      <c r="R18" s="7" t="s">
        <v>34</v>
      </c>
      <c r="S18" s="2">
        <f t="shared" si="7"/>
        <v>0.75</v>
      </c>
      <c r="T18" s="7" t="s">
        <v>34</v>
      </c>
      <c r="U18" s="2">
        <f t="shared" si="8"/>
        <v>1</v>
      </c>
      <c r="V18" s="7" t="s">
        <v>38</v>
      </c>
      <c r="W18" s="2">
        <f t="shared" si="9"/>
        <v>0.67</v>
      </c>
      <c r="X18" s="7" t="s">
        <v>30</v>
      </c>
      <c r="Y18" s="2">
        <f t="shared" si="10"/>
        <v>1</v>
      </c>
      <c r="Z18" s="7" t="s">
        <v>40</v>
      </c>
      <c r="AA18" s="2">
        <f t="shared" si="11"/>
        <v>0.4</v>
      </c>
      <c r="AB18" s="7" t="s">
        <v>30</v>
      </c>
      <c r="AC18" s="2">
        <f t="shared" si="12"/>
        <v>0.4</v>
      </c>
      <c r="AD18" s="7" t="s">
        <v>36</v>
      </c>
      <c r="AE18" s="2">
        <f t="shared" si="13"/>
        <v>1</v>
      </c>
      <c r="AF18" s="7" t="s">
        <v>36</v>
      </c>
      <c r="AG18" s="2">
        <f t="shared" si="14"/>
        <v>0.25</v>
      </c>
      <c r="AH18" s="7" t="s">
        <v>38</v>
      </c>
      <c r="AI18" s="2">
        <f t="shared" si="15"/>
        <v>1</v>
      </c>
      <c r="AJ18" s="7" t="s">
        <v>41</v>
      </c>
      <c r="AK18" s="2">
        <f t="shared" si="16"/>
        <v>0.8</v>
      </c>
      <c r="AL18" s="7" t="s">
        <v>38</v>
      </c>
      <c r="AM18" s="2">
        <f t="shared" si="17"/>
        <v>1</v>
      </c>
      <c r="AN18" s="7" t="s">
        <v>34</v>
      </c>
      <c r="AO18" s="2">
        <f t="shared" si="18"/>
        <v>0.3333333</v>
      </c>
      <c r="AP18" s="7" t="s">
        <v>30</v>
      </c>
      <c r="AQ18" s="2">
        <f t="shared" si="19"/>
        <v>1</v>
      </c>
      <c r="AR18" s="7" t="s">
        <v>35</v>
      </c>
      <c r="AS18" s="2">
        <f t="shared" si="20"/>
        <v>0.66666999999999998</v>
      </c>
      <c r="AT18" s="7" t="s">
        <v>33</v>
      </c>
      <c r="AU18" s="2">
        <f t="shared" si="21"/>
        <v>1</v>
      </c>
      <c r="AV18" s="7" t="s">
        <v>30</v>
      </c>
      <c r="AW18" s="2">
        <f t="shared" si="22"/>
        <v>1</v>
      </c>
      <c r="AX18" s="7" t="s">
        <v>32</v>
      </c>
      <c r="AY18" s="2">
        <f t="shared" si="23"/>
        <v>1</v>
      </c>
      <c r="AZ18">
        <f t="shared" si="24"/>
        <v>16.600003300000001</v>
      </c>
      <c r="BA18" s="12">
        <v>0.41666666666666669</v>
      </c>
      <c r="BB18" s="12">
        <f t="shared" si="25"/>
        <v>0.6916668041666667</v>
      </c>
    </row>
    <row r="19" spans="1:54" x14ac:dyDescent="0.25">
      <c r="A19" s="7" t="s">
        <v>75</v>
      </c>
      <c r="B19" s="11" t="s">
        <v>40</v>
      </c>
      <c r="C19" s="7" t="s">
        <v>40</v>
      </c>
      <c r="D19" s="7" t="s">
        <v>33</v>
      </c>
      <c r="E19" s="2">
        <f t="shared" si="0"/>
        <v>0.4</v>
      </c>
      <c r="F19" s="7" t="s">
        <v>37</v>
      </c>
      <c r="G19" s="2">
        <f t="shared" si="1"/>
        <v>0.6</v>
      </c>
      <c r="H19" s="7" t="s">
        <v>30</v>
      </c>
      <c r="I19" s="2">
        <f t="shared" si="2"/>
        <v>1</v>
      </c>
      <c r="J19" s="7" t="s">
        <v>38</v>
      </c>
      <c r="K19" s="2">
        <f t="shared" si="3"/>
        <v>0.33</v>
      </c>
      <c r="L19" s="7" t="s">
        <v>32</v>
      </c>
      <c r="M19" s="2">
        <f t="shared" si="4"/>
        <v>0.5</v>
      </c>
      <c r="N19" s="7" t="s">
        <v>48</v>
      </c>
      <c r="O19" s="2">
        <f t="shared" si="5"/>
        <v>0.75</v>
      </c>
      <c r="P19" s="7" t="s">
        <v>31</v>
      </c>
      <c r="Q19" s="2">
        <f t="shared" si="6"/>
        <v>0.25</v>
      </c>
      <c r="R19" s="7" t="s">
        <v>37</v>
      </c>
      <c r="S19" s="2">
        <f t="shared" si="7"/>
        <v>0.25</v>
      </c>
      <c r="T19" s="7" t="s">
        <v>35</v>
      </c>
      <c r="U19" s="2">
        <f t="shared" si="8"/>
        <v>0.5</v>
      </c>
      <c r="V19" s="7" t="s">
        <v>30</v>
      </c>
      <c r="W19" s="2">
        <f t="shared" si="9"/>
        <v>0.67</v>
      </c>
      <c r="X19" s="7" t="s">
        <v>34</v>
      </c>
      <c r="Y19" s="2">
        <f t="shared" si="10"/>
        <v>0.75</v>
      </c>
      <c r="Z19" s="7" t="s">
        <v>38</v>
      </c>
      <c r="AA19" s="2">
        <f t="shared" si="11"/>
        <v>0.4</v>
      </c>
      <c r="AB19" s="7" t="s">
        <v>41</v>
      </c>
      <c r="AC19" s="2">
        <f t="shared" si="12"/>
        <v>0.8</v>
      </c>
      <c r="AD19" s="7" t="s">
        <v>48</v>
      </c>
      <c r="AE19" s="2">
        <f t="shared" si="13"/>
        <v>0.5</v>
      </c>
      <c r="AF19" s="7" t="s">
        <v>33</v>
      </c>
      <c r="AG19" s="2">
        <f t="shared" si="14"/>
        <v>0.25</v>
      </c>
      <c r="AH19" s="7" t="s">
        <v>30</v>
      </c>
      <c r="AI19" s="2">
        <f t="shared" si="15"/>
        <v>0.5</v>
      </c>
      <c r="AJ19" s="7" t="s">
        <v>40</v>
      </c>
      <c r="AK19" s="2">
        <f t="shared" si="16"/>
        <v>0.4</v>
      </c>
      <c r="AL19" s="7" t="s">
        <v>38</v>
      </c>
      <c r="AM19" s="2">
        <f t="shared" si="17"/>
        <v>1</v>
      </c>
      <c r="AN19" s="7" t="s">
        <v>30</v>
      </c>
      <c r="AO19" s="2">
        <f t="shared" si="18"/>
        <v>1</v>
      </c>
      <c r="AP19" s="7" t="s">
        <v>30</v>
      </c>
      <c r="AQ19" s="2">
        <f t="shared" si="19"/>
        <v>1</v>
      </c>
      <c r="AR19" s="7" t="s">
        <v>30</v>
      </c>
      <c r="AS19" s="2">
        <f t="shared" si="20"/>
        <v>0.33333000000000002</v>
      </c>
      <c r="AT19" s="7" t="s">
        <v>41</v>
      </c>
      <c r="AU19" s="2">
        <f t="shared" si="21"/>
        <v>0.5</v>
      </c>
      <c r="AV19" s="7" t="s">
        <v>32</v>
      </c>
      <c r="AW19" s="2">
        <f t="shared" si="22"/>
        <v>0.25</v>
      </c>
      <c r="AX19" s="7" t="s">
        <v>32</v>
      </c>
      <c r="AY19" s="2">
        <f t="shared" si="23"/>
        <v>1</v>
      </c>
      <c r="AZ19">
        <f t="shared" si="24"/>
        <v>12.933330000000002</v>
      </c>
      <c r="BA19" s="12">
        <v>0.20833333333333334</v>
      </c>
      <c r="BB19" s="12">
        <f t="shared" si="25"/>
        <v>0.53888875000000003</v>
      </c>
    </row>
    <row r="20" spans="1:54" x14ac:dyDescent="0.25">
      <c r="A20" t="s">
        <v>132</v>
      </c>
      <c r="B20" s="1" t="s">
        <v>30</v>
      </c>
      <c r="C20" s="1" t="s">
        <v>40</v>
      </c>
      <c r="D20" t="s">
        <v>35</v>
      </c>
      <c r="E20" s="2">
        <f t="shared" si="0"/>
        <v>0.6</v>
      </c>
      <c r="F20" t="s">
        <v>35</v>
      </c>
      <c r="G20" s="2">
        <f t="shared" si="1"/>
        <v>0.6</v>
      </c>
      <c r="H20" t="s">
        <v>33</v>
      </c>
      <c r="I20" s="2">
        <f t="shared" si="2"/>
        <v>0.33</v>
      </c>
      <c r="J20" t="s">
        <v>33</v>
      </c>
      <c r="K20" s="2">
        <f t="shared" si="3"/>
        <v>0.33</v>
      </c>
      <c r="L20" t="s">
        <v>41</v>
      </c>
      <c r="M20" s="2">
        <f t="shared" si="4"/>
        <v>0.75</v>
      </c>
      <c r="N20" t="s">
        <v>48</v>
      </c>
      <c r="O20" s="2">
        <f t="shared" si="5"/>
        <v>0.75</v>
      </c>
      <c r="P20" t="s">
        <v>33</v>
      </c>
      <c r="Q20" s="2">
        <f t="shared" si="6"/>
        <v>0.5</v>
      </c>
      <c r="R20" t="s">
        <v>35</v>
      </c>
      <c r="S20" s="2">
        <f t="shared" si="7"/>
        <v>0.25</v>
      </c>
      <c r="T20" t="s">
        <v>48</v>
      </c>
      <c r="U20" s="2">
        <f t="shared" si="8"/>
        <v>0.75</v>
      </c>
      <c r="V20" t="s">
        <v>38</v>
      </c>
      <c r="W20" s="2">
        <f t="shared" si="9"/>
        <v>0.67</v>
      </c>
      <c r="X20" t="s">
        <v>34</v>
      </c>
      <c r="Y20" s="2">
        <f t="shared" si="10"/>
        <v>0.75</v>
      </c>
      <c r="Z20" t="s">
        <v>32</v>
      </c>
      <c r="AA20" s="2">
        <f t="shared" si="11"/>
        <v>0.6</v>
      </c>
      <c r="AB20" t="s">
        <v>34</v>
      </c>
      <c r="AC20" s="2">
        <f t="shared" si="12"/>
        <v>0.6</v>
      </c>
      <c r="AD20" t="s">
        <v>28</v>
      </c>
      <c r="AE20" s="2">
        <f t="shared" si="13"/>
        <v>0.75</v>
      </c>
      <c r="AF20" t="s">
        <v>28</v>
      </c>
      <c r="AG20" s="2">
        <f t="shared" si="14"/>
        <v>0.5</v>
      </c>
      <c r="AH20" t="s">
        <v>45</v>
      </c>
      <c r="AI20" s="2">
        <f t="shared" si="15"/>
        <v>0.75</v>
      </c>
      <c r="AJ20" t="s">
        <v>37</v>
      </c>
      <c r="AK20" s="2">
        <f t="shared" si="16"/>
        <v>0.6</v>
      </c>
      <c r="AL20" t="s">
        <v>33</v>
      </c>
      <c r="AM20" s="2">
        <f t="shared" si="17"/>
        <v>0.5</v>
      </c>
      <c r="AN20" s="16" t="s">
        <v>28</v>
      </c>
      <c r="AO20" s="5">
        <f t="shared" si="18"/>
        <v>0.5</v>
      </c>
      <c r="AP20" t="s">
        <v>33</v>
      </c>
      <c r="AQ20" s="2">
        <f t="shared" si="19"/>
        <v>0.5</v>
      </c>
      <c r="AR20" t="s">
        <v>38</v>
      </c>
      <c r="AS20" s="2">
        <f t="shared" si="20"/>
        <v>1</v>
      </c>
      <c r="AT20" t="s">
        <v>41</v>
      </c>
      <c r="AU20" s="2">
        <f t="shared" si="21"/>
        <v>0.5</v>
      </c>
      <c r="AV20" t="s">
        <v>38</v>
      </c>
      <c r="AW20" s="2">
        <f t="shared" si="22"/>
        <v>0.5</v>
      </c>
      <c r="AX20" s="14"/>
      <c r="AY20" s="15">
        <f>AY$121</f>
        <v>0</v>
      </c>
      <c r="AZ20">
        <f t="shared" si="24"/>
        <v>12.379999999999999</v>
      </c>
      <c r="BA20" s="12">
        <v>4.1666666666666664E-2</v>
      </c>
      <c r="BB20" s="12">
        <f t="shared" si="25"/>
        <v>0.51583333333333325</v>
      </c>
    </row>
    <row r="21" spans="1:54" x14ac:dyDescent="0.25">
      <c r="A21" t="s">
        <v>111</v>
      </c>
      <c r="B21" s="1" t="s">
        <v>30</v>
      </c>
      <c r="C21" s="1" t="s">
        <v>40</v>
      </c>
      <c r="D21" t="s">
        <v>30</v>
      </c>
      <c r="E21" s="2">
        <f t="shared" si="0"/>
        <v>0.8</v>
      </c>
      <c r="F21" t="s">
        <v>38</v>
      </c>
      <c r="G21" s="2">
        <f t="shared" si="1"/>
        <v>0.8</v>
      </c>
      <c r="H21" t="s">
        <v>48</v>
      </c>
      <c r="I21" s="2">
        <f t="shared" si="2"/>
        <v>0.33</v>
      </c>
      <c r="J21" t="s">
        <v>48</v>
      </c>
      <c r="K21" s="2">
        <f t="shared" si="3"/>
        <v>0.33</v>
      </c>
      <c r="L21" t="s">
        <v>31</v>
      </c>
      <c r="M21" s="2">
        <f t="shared" si="4"/>
        <v>1</v>
      </c>
      <c r="N21" t="s">
        <v>48</v>
      </c>
      <c r="O21" s="2">
        <f t="shared" si="5"/>
        <v>0.75</v>
      </c>
      <c r="P21" t="s">
        <v>35</v>
      </c>
      <c r="Q21" s="2">
        <f t="shared" si="6"/>
        <v>0.75</v>
      </c>
      <c r="R21" t="s">
        <v>30</v>
      </c>
      <c r="S21" s="2">
        <f t="shared" si="7"/>
        <v>0.5</v>
      </c>
      <c r="T21" t="s">
        <v>32</v>
      </c>
      <c r="U21" s="2">
        <f t="shared" si="8"/>
        <v>0.5</v>
      </c>
      <c r="V21" t="s">
        <v>33</v>
      </c>
      <c r="W21" s="2">
        <f t="shared" si="9"/>
        <v>0</v>
      </c>
      <c r="X21" t="s">
        <v>59</v>
      </c>
      <c r="Y21" s="2">
        <f t="shared" si="10"/>
        <v>0.5</v>
      </c>
      <c r="Z21" t="s">
        <v>40</v>
      </c>
      <c r="AA21" s="2">
        <f t="shared" si="11"/>
        <v>0.4</v>
      </c>
      <c r="AB21" t="s">
        <v>38</v>
      </c>
      <c r="AC21" s="2">
        <f t="shared" si="12"/>
        <v>0.4</v>
      </c>
      <c r="AD21" t="s">
        <v>28</v>
      </c>
      <c r="AE21" s="2">
        <f t="shared" si="13"/>
        <v>0.75</v>
      </c>
      <c r="AF21" t="s">
        <v>38</v>
      </c>
      <c r="AG21" s="2">
        <f t="shared" si="14"/>
        <v>0.75</v>
      </c>
      <c r="AH21" t="s">
        <v>38</v>
      </c>
      <c r="AI21" s="2">
        <f t="shared" si="15"/>
        <v>1</v>
      </c>
      <c r="AJ21" t="s">
        <v>44</v>
      </c>
      <c r="AK21" s="2">
        <f t="shared" si="16"/>
        <v>0.2</v>
      </c>
      <c r="AL21" t="s">
        <v>33</v>
      </c>
      <c r="AM21" s="2">
        <f t="shared" si="17"/>
        <v>0.5</v>
      </c>
      <c r="AN21" t="s">
        <v>33</v>
      </c>
      <c r="AO21" s="2">
        <f t="shared" si="18"/>
        <v>0.33333299999999999</v>
      </c>
      <c r="AP21" t="s">
        <v>30</v>
      </c>
      <c r="AQ21" s="2">
        <f t="shared" si="19"/>
        <v>1</v>
      </c>
      <c r="AR21" t="s">
        <v>38</v>
      </c>
      <c r="AS21" s="2">
        <f t="shared" si="20"/>
        <v>1</v>
      </c>
      <c r="AT21" t="s">
        <v>33</v>
      </c>
      <c r="AU21" s="2">
        <f t="shared" si="21"/>
        <v>1</v>
      </c>
      <c r="AV21" t="s">
        <v>30</v>
      </c>
      <c r="AW21" s="2">
        <f t="shared" si="22"/>
        <v>1</v>
      </c>
      <c r="AX21" t="s">
        <v>33</v>
      </c>
      <c r="AY21" s="2">
        <f>VLOOKUP(AX21,$A$122:$AY$152,51,FALSE)</f>
        <v>0.25</v>
      </c>
      <c r="AZ21">
        <f t="shared" si="24"/>
        <v>13.243333</v>
      </c>
      <c r="BA21" s="12">
        <v>0.25</v>
      </c>
      <c r="BB21" s="12">
        <f t="shared" si="25"/>
        <v>0.55180554166666662</v>
      </c>
    </row>
    <row r="22" spans="1:54" x14ac:dyDescent="0.25">
      <c r="A22" s="7" t="s">
        <v>55</v>
      </c>
      <c r="B22" s="7" t="s">
        <v>30</v>
      </c>
      <c r="C22" s="7" t="s">
        <v>40</v>
      </c>
      <c r="D22" s="7" t="s">
        <v>35</v>
      </c>
      <c r="E22" s="2">
        <f t="shared" si="0"/>
        <v>0.6</v>
      </c>
      <c r="F22" s="7" t="s">
        <v>37</v>
      </c>
      <c r="G22" s="2">
        <f t="shared" si="1"/>
        <v>0.6</v>
      </c>
      <c r="H22" s="7" t="s">
        <v>33</v>
      </c>
      <c r="I22" s="2">
        <f t="shared" si="2"/>
        <v>0.33</v>
      </c>
      <c r="J22" s="7" t="s">
        <v>30</v>
      </c>
      <c r="K22" s="2">
        <f t="shared" si="3"/>
        <v>1</v>
      </c>
      <c r="L22" s="7" t="s">
        <v>35</v>
      </c>
      <c r="M22" s="2">
        <f t="shared" si="4"/>
        <v>0</v>
      </c>
      <c r="N22" s="7" t="s">
        <v>48</v>
      </c>
      <c r="O22" s="2">
        <f t="shared" si="5"/>
        <v>0.75</v>
      </c>
      <c r="P22" s="7" t="s">
        <v>30</v>
      </c>
      <c r="Q22" s="2">
        <f t="shared" si="6"/>
        <v>1</v>
      </c>
      <c r="R22" s="7" t="s">
        <v>33</v>
      </c>
      <c r="S22" s="2">
        <f t="shared" si="7"/>
        <v>1</v>
      </c>
      <c r="T22" s="7" t="s">
        <v>30</v>
      </c>
      <c r="U22" s="2">
        <f t="shared" si="8"/>
        <v>0.75</v>
      </c>
      <c r="V22" s="7" t="s">
        <v>35</v>
      </c>
      <c r="W22" s="2">
        <f t="shared" si="9"/>
        <v>1</v>
      </c>
      <c r="X22" s="7" t="s">
        <v>30</v>
      </c>
      <c r="Y22" s="2">
        <f t="shared" si="10"/>
        <v>1</v>
      </c>
      <c r="Z22" s="7" t="s">
        <v>30</v>
      </c>
      <c r="AA22" s="2">
        <f t="shared" si="11"/>
        <v>0.8</v>
      </c>
      <c r="AB22" s="7" t="s">
        <v>38</v>
      </c>
      <c r="AC22" s="2">
        <f t="shared" si="12"/>
        <v>0.4</v>
      </c>
      <c r="AD22" s="7" t="s">
        <v>28</v>
      </c>
      <c r="AE22" s="2">
        <f t="shared" si="13"/>
        <v>0.75</v>
      </c>
      <c r="AF22" s="7" t="s">
        <v>31</v>
      </c>
      <c r="AG22" s="2">
        <f t="shared" si="14"/>
        <v>0.5</v>
      </c>
      <c r="AH22" s="7" t="s">
        <v>45</v>
      </c>
      <c r="AI22" s="2">
        <f t="shared" si="15"/>
        <v>0.75</v>
      </c>
      <c r="AJ22" s="7" t="s">
        <v>33</v>
      </c>
      <c r="AK22" s="2">
        <f t="shared" si="16"/>
        <v>0.8</v>
      </c>
      <c r="AL22" s="7" t="s">
        <v>41</v>
      </c>
      <c r="AM22" s="2">
        <f t="shared" si="17"/>
        <v>0.5</v>
      </c>
      <c r="AN22" s="7" t="s">
        <v>33</v>
      </c>
      <c r="AO22" s="2">
        <f t="shared" si="18"/>
        <v>0.33333299999999999</v>
      </c>
      <c r="AP22" s="7" t="s">
        <v>30</v>
      </c>
      <c r="AQ22" s="2">
        <f t="shared" si="19"/>
        <v>1</v>
      </c>
      <c r="AR22" s="7" t="s">
        <v>38</v>
      </c>
      <c r="AS22" s="2">
        <f t="shared" si="20"/>
        <v>1</v>
      </c>
      <c r="AT22" s="7" t="s">
        <v>38</v>
      </c>
      <c r="AU22" s="2">
        <f t="shared" si="21"/>
        <v>0.5</v>
      </c>
      <c r="AV22" s="7" t="s">
        <v>30</v>
      </c>
      <c r="AW22" s="2">
        <f t="shared" si="22"/>
        <v>1</v>
      </c>
      <c r="AX22" s="7" t="s">
        <v>32</v>
      </c>
      <c r="AY22" s="2">
        <f>VLOOKUP(AX22,$A$122:$AY$152,51,FALSE)</f>
        <v>1</v>
      </c>
      <c r="AZ22">
        <f t="shared" si="24"/>
        <v>16.163333000000002</v>
      </c>
      <c r="BA22" s="12">
        <v>0.375</v>
      </c>
      <c r="BB22" s="12">
        <f t="shared" si="25"/>
        <v>0.67347220833333343</v>
      </c>
    </row>
    <row r="23" spans="1:54" x14ac:dyDescent="0.25">
      <c r="A23" t="s">
        <v>160</v>
      </c>
      <c r="B23" s="9" t="s">
        <v>30</v>
      </c>
      <c r="C23" s="9" t="s">
        <v>40</v>
      </c>
      <c r="D23" t="s">
        <v>28</v>
      </c>
      <c r="E23" s="2">
        <f t="shared" si="0"/>
        <v>1</v>
      </c>
      <c r="F23" t="s">
        <v>33</v>
      </c>
      <c r="G23" s="2">
        <f t="shared" si="1"/>
        <v>0.4</v>
      </c>
      <c r="H23" t="s">
        <v>30</v>
      </c>
      <c r="I23" s="2">
        <f t="shared" si="2"/>
        <v>1</v>
      </c>
      <c r="J23" t="s">
        <v>34</v>
      </c>
      <c r="K23" s="2">
        <f t="shared" si="3"/>
        <v>0.67</v>
      </c>
      <c r="L23" t="s">
        <v>30</v>
      </c>
      <c r="M23" s="2">
        <f t="shared" si="4"/>
        <v>0.25</v>
      </c>
      <c r="N23" t="s">
        <v>48</v>
      </c>
      <c r="O23" s="2">
        <f t="shared" si="5"/>
        <v>0.75</v>
      </c>
      <c r="P23" t="s">
        <v>33</v>
      </c>
      <c r="Q23" s="2">
        <f t="shared" si="6"/>
        <v>0.5</v>
      </c>
      <c r="R23" t="s">
        <v>30</v>
      </c>
      <c r="S23" s="2">
        <f t="shared" si="7"/>
        <v>0.5</v>
      </c>
      <c r="T23" t="s">
        <v>30</v>
      </c>
      <c r="U23" s="2">
        <f t="shared" si="8"/>
        <v>0.75</v>
      </c>
      <c r="V23" t="s">
        <v>38</v>
      </c>
      <c r="W23" s="2">
        <f t="shared" si="9"/>
        <v>0.67</v>
      </c>
      <c r="X23" t="s">
        <v>28</v>
      </c>
      <c r="Y23" s="2">
        <f t="shared" si="10"/>
        <v>0.75</v>
      </c>
      <c r="Z23" t="s">
        <v>38</v>
      </c>
      <c r="AA23" s="2">
        <f t="shared" si="11"/>
        <v>0.4</v>
      </c>
      <c r="AB23" t="s">
        <v>40</v>
      </c>
      <c r="AC23" s="2">
        <f t="shared" si="12"/>
        <v>0.4</v>
      </c>
      <c r="AD23" t="s">
        <v>36</v>
      </c>
      <c r="AE23" s="2">
        <f t="shared" si="13"/>
        <v>1</v>
      </c>
      <c r="AF23" t="s">
        <v>28</v>
      </c>
      <c r="AG23" s="2">
        <f t="shared" si="14"/>
        <v>0.5</v>
      </c>
      <c r="AH23" t="s">
        <v>38</v>
      </c>
      <c r="AI23" s="2">
        <f t="shared" si="15"/>
        <v>1</v>
      </c>
      <c r="AJ23" t="s">
        <v>37</v>
      </c>
      <c r="AK23" s="2">
        <f t="shared" si="16"/>
        <v>0.6</v>
      </c>
      <c r="AL23" t="s">
        <v>33</v>
      </c>
      <c r="AM23" s="2">
        <f t="shared" si="17"/>
        <v>0.5</v>
      </c>
      <c r="AN23" t="s">
        <v>33</v>
      </c>
      <c r="AO23" s="2">
        <f t="shared" si="18"/>
        <v>0.33333299999999999</v>
      </c>
      <c r="AP23" t="s">
        <v>35</v>
      </c>
      <c r="AQ23" s="2">
        <f t="shared" si="19"/>
        <v>0.75</v>
      </c>
      <c r="AR23" t="s">
        <v>38</v>
      </c>
      <c r="AS23" s="2">
        <f t="shared" si="20"/>
        <v>1</v>
      </c>
      <c r="AT23" t="s">
        <v>30</v>
      </c>
      <c r="AU23" s="2">
        <f t="shared" si="21"/>
        <v>0.5</v>
      </c>
      <c r="AV23" t="s">
        <v>36</v>
      </c>
      <c r="AW23" s="2">
        <f t="shared" si="22"/>
        <v>0.5</v>
      </c>
      <c r="AX23" t="s">
        <v>30</v>
      </c>
      <c r="AY23" s="2">
        <f>VLOOKUP(AX23,$A$122:$AY$152,51,FALSE)</f>
        <v>0.25</v>
      </c>
      <c r="AZ23">
        <f t="shared" si="24"/>
        <v>13.573333</v>
      </c>
      <c r="BA23" s="12">
        <v>0.16666666666666666</v>
      </c>
      <c r="BB23" s="12">
        <f t="shared" si="25"/>
        <v>0.56555554166666666</v>
      </c>
    </row>
    <row r="24" spans="1:54" x14ac:dyDescent="0.25">
      <c r="A24" t="s">
        <v>151</v>
      </c>
      <c r="B24" s="9" t="s">
        <v>30</v>
      </c>
      <c r="C24" s="9" t="s">
        <v>40</v>
      </c>
      <c r="D24" t="s">
        <v>38</v>
      </c>
      <c r="E24" s="2">
        <f t="shared" si="0"/>
        <v>0.4</v>
      </c>
      <c r="F24" t="s">
        <v>40</v>
      </c>
      <c r="G24" s="2">
        <f t="shared" si="1"/>
        <v>0.8</v>
      </c>
      <c r="H24" t="s">
        <v>35</v>
      </c>
      <c r="I24" s="2">
        <f t="shared" si="2"/>
        <v>0.67</v>
      </c>
      <c r="J24" t="s">
        <v>30</v>
      </c>
      <c r="K24" s="2">
        <f t="shared" si="3"/>
        <v>1</v>
      </c>
      <c r="L24" t="s">
        <v>35</v>
      </c>
      <c r="M24" s="2">
        <f t="shared" si="4"/>
        <v>0</v>
      </c>
      <c r="N24" t="s">
        <v>48</v>
      </c>
      <c r="O24" s="2">
        <f t="shared" si="5"/>
        <v>0.75</v>
      </c>
      <c r="P24" t="s">
        <v>33</v>
      </c>
      <c r="Q24" s="2">
        <f t="shared" si="6"/>
        <v>0.5</v>
      </c>
      <c r="R24" t="s">
        <v>38</v>
      </c>
      <c r="S24" s="2">
        <f t="shared" si="7"/>
        <v>0.5</v>
      </c>
      <c r="T24" t="s">
        <v>30</v>
      </c>
      <c r="U24" s="2">
        <f t="shared" si="8"/>
        <v>0.75</v>
      </c>
      <c r="V24" t="s">
        <v>30</v>
      </c>
      <c r="W24" s="2">
        <f t="shared" si="9"/>
        <v>0.67</v>
      </c>
      <c r="X24" t="s">
        <v>38</v>
      </c>
      <c r="Y24" s="2">
        <f t="shared" si="10"/>
        <v>0.5</v>
      </c>
      <c r="Z24" t="s">
        <v>40</v>
      </c>
      <c r="AA24" s="2">
        <f t="shared" si="11"/>
        <v>0.4</v>
      </c>
      <c r="AB24" t="s">
        <v>38</v>
      </c>
      <c r="AC24" s="2">
        <f t="shared" si="12"/>
        <v>0.4</v>
      </c>
      <c r="AD24" t="s">
        <v>30</v>
      </c>
      <c r="AE24" s="2">
        <f t="shared" si="13"/>
        <v>0.5</v>
      </c>
      <c r="AF24" t="s">
        <v>33</v>
      </c>
      <c r="AG24" s="2">
        <f t="shared" si="14"/>
        <v>0.25</v>
      </c>
      <c r="AH24" t="s">
        <v>38</v>
      </c>
      <c r="AI24" s="2">
        <f t="shared" si="15"/>
        <v>1</v>
      </c>
      <c r="AJ24" t="s">
        <v>33</v>
      </c>
      <c r="AK24" s="2">
        <f t="shared" si="16"/>
        <v>0.8</v>
      </c>
      <c r="AL24" t="s">
        <v>30</v>
      </c>
      <c r="AM24" s="2">
        <f t="shared" si="17"/>
        <v>0.5</v>
      </c>
      <c r="AN24" s="16" t="s">
        <v>41</v>
      </c>
      <c r="AO24" s="5">
        <f t="shared" si="18"/>
        <v>0.5</v>
      </c>
      <c r="AP24" t="s">
        <v>33</v>
      </c>
      <c r="AQ24" s="2">
        <f t="shared" si="19"/>
        <v>0.5</v>
      </c>
      <c r="AR24" t="s">
        <v>38</v>
      </c>
      <c r="AS24" s="2">
        <f t="shared" si="20"/>
        <v>1</v>
      </c>
      <c r="AT24" t="s">
        <v>41</v>
      </c>
      <c r="AU24" s="2">
        <f t="shared" si="21"/>
        <v>0.5</v>
      </c>
      <c r="AV24" t="s">
        <v>30</v>
      </c>
      <c r="AW24" s="2">
        <f t="shared" si="22"/>
        <v>1</v>
      </c>
      <c r="AX24" s="14"/>
      <c r="AY24" s="15">
        <f>AY$121</f>
        <v>0</v>
      </c>
      <c r="AZ24">
        <f t="shared" si="24"/>
        <v>12.690000000000001</v>
      </c>
      <c r="BA24" s="12">
        <v>0.16666666666666666</v>
      </c>
      <c r="BB24" s="12">
        <f t="shared" si="25"/>
        <v>0.52875000000000005</v>
      </c>
    </row>
    <row r="25" spans="1:54" x14ac:dyDescent="0.25">
      <c r="A25" s="7" t="s">
        <v>65</v>
      </c>
      <c r="B25" s="7" t="s">
        <v>30</v>
      </c>
      <c r="C25" s="7" t="s">
        <v>40</v>
      </c>
      <c r="D25" s="7" t="s">
        <v>30</v>
      </c>
      <c r="E25" s="2">
        <f t="shared" si="0"/>
        <v>0.8</v>
      </c>
      <c r="F25" s="7" t="s">
        <v>38</v>
      </c>
      <c r="G25" s="2">
        <f t="shared" si="1"/>
        <v>0.8</v>
      </c>
      <c r="H25" s="7" t="s">
        <v>35</v>
      </c>
      <c r="I25" s="2">
        <f t="shared" si="2"/>
        <v>0.67</v>
      </c>
      <c r="J25" s="7" t="s">
        <v>34</v>
      </c>
      <c r="K25" s="2">
        <f t="shared" si="3"/>
        <v>0.67</v>
      </c>
      <c r="L25" s="7" t="s">
        <v>30</v>
      </c>
      <c r="M25" s="2">
        <f t="shared" si="4"/>
        <v>0.25</v>
      </c>
      <c r="N25" s="7" t="s">
        <v>48</v>
      </c>
      <c r="O25" s="2">
        <f t="shared" si="5"/>
        <v>0.75</v>
      </c>
      <c r="P25" s="7" t="s">
        <v>41</v>
      </c>
      <c r="Q25" s="2">
        <f t="shared" si="6"/>
        <v>0.5</v>
      </c>
      <c r="R25" s="7" t="s">
        <v>33</v>
      </c>
      <c r="S25" s="2">
        <f t="shared" si="7"/>
        <v>1</v>
      </c>
      <c r="T25" s="7" t="s">
        <v>34</v>
      </c>
      <c r="U25" s="2">
        <f t="shared" si="8"/>
        <v>1</v>
      </c>
      <c r="V25" s="7" t="s">
        <v>35</v>
      </c>
      <c r="W25" s="2">
        <f t="shared" si="9"/>
        <v>1</v>
      </c>
      <c r="X25" s="7" t="s">
        <v>28</v>
      </c>
      <c r="Y25" s="2">
        <f t="shared" si="10"/>
        <v>0.75</v>
      </c>
      <c r="Z25" s="7" t="s">
        <v>34</v>
      </c>
      <c r="AA25" s="2">
        <f t="shared" si="11"/>
        <v>1</v>
      </c>
      <c r="AB25" s="7" t="s">
        <v>38</v>
      </c>
      <c r="AC25" s="2">
        <f t="shared" si="12"/>
        <v>0.4</v>
      </c>
      <c r="AD25" s="7" t="s">
        <v>35</v>
      </c>
      <c r="AE25" s="2">
        <f t="shared" si="13"/>
        <v>0.75</v>
      </c>
      <c r="AF25" s="7" t="s">
        <v>28</v>
      </c>
      <c r="AG25" s="2">
        <f t="shared" si="14"/>
        <v>0.5</v>
      </c>
      <c r="AH25" s="7" t="s">
        <v>38</v>
      </c>
      <c r="AI25" s="2">
        <f t="shared" si="15"/>
        <v>1</v>
      </c>
      <c r="AJ25" s="7" t="s">
        <v>28</v>
      </c>
      <c r="AK25" s="2">
        <f t="shared" si="16"/>
        <v>0.6</v>
      </c>
      <c r="AL25" s="7" t="s">
        <v>38</v>
      </c>
      <c r="AM25" s="2">
        <f t="shared" si="17"/>
        <v>1</v>
      </c>
      <c r="AN25" s="7" t="s">
        <v>34</v>
      </c>
      <c r="AO25" s="2">
        <f t="shared" si="18"/>
        <v>0.3333333</v>
      </c>
      <c r="AP25" s="7" t="s">
        <v>35</v>
      </c>
      <c r="AQ25" s="2">
        <f t="shared" si="19"/>
        <v>0.75</v>
      </c>
      <c r="AR25" s="7" t="s">
        <v>33</v>
      </c>
      <c r="AS25" s="2">
        <f t="shared" si="20"/>
        <v>0.33333000000000002</v>
      </c>
      <c r="AT25" s="7" t="s">
        <v>30</v>
      </c>
      <c r="AU25" s="2">
        <f t="shared" si="21"/>
        <v>0.5</v>
      </c>
      <c r="AV25" s="7" t="s">
        <v>32</v>
      </c>
      <c r="AW25" s="2">
        <f t="shared" si="22"/>
        <v>0.25</v>
      </c>
      <c r="AX25" s="7" t="s">
        <v>37</v>
      </c>
      <c r="AY25" s="2">
        <f t="shared" ref="AY25:AY34" si="26">VLOOKUP(AX25,$A$122:$AY$152,51,FALSE)</f>
        <v>0.5</v>
      </c>
      <c r="AZ25">
        <f t="shared" si="24"/>
        <v>14.5066633</v>
      </c>
      <c r="BA25" s="12">
        <v>0.25</v>
      </c>
      <c r="BB25" s="12">
        <f t="shared" si="25"/>
        <v>0.60444430416666661</v>
      </c>
    </row>
    <row r="26" spans="1:54" x14ac:dyDescent="0.25">
      <c r="A26" t="s">
        <v>136</v>
      </c>
      <c r="B26" s="1" t="s">
        <v>30</v>
      </c>
      <c r="C26" s="1" t="s">
        <v>40</v>
      </c>
      <c r="D26" t="s">
        <v>28</v>
      </c>
      <c r="E26" s="2">
        <f t="shared" si="0"/>
        <v>1</v>
      </c>
      <c r="F26" t="s">
        <v>29</v>
      </c>
      <c r="G26" s="2">
        <f t="shared" si="1"/>
        <v>1</v>
      </c>
      <c r="H26" t="s">
        <v>35</v>
      </c>
      <c r="I26" s="2">
        <f t="shared" si="2"/>
        <v>0.67</v>
      </c>
      <c r="J26" t="s">
        <v>48</v>
      </c>
      <c r="K26" s="2">
        <f t="shared" si="3"/>
        <v>0.33</v>
      </c>
      <c r="L26" t="s">
        <v>31</v>
      </c>
      <c r="M26" s="2">
        <f t="shared" si="4"/>
        <v>1</v>
      </c>
      <c r="N26" t="s">
        <v>32</v>
      </c>
      <c r="O26" s="2">
        <f t="shared" si="5"/>
        <v>1</v>
      </c>
      <c r="P26" t="s">
        <v>30</v>
      </c>
      <c r="Q26" s="2">
        <f t="shared" si="6"/>
        <v>1</v>
      </c>
      <c r="R26" t="s">
        <v>33</v>
      </c>
      <c r="S26" s="2">
        <f t="shared" si="7"/>
        <v>1</v>
      </c>
      <c r="T26" t="s">
        <v>30</v>
      </c>
      <c r="U26" s="2">
        <f t="shared" si="8"/>
        <v>0.75</v>
      </c>
      <c r="V26" t="s">
        <v>38</v>
      </c>
      <c r="W26" s="2">
        <f t="shared" si="9"/>
        <v>0.67</v>
      </c>
      <c r="X26" t="s">
        <v>59</v>
      </c>
      <c r="Y26" s="2">
        <f t="shared" si="10"/>
        <v>0.5</v>
      </c>
      <c r="Z26" t="s">
        <v>34</v>
      </c>
      <c r="AA26" s="2">
        <f t="shared" si="11"/>
        <v>1</v>
      </c>
      <c r="AB26" t="s">
        <v>38</v>
      </c>
      <c r="AC26" s="2">
        <f t="shared" si="12"/>
        <v>0.4</v>
      </c>
      <c r="AD26" t="s">
        <v>35</v>
      </c>
      <c r="AE26" s="2">
        <f t="shared" si="13"/>
        <v>0.75</v>
      </c>
      <c r="AF26" t="s">
        <v>28</v>
      </c>
      <c r="AG26" s="2">
        <f t="shared" si="14"/>
        <v>0.5</v>
      </c>
      <c r="AH26" t="s">
        <v>38</v>
      </c>
      <c r="AI26" s="2">
        <f t="shared" si="15"/>
        <v>1</v>
      </c>
      <c r="AJ26" t="s">
        <v>59</v>
      </c>
      <c r="AK26" s="2">
        <f t="shared" si="16"/>
        <v>0.8</v>
      </c>
      <c r="AL26" t="s">
        <v>38</v>
      </c>
      <c r="AM26" s="2">
        <f t="shared" si="17"/>
        <v>1</v>
      </c>
      <c r="AN26" t="s">
        <v>30</v>
      </c>
      <c r="AO26" s="2">
        <f t="shared" si="18"/>
        <v>1</v>
      </c>
      <c r="AP26" t="s">
        <v>48</v>
      </c>
      <c r="AQ26" s="2">
        <f t="shared" si="19"/>
        <v>0.5</v>
      </c>
      <c r="AR26" t="s">
        <v>45</v>
      </c>
      <c r="AS26" s="2">
        <f t="shared" si="20"/>
        <v>0.66666700000000001</v>
      </c>
      <c r="AT26" t="s">
        <v>33</v>
      </c>
      <c r="AU26" s="2">
        <f t="shared" si="21"/>
        <v>1</v>
      </c>
      <c r="AV26" t="s">
        <v>32</v>
      </c>
      <c r="AW26" s="2">
        <f t="shared" si="22"/>
        <v>0.25</v>
      </c>
      <c r="AX26" t="s">
        <v>32</v>
      </c>
      <c r="AY26" s="2">
        <f t="shared" si="26"/>
        <v>1</v>
      </c>
      <c r="AZ26">
        <f t="shared" si="24"/>
        <v>16.786667000000001</v>
      </c>
      <c r="BA26" s="12">
        <v>0.41666666666666669</v>
      </c>
      <c r="BB26" s="12">
        <f t="shared" si="25"/>
        <v>0.69944445833333335</v>
      </c>
    </row>
    <row r="27" spans="1:54" x14ac:dyDescent="0.25">
      <c r="A27" s="7" t="s">
        <v>68</v>
      </c>
      <c r="B27" s="11" t="s">
        <v>40</v>
      </c>
      <c r="C27" s="7" t="s">
        <v>40</v>
      </c>
      <c r="D27" s="7" t="s">
        <v>38</v>
      </c>
      <c r="E27" s="2">
        <f t="shared" si="0"/>
        <v>0.4</v>
      </c>
      <c r="F27" s="7" t="s">
        <v>30</v>
      </c>
      <c r="G27" s="2">
        <f t="shared" si="1"/>
        <v>0.4</v>
      </c>
      <c r="H27" s="7" t="s">
        <v>38</v>
      </c>
      <c r="I27" s="2">
        <f t="shared" si="2"/>
        <v>0.33</v>
      </c>
      <c r="J27" s="7" t="s">
        <v>34</v>
      </c>
      <c r="K27" s="2">
        <f t="shared" si="3"/>
        <v>0.67</v>
      </c>
      <c r="L27" s="7" t="s">
        <v>33</v>
      </c>
      <c r="M27" s="2">
        <f t="shared" si="4"/>
        <v>0.75</v>
      </c>
      <c r="N27" s="7" t="s">
        <v>32</v>
      </c>
      <c r="O27" s="2">
        <f t="shared" si="5"/>
        <v>1</v>
      </c>
      <c r="P27" s="7" t="s">
        <v>35</v>
      </c>
      <c r="Q27" s="2">
        <f t="shared" si="6"/>
        <v>0.75</v>
      </c>
      <c r="R27" s="14"/>
      <c r="S27" s="15">
        <f>S$121</f>
        <v>0.75</v>
      </c>
      <c r="T27" s="7" t="s">
        <v>30</v>
      </c>
      <c r="U27" s="2">
        <f t="shared" si="8"/>
        <v>0.75</v>
      </c>
      <c r="V27" s="7" t="s">
        <v>48</v>
      </c>
      <c r="W27" s="2">
        <f t="shared" si="9"/>
        <v>0.67</v>
      </c>
      <c r="X27" s="7" t="s">
        <v>34</v>
      </c>
      <c r="Y27" s="2">
        <f t="shared" si="10"/>
        <v>0.75</v>
      </c>
      <c r="Z27" s="7" t="s">
        <v>30</v>
      </c>
      <c r="AA27" s="2">
        <f t="shared" si="11"/>
        <v>0.8</v>
      </c>
      <c r="AB27" s="7" t="s">
        <v>49</v>
      </c>
      <c r="AC27" s="2">
        <f t="shared" si="12"/>
        <v>0.8</v>
      </c>
      <c r="AD27" s="7" t="s">
        <v>41</v>
      </c>
      <c r="AE27" s="2">
        <f t="shared" si="13"/>
        <v>0.5</v>
      </c>
      <c r="AF27" s="7" t="s">
        <v>30</v>
      </c>
      <c r="AG27" s="2">
        <f t="shared" si="14"/>
        <v>0.25</v>
      </c>
      <c r="AH27" s="7" t="s">
        <v>38</v>
      </c>
      <c r="AI27" s="2">
        <f t="shared" si="15"/>
        <v>1</v>
      </c>
      <c r="AJ27" s="7" t="s">
        <v>41</v>
      </c>
      <c r="AK27" s="2">
        <f t="shared" si="16"/>
        <v>0.8</v>
      </c>
      <c r="AL27" s="14"/>
      <c r="AM27" s="15">
        <f>AM$121</f>
        <v>0.75</v>
      </c>
      <c r="AN27" s="7" t="s">
        <v>34</v>
      </c>
      <c r="AO27" s="2">
        <f t="shared" si="18"/>
        <v>0.3333333</v>
      </c>
      <c r="AP27" s="7" t="s">
        <v>34</v>
      </c>
      <c r="AQ27" s="2">
        <f t="shared" si="19"/>
        <v>0.75</v>
      </c>
      <c r="AR27" s="7" t="s">
        <v>30</v>
      </c>
      <c r="AS27" s="2">
        <f t="shared" si="20"/>
        <v>0.33333000000000002</v>
      </c>
      <c r="AT27" s="7" t="s">
        <v>38</v>
      </c>
      <c r="AU27" s="2">
        <f t="shared" si="21"/>
        <v>0.5</v>
      </c>
      <c r="AV27" s="7" t="s">
        <v>32</v>
      </c>
      <c r="AW27" s="2">
        <f t="shared" si="22"/>
        <v>0.25</v>
      </c>
      <c r="AX27" s="7" t="s">
        <v>33</v>
      </c>
      <c r="AY27" s="2">
        <f t="shared" si="26"/>
        <v>0.25</v>
      </c>
      <c r="AZ27">
        <f t="shared" si="24"/>
        <v>13.7366633</v>
      </c>
      <c r="BA27" s="12">
        <v>8.3333333333333329E-2</v>
      </c>
      <c r="BB27" s="12">
        <f t="shared" si="25"/>
        <v>0.57236097083333337</v>
      </c>
    </row>
    <row r="28" spans="1:54" x14ac:dyDescent="0.25">
      <c r="A28" s="8" t="s">
        <v>199</v>
      </c>
      <c r="B28" s="7" t="s">
        <v>30</v>
      </c>
      <c r="C28" s="7" t="s">
        <v>40</v>
      </c>
      <c r="D28" s="7" t="s">
        <v>33</v>
      </c>
      <c r="E28" s="2">
        <f t="shared" si="0"/>
        <v>0.4</v>
      </c>
      <c r="F28" s="7" t="s">
        <v>38</v>
      </c>
      <c r="G28" s="2">
        <f t="shared" si="1"/>
        <v>0.8</v>
      </c>
      <c r="H28" s="7" t="s">
        <v>33</v>
      </c>
      <c r="I28" s="2">
        <f t="shared" si="2"/>
        <v>0.33</v>
      </c>
      <c r="J28" s="7" t="s">
        <v>30</v>
      </c>
      <c r="K28" s="2">
        <f t="shared" si="3"/>
        <v>1</v>
      </c>
      <c r="L28" s="7" t="s">
        <v>33</v>
      </c>
      <c r="M28" s="2">
        <f t="shared" si="4"/>
        <v>0.75</v>
      </c>
      <c r="N28" s="7" t="s">
        <v>32</v>
      </c>
      <c r="O28" s="2">
        <f t="shared" si="5"/>
        <v>1</v>
      </c>
      <c r="P28" s="7" t="s">
        <v>30</v>
      </c>
      <c r="Q28" s="2">
        <f t="shared" si="6"/>
        <v>1</v>
      </c>
      <c r="R28" s="7" t="s">
        <v>38</v>
      </c>
      <c r="S28" s="2">
        <f t="shared" ref="S28:S59" si="27">VLOOKUP(R28,$A$122:$S$152,19,FALSE)</f>
        <v>0.5</v>
      </c>
      <c r="T28" s="7" t="s">
        <v>30</v>
      </c>
      <c r="U28" s="2">
        <f t="shared" si="8"/>
        <v>0.75</v>
      </c>
      <c r="V28" s="7" t="s">
        <v>30</v>
      </c>
      <c r="W28" s="2">
        <f t="shared" si="9"/>
        <v>0.67</v>
      </c>
      <c r="X28" s="7" t="s">
        <v>28</v>
      </c>
      <c r="Y28" s="2">
        <f t="shared" si="10"/>
        <v>0.75</v>
      </c>
      <c r="Z28" s="7" t="s">
        <v>40</v>
      </c>
      <c r="AA28" s="2">
        <f t="shared" si="11"/>
        <v>0.4</v>
      </c>
      <c r="AB28" s="7" t="s">
        <v>30</v>
      </c>
      <c r="AC28" s="2">
        <f t="shared" si="12"/>
        <v>0.4</v>
      </c>
      <c r="AD28" s="7" t="s">
        <v>41</v>
      </c>
      <c r="AE28" s="2">
        <f t="shared" si="13"/>
        <v>0.5</v>
      </c>
      <c r="AF28" s="7" t="s">
        <v>34</v>
      </c>
      <c r="AG28" s="2">
        <f t="shared" si="14"/>
        <v>0</v>
      </c>
      <c r="AH28" s="7" t="s">
        <v>28</v>
      </c>
      <c r="AI28" s="2">
        <f t="shared" si="15"/>
        <v>0.25</v>
      </c>
      <c r="AJ28" s="7" t="s">
        <v>28</v>
      </c>
      <c r="AK28" s="2">
        <f t="shared" si="16"/>
        <v>0.6</v>
      </c>
      <c r="AL28" s="7" t="s">
        <v>41</v>
      </c>
      <c r="AM28" s="2">
        <f t="shared" ref="AM28:AM34" si="28">VLOOKUP(AL28,$A$122:$AM$152,39,FALSE)</f>
        <v>0.5</v>
      </c>
      <c r="AN28" s="7" t="s">
        <v>38</v>
      </c>
      <c r="AO28" s="2">
        <f t="shared" si="18"/>
        <v>0.33333299999999999</v>
      </c>
      <c r="AP28" s="7" t="s">
        <v>59</v>
      </c>
      <c r="AQ28" s="2">
        <f t="shared" si="19"/>
        <v>0.5</v>
      </c>
      <c r="AR28" s="7" t="s">
        <v>30</v>
      </c>
      <c r="AS28" s="2">
        <f t="shared" si="20"/>
        <v>0.33333000000000002</v>
      </c>
      <c r="AT28" s="7" t="s">
        <v>33</v>
      </c>
      <c r="AU28" s="2">
        <f t="shared" si="21"/>
        <v>1</v>
      </c>
      <c r="AV28" s="7" t="s">
        <v>32</v>
      </c>
      <c r="AW28" s="2">
        <f t="shared" si="22"/>
        <v>0.25</v>
      </c>
      <c r="AX28" s="7" t="s">
        <v>36</v>
      </c>
      <c r="AY28" s="2">
        <f t="shared" si="26"/>
        <v>0.75</v>
      </c>
      <c r="AZ28">
        <f t="shared" si="24"/>
        <v>12.566663</v>
      </c>
      <c r="BA28" s="12">
        <v>0.16666666666666666</v>
      </c>
      <c r="BB28" s="12">
        <f t="shared" si="25"/>
        <v>0.52361095833333338</v>
      </c>
    </row>
    <row r="29" spans="1:54" x14ac:dyDescent="0.25">
      <c r="A29" s="7" t="s">
        <v>42</v>
      </c>
      <c r="B29" s="7" t="s">
        <v>30</v>
      </c>
      <c r="C29" s="7" t="s">
        <v>40</v>
      </c>
      <c r="D29" s="7" t="s">
        <v>37</v>
      </c>
      <c r="E29" s="2">
        <f t="shared" si="0"/>
        <v>0.6</v>
      </c>
      <c r="F29" s="7" t="s">
        <v>33</v>
      </c>
      <c r="G29" s="2">
        <f t="shared" si="1"/>
        <v>0.4</v>
      </c>
      <c r="H29" s="7" t="s">
        <v>35</v>
      </c>
      <c r="I29" s="2">
        <f t="shared" si="2"/>
        <v>0.67</v>
      </c>
      <c r="J29" s="7" t="s">
        <v>30</v>
      </c>
      <c r="K29" s="2">
        <f t="shared" si="3"/>
        <v>1</v>
      </c>
      <c r="L29" s="7" t="s">
        <v>33</v>
      </c>
      <c r="M29" s="2">
        <f t="shared" si="4"/>
        <v>0.75</v>
      </c>
      <c r="N29" s="7" t="s">
        <v>32</v>
      </c>
      <c r="O29" s="2">
        <f t="shared" si="5"/>
        <v>1</v>
      </c>
      <c r="P29" s="7" t="s">
        <v>30</v>
      </c>
      <c r="Q29" s="2">
        <f t="shared" si="6"/>
        <v>1</v>
      </c>
      <c r="R29" s="7" t="s">
        <v>30</v>
      </c>
      <c r="S29" s="2">
        <f t="shared" si="27"/>
        <v>0.5</v>
      </c>
      <c r="T29" s="7" t="s">
        <v>35</v>
      </c>
      <c r="U29" s="2">
        <f t="shared" si="8"/>
        <v>0.5</v>
      </c>
      <c r="V29" s="7" t="s">
        <v>35</v>
      </c>
      <c r="W29" s="2">
        <f t="shared" si="9"/>
        <v>1</v>
      </c>
      <c r="X29" s="7" t="s">
        <v>30</v>
      </c>
      <c r="Y29" s="2">
        <f t="shared" si="10"/>
        <v>1</v>
      </c>
      <c r="Z29" s="7" t="s">
        <v>40</v>
      </c>
      <c r="AA29" s="2">
        <f t="shared" si="11"/>
        <v>0.4</v>
      </c>
      <c r="AB29" s="7" t="s">
        <v>34</v>
      </c>
      <c r="AC29" s="2">
        <f t="shared" si="12"/>
        <v>0.6</v>
      </c>
      <c r="AD29" s="7" t="s">
        <v>28</v>
      </c>
      <c r="AE29" s="2">
        <f t="shared" si="13"/>
        <v>0.75</v>
      </c>
      <c r="AF29" s="7" t="s">
        <v>38</v>
      </c>
      <c r="AG29" s="2">
        <f t="shared" si="14"/>
        <v>0.75</v>
      </c>
      <c r="AH29" s="7" t="s">
        <v>30</v>
      </c>
      <c r="AI29" s="2">
        <f t="shared" si="15"/>
        <v>0.5</v>
      </c>
      <c r="AJ29" s="7" t="s">
        <v>33</v>
      </c>
      <c r="AK29" s="2">
        <f t="shared" si="16"/>
        <v>0.8</v>
      </c>
      <c r="AL29" s="7" t="s">
        <v>38</v>
      </c>
      <c r="AM29" s="2">
        <f t="shared" si="28"/>
        <v>1</v>
      </c>
      <c r="AN29" s="7" t="s">
        <v>33</v>
      </c>
      <c r="AO29" s="2">
        <f t="shared" si="18"/>
        <v>0.33333299999999999</v>
      </c>
      <c r="AP29" s="7" t="s">
        <v>35</v>
      </c>
      <c r="AQ29" s="2">
        <f t="shared" si="19"/>
        <v>0.75</v>
      </c>
      <c r="AR29" s="7" t="s">
        <v>30</v>
      </c>
      <c r="AS29" s="2">
        <f t="shared" si="20"/>
        <v>0.33333000000000002</v>
      </c>
      <c r="AT29" s="7" t="s">
        <v>33</v>
      </c>
      <c r="AU29" s="2">
        <f t="shared" si="21"/>
        <v>1</v>
      </c>
      <c r="AV29" s="7" t="s">
        <v>37</v>
      </c>
      <c r="AW29" s="2">
        <f t="shared" si="22"/>
        <v>0.25</v>
      </c>
      <c r="AX29" s="7" t="s">
        <v>34</v>
      </c>
      <c r="AY29" s="2">
        <f t="shared" si="26"/>
        <v>0.5</v>
      </c>
      <c r="AZ29">
        <f t="shared" si="24"/>
        <v>15.386663</v>
      </c>
      <c r="BA29" s="12">
        <v>0.29166666666666669</v>
      </c>
      <c r="BB29" s="12">
        <f t="shared" si="25"/>
        <v>0.64111095833333331</v>
      </c>
    </row>
    <row r="30" spans="1:54" x14ac:dyDescent="0.25">
      <c r="A30" t="s">
        <v>144</v>
      </c>
      <c r="B30" s="9" t="s">
        <v>30</v>
      </c>
      <c r="C30" s="9" t="s">
        <v>40</v>
      </c>
      <c r="D30" t="s">
        <v>33</v>
      </c>
      <c r="E30" s="2">
        <f t="shared" si="0"/>
        <v>0.4</v>
      </c>
      <c r="F30" t="s">
        <v>41</v>
      </c>
      <c r="G30" s="2">
        <f t="shared" si="1"/>
        <v>0.4</v>
      </c>
      <c r="H30" t="s">
        <v>33</v>
      </c>
      <c r="I30" s="2">
        <f t="shared" si="2"/>
        <v>0.33</v>
      </c>
      <c r="J30" t="s">
        <v>30</v>
      </c>
      <c r="K30" s="2">
        <f t="shared" si="3"/>
        <v>1</v>
      </c>
      <c r="L30" t="s">
        <v>30</v>
      </c>
      <c r="M30" s="2">
        <f t="shared" si="4"/>
        <v>0.25</v>
      </c>
      <c r="N30" t="s">
        <v>32</v>
      </c>
      <c r="O30" s="2">
        <f t="shared" si="5"/>
        <v>1</v>
      </c>
      <c r="P30" t="s">
        <v>33</v>
      </c>
      <c r="Q30" s="2">
        <f t="shared" si="6"/>
        <v>0.5</v>
      </c>
      <c r="R30" t="s">
        <v>35</v>
      </c>
      <c r="S30" s="2">
        <f t="shared" si="27"/>
        <v>0.25</v>
      </c>
      <c r="T30" t="s">
        <v>35</v>
      </c>
      <c r="U30" s="2">
        <f t="shared" si="8"/>
        <v>0.5</v>
      </c>
      <c r="V30" t="s">
        <v>38</v>
      </c>
      <c r="W30" s="2">
        <f t="shared" si="9"/>
        <v>0.67</v>
      </c>
      <c r="X30" t="s">
        <v>30</v>
      </c>
      <c r="Y30" s="2">
        <f t="shared" si="10"/>
        <v>1</v>
      </c>
      <c r="Z30" t="s">
        <v>40</v>
      </c>
      <c r="AA30" s="2">
        <f t="shared" si="11"/>
        <v>0.4</v>
      </c>
      <c r="AB30" t="s">
        <v>40</v>
      </c>
      <c r="AC30" s="2">
        <f t="shared" si="12"/>
        <v>0.4</v>
      </c>
      <c r="AD30" t="s">
        <v>32</v>
      </c>
      <c r="AE30" s="2">
        <f t="shared" si="13"/>
        <v>0.25</v>
      </c>
      <c r="AF30" t="s">
        <v>30</v>
      </c>
      <c r="AG30" s="2">
        <f t="shared" si="14"/>
        <v>0.25</v>
      </c>
      <c r="AH30" t="s">
        <v>38</v>
      </c>
      <c r="AI30" s="2">
        <f t="shared" si="15"/>
        <v>1</v>
      </c>
      <c r="AJ30" t="s">
        <v>41</v>
      </c>
      <c r="AK30" s="2">
        <f t="shared" si="16"/>
        <v>0.8</v>
      </c>
      <c r="AL30" t="s">
        <v>38</v>
      </c>
      <c r="AM30" s="2">
        <f t="shared" si="28"/>
        <v>1</v>
      </c>
      <c r="AN30" t="s">
        <v>34</v>
      </c>
      <c r="AO30" s="2">
        <f t="shared" si="18"/>
        <v>0.3333333</v>
      </c>
      <c r="AP30" t="s">
        <v>30</v>
      </c>
      <c r="AQ30" s="2">
        <f t="shared" si="19"/>
        <v>1</v>
      </c>
      <c r="AR30" t="s">
        <v>38</v>
      </c>
      <c r="AS30" s="2">
        <f t="shared" si="20"/>
        <v>1</v>
      </c>
      <c r="AT30" t="s">
        <v>30</v>
      </c>
      <c r="AU30" s="2">
        <f t="shared" si="21"/>
        <v>0.5</v>
      </c>
      <c r="AV30" t="s">
        <v>48</v>
      </c>
      <c r="AW30" s="2">
        <f t="shared" si="22"/>
        <v>0.5</v>
      </c>
      <c r="AX30" t="s">
        <v>41</v>
      </c>
      <c r="AY30" s="2">
        <f t="shared" si="26"/>
        <v>0.25</v>
      </c>
      <c r="AZ30">
        <f t="shared" si="24"/>
        <v>13.183333300000001</v>
      </c>
      <c r="BA30" s="12">
        <v>0.29166666666666669</v>
      </c>
      <c r="BB30" s="12">
        <f t="shared" si="25"/>
        <v>0.54930555416666671</v>
      </c>
    </row>
    <row r="31" spans="1:54" x14ac:dyDescent="0.25">
      <c r="A31" s="8" t="s">
        <v>197</v>
      </c>
      <c r="B31" s="7" t="s">
        <v>30</v>
      </c>
      <c r="C31" s="7" t="s">
        <v>40</v>
      </c>
      <c r="D31" s="7" t="s">
        <v>28</v>
      </c>
      <c r="E31" s="2">
        <f t="shared" si="0"/>
        <v>1</v>
      </c>
      <c r="F31" s="7" t="s">
        <v>29</v>
      </c>
      <c r="G31" s="2">
        <f t="shared" si="1"/>
        <v>1</v>
      </c>
      <c r="H31" s="7" t="s">
        <v>30</v>
      </c>
      <c r="I31" s="2">
        <f t="shared" si="2"/>
        <v>1</v>
      </c>
      <c r="J31" s="7" t="s">
        <v>34</v>
      </c>
      <c r="K31" s="2">
        <f t="shared" si="3"/>
        <v>0.67</v>
      </c>
      <c r="L31" s="7" t="s">
        <v>38</v>
      </c>
      <c r="M31" s="2">
        <f t="shared" si="4"/>
        <v>0.25</v>
      </c>
      <c r="N31" s="7" t="s">
        <v>32</v>
      </c>
      <c r="O31" s="2">
        <f t="shared" si="5"/>
        <v>1</v>
      </c>
      <c r="P31" s="7" t="s">
        <v>30</v>
      </c>
      <c r="Q31" s="2">
        <f t="shared" si="6"/>
        <v>1</v>
      </c>
      <c r="R31" s="7" t="s">
        <v>33</v>
      </c>
      <c r="S31" s="2">
        <f t="shared" si="27"/>
        <v>1</v>
      </c>
      <c r="T31" s="7" t="s">
        <v>30</v>
      </c>
      <c r="U31" s="2">
        <f t="shared" si="8"/>
        <v>0.75</v>
      </c>
      <c r="V31" s="7" t="s">
        <v>35</v>
      </c>
      <c r="W31" s="2">
        <f t="shared" si="9"/>
        <v>1</v>
      </c>
      <c r="X31" s="7" t="s">
        <v>30</v>
      </c>
      <c r="Y31" s="2">
        <f t="shared" si="10"/>
        <v>1</v>
      </c>
      <c r="Z31" s="7" t="s">
        <v>40</v>
      </c>
      <c r="AA31" s="2">
        <f t="shared" si="11"/>
        <v>0.4</v>
      </c>
      <c r="AB31" s="7" t="s">
        <v>33</v>
      </c>
      <c r="AC31" s="2">
        <f t="shared" si="12"/>
        <v>0.8</v>
      </c>
      <c r="AD31" s="7" t="s">
        <v>28</v>
      </c>
      <c r="AE31" s="2">
        <f t="shared" si="13"/>
        <v>0.75</v>
      </c>
      <c r="AF31" s="7" t="s">
        <v>33</v>
      </c>
      <c r="AG31" s="2">
        <f t="shared" si="14"/>
        <v>0.25</v>
      </c>
      <c r="AH31" s="7" t="s">
        <v>38</v>
      </c>
      <c r="AI31" s="2">
        <f t="shared" si="15"/>
        <v>1</v>
      </c>
      <c r="AJ31" s="7" t="s">
        <v>31</v>
      </c>
      <c r="AK31" s="2">
        <f t="shared" si="16"/>
        <v>1</v>
      </c>
      <c r="AL31" s="7" t="s">
        <v>38</v>
      </c>
      <c r="AM31" s="2">
        <f t="shared" si="28"/>
        <v>1</v>
      </c>
      <c r="AN31" s="7" t="s">
        <v>30</v>
      </c>
      <c r="AO31" s="2">
        <f t="shared" si="18"/>
        <v>1</v>
      </c>
      <c r="AP31" s="7" t="s">
        <v>35</v>
      </c>
      <c r="AQ31" s="2">
        <f t="shared" si="19"/>
        <v>0.75</v>
      </c>
      <c r="AR31" s="7" t="s">
        <v>38</v>
      </c>
      <c r="AS31" s="2">
        <f t="shared" si="20"/>
        <v>1</v>
      </c>
      <c r="AT31" s="7" t="s">
        <v>33</v>
      </c>
      <c r="AU31" s="2">
        <f t="shared" si="21"/>
        <v>1</v>
      </c>
      <c r="AV31" s="7" t="s">
        <v>30</v>
      </c>
      <c r="AW31" s="2">
        <f t="shared" si="22"/>
        <v>1</v>
      </c>
      <c r="AX31" s="7" t="s">
        <v>49</v>
      </c>
      <c r="AY31" s="2">
        <f t="shared" si="26"/>
        <v>0.75</v>
      </c>
      <c r="AZ31">
        <f t="shared" si="24"/>
        <v>18.37</v>
      </c>
      <c r="BA31" s="12">
        <v>0.54166666666666663</v>
      </c>
      <c r="BB31" s="12">
        <f t="shared" si="25"/>
        <v>0.76541666666666675</v>
      </c>
    </row>
    <row r="32" spans="1:54" s="7" customFormat="1" x14ac:dyDescent="0.25">
      <c r="A32" s="7" t="s">
        <v>94</v>
      </c>
      <c r="B32" s="7" t="s">
        <v>30</v>
      </c>
      <c r="C32" s="7" t="s">
        <v>40</v>
      </c>
      <c r="D32" s="7" t="s">
        <v>36</v>
      </c>
      <c r="E32" s="2">
        <f t="shared" si="0"/>
        <v>0.8</v>
      </c>
      <c r="F32" s="7" t="s">
        <v>29</v>
      </c>
      <c r="G32" s="2">
        <f t="shared" si="1"/>
        <v>1</v>
      </c>
      <c r="H32" s="7" t="s">
        <v>45</v>
      </c>
      <c r="I32" s="2">
        <f t="shared" si="2"/>
        <v>0</v>
      </c>
      <c r="J32" s="7" t="s">
        <v>34</v>
      </c>
      <c r="K32" s="2">
        <f t="shared" si="3"/>
        <v>0.67</v>
      </c>
      <c r="L32" s="7" t="s">
        <v>33</v>
      </c>
      <c r="M32" s="2">
        <f t="shared" si="4"/>
        <v>0.75</v>
      </c>
      <c r="N32" s="7" t="s">
        <v>32</v>
      </c>
      <c r="O32" s="2">
        <f t="shared" si="5"/>
        <v>1</v>
      </c>
      <c r="P32" s="7" t="s">
        <v>31</v>
      </c>
      <c r="Q32" s="2">
        <f t="shared" si="6"/>
        <v>0.25</v>
      </c>
      <c r="R32" s="7" t="s">
        <v>38</v>
      </c>
      <c r="S32" s="2">
        <f t="shared" si="27"/>
        <v>0.5</v>
      </c>
      <c r="T32" s="7" t="s">
        <v>30</v>
      </c>
      <c r="U32" s="2">
        <f t="shared" si="8"/>
        <v>0.75</v>
      </c>
      <c r="V32" s="7" t="s">
        <v>38</v>
      </c>
      <c r="W32" s="2">
        <f t="shared" si="9"/>
        <v>0.67</v>
      </c>
      <c r="X32" s="7" t="s">
        <v>30</v>
      </c>
      <c r="Y32" s="2">
        <f t="shared" si="10"/>
        <v>1</v>
      </c>
      <c r="Z32" s="7" t="s">
        <v>40</v>
      </c>
      <c r="AA32" s="2">
        <f t="shared" si="11"/>
        <v>0.4</v>
      </c>
      <c r="AB32" s="7" t="s">
        <v>45</v>
      </c>
      <c r="AC32" s="2">
        <f t="shared" si="12"/>
        <v>0.6</v>
      </c>
      <c r="AD32" s="7" t="s">
        <v>28</v>
      </c>
      <c r="AE32" s="2">
        <f t="shared" si="13"/>
        <v>0.75</v>
      </c>
      <c r="AF32" s="7" t="s">
        <v>41</v>
      </c>
      <c r="AG32" s="2">
        <f t="shared" si="14"/>
        <v>0.75</v>
      </c>
      <c r="AH32" s="7" t="s">
        <v>38</v>
      </c>
      <c r="AI32" s="2">
        <f t="shared" si="15"/>
        <v>1</v>
      </c>
      <c r="AJ32" s="7" t="s">
        <v>33</v>
      </c>
      <c r="AK32" s="2">
        <f t="shared" si="16"/>
        <v>0.8</v>
      </c>
      <c r="AL32" s="7" t="s">
        <v>33</v>
      </c>
      <c r="AM32" s="2">
        <f t="shared" si="28"/>
        <v>0.5</v>
      </c>
      <c r="AN32" s="7" t="s">
        <v>30</v>
      </c>
      <c r="AO32" s="2">
        <f t="shared" si="18"/>
        <v>1</v>
      </c>
      <c r="AP32" s="7" t="s">
        <v>37</v>
      </c>
      <c r="AQ32" s="2">
        <f t="shared" si="19"/>
        <v>0.25</v>
      </c>
      <c r="AR32" s="7" t="s">
        <v>38</v>
      </c>
      <c r="AS32" s="2">
        <f t="shared" si="20"/>
        <v>1</v>
      </c>
      <c r="AT32" s="7" t="s">
        <v>33</v>
      </c>
      <c r="AU32" s="2">
        <f t="shared" si="21"/>
        <v>1</v>
      </c>
      <c r="AV32" s="7" t="s">
        <v>32</v>
      </c>
      <c r="AW32" s="2">
        <f t="shared" si="22"/>
        <v>0.25</v>
      </c>
      <c r="AX32" s="7" t="s">
        <v>32</v>
      </c>
      <c r="AY32" s="2">
        <f t="shared" si="26"/>
        <v>1</v>
      </c>
      <c r="AZ32">
        <f t="shared" si="24"/>
        <v>14.89</v>
      </c>
      <c r="BA32" s="12">
        <v>0.29166666666666669</v>
      </c>
      <c r="BB32" s="12">
        <f t="shared" si="25"/>
        <v>0.62041666666666673</v>
      </c>
    </row>
    <row r="33" spans="1:54" s="7" customFormat="1" x14ac:dyDescent="0.25">
      <c r="A33" s="7" t="s">
        <v>76</v>
      </c>
      <c r="B33" s="7" t="s">
        <v>30</v>
      </c>
      <c r="D33" s="7" t="s">
        <v>28</v>
      </c>
      <c r="E33" s="2">
        <f t="shared" si="0"/>
        <v>1</v>
      </c>
      <c r="F33" s="7" t="s">
        <v>29</v>
      </c>
      <c r="G33" s="2">
        <f t="shared" si="1"/>
        <v>1</v>
      </c>
      <c r="H33" s="7" t="s">
        <v>33</v>
      </c>
      <c r="I33" s="2">
        <f t="shared" si="2"/>
        <v>0.33</v>
      </c>
      <c r="J33" s="7" t="s">
        <v>34</v>
      </c>
      <c r="K33" s="2">
        <f t="shared" si="3"/>
        <v>0.67</v>
      </c>
      <c r="L33" s="7" t="s">
        <v>33</v>
      </c>
      <c r="M33" s="2">
        <f t="shared" si="4"/>
        <v>0.75</v>
      </c>
      <c r="N33" s="7" t="s">
        <v>32</v>
      </c>
      <c r="O33" s="2">
        <f t="shared" si="5"/>
        <v>1</v>
      </c>
      <c r="P33" s="7" t="s">
        <v>28</v>
      </c>
      <c r="Q33" s="2">
        <f t="shared" si="6"/>
        <v>0.75</v>
      </c>
      <c r="R33" s="7" t="s">
        <v>31</v>
      </c>
      <c r="S33" s="2">
        <f t="shared" si="27"/>
        <v>0.75</v>
      </c>
      <c r="T33" s="7" t="s">
        <v>30</v>
      </c>
      <c r="U33" s="2">
        <f t="shared" si="8"/>
        <v>0.75</v>
      </c>
      <c r="V33" s="7" t="s">
        <v>35</v>
      </c>
      <c r="W33" s="2">
        <f t="shared" si="9"/>
        <v>1</v>
      </c>
      <c r="X33" s="7" t="s">
        <v>30</v>
      </c>
      <c r="Y33" s="2">
        <f t="shared" si="10"/>
        <v>1</v>
      </c>
      <c r="Z33" s="7" t="s">
        <v>40</v>
      </c>
      <c r="AA33" s="2">
        <f t="shared" si="11"/>
        <v>0.4</v>
      </c>
      <c r="AB33" s="7" t="s">
        <v>40</v>
      </c>
      <c r="AC33" s="2">
        <f t="shared" si="12"/>
        <v>0.4</v>
      </c>
      <c r="AD33" s="7" t="s">
        <v>28</v>
      </c>
      <c r="AE33" s="2">
        <f t="shared" si="13"/>
        <v>0.75</v>
      </c>
      <c r="AF33" s="7" t="s">
        <v>36</v>
      </c>
      <c r="AG33" s="2">
        <f t="shared" si="14"/>
        <v>0.25</v>
      </c>
      <c r="AH33" s="7" t="s">
        <v>38</v>
      </c>
      <c r="AI33" s="2">
        <f t="shared" si="15"/>
        <v>1</v>
      </c>
      <c r="AJ33" s="7" t="s">
        <v>40</v>
      </c>
      <c r="AK33" s="2">
        <f t="shared" si="16"/>
        <v>0.4</v>
      </c>
      <c r="AL33" s="7" t="s">
        <v>41</v>
      </c>
      <c r="AM33" s="2">
        <f t="shared" si="28"/>
        <v>0.5</v>
      </c>
      <c r="AN33" s="14"/>
      <c r="AO33" s="15">
        <f>AO$121</f>
        <v>0.66666999999999998</v>
      </c>
      <c r="AP33" s="7" t="s">
        <v>35</v>
      </c>
      <c r="AQ33" s="2">
        <f t="shared" si="19"/>
        <v>0.75</v>
      </c>
      <c r="AR33" s="7" t="s">
        <v>38</v>
      </c>
      <c r="AS33" s="2">
        <f t="shared" si="20"/>
        <v>1</v>
      </c>
      <c r="AT33" s="7" t="s">
        <v>33</v>
      </c>
      <c r="AU33" s="2">
        <f t="shared" si="21"/>
        <v>1</v>
      </c>
      <c r="AV33" s="7" t="s">
        <v>34</v>
      </c>
      <c r="AW33" s="2">
        <f t="shared" si="22"/>
        <v>0.75</v>
      </c>
      <c r="AX33" s="7" t="s">
        <v>32</v>
      </c>
      <c r="AY33" s="2">
        <f t="shared" si="26"/>
        <v>1</v>
      </c>
      <c r="AZ33">
        <f t="shared" si="24"/>
        <v>15.866670000000001</v>
      </c>
      <c r="BA33" s="12">
        <v>0.29166666666666669</v>
      </c>
      <c r="BB33" s="12">
        <f t="shared" si="25"/>
        <v>0.66111125000000004</v>
      </c>
    </row>
    <row r="34" spans="1:54" s="7" customFormat="1" x14ac:dyDescent="0.25">
      <c r="A34" s="7" t="s">
        <v>70</v>
      </c>
      <c r="B34" s="7" t="s">
        <v>30</v>
      </c>
      <c r="C34" s="7" t="s">
        <v>40</v>
      </c>
      <c r="D34" s="7" t="s">
        <v>38</v>
      </c>
      <c r="E34" s="2">
        <f t="shared" si="0"/>
        <v>0.4</v>
      </c>
      <c r="F34" s="7" t="s">
        <v>35</v>
      </c>
      <c r="G34" s="2">
        <f t="shared" si="1"/>
        <v>0.6</v>
      </c>
      <c r="H34" s="7" t="s">
        <v>30</v>
      </c>
      <c r="I34" s="2">
        <f t="shared" si="2"/>
        <v>1</v>
      </c>
      <c r="J34" s="7" t="s">
        <v>38</v>
      </c>
      <c r="K34" s="2">
        <f t="shared" si="3"/>
        <v>0.33</v>
      </c>
      <c r="L34" s="7" t="s">
        <v>41</v>
      </c>
      <c r="M34" s="2">
        <f t="shared" si="4"/>
        <v>0.75</v>
      </c>
      <c r="N34" s="7" t="s">
        <v>32</v>
      </c>
      <c r="O34" s="2">
        <f t="shared" si="5"/>
        <v>1</v>
      </c>
      <c r="P34" s="7" t="s">
        <v>30</v>
      </c>
      <c r="Q34" s="2">
        <f t="shared" si="6"/>
        <v>1</v>
      </c>
      <c r="R34" s="7" t="s">
        <v>38</v>
      </c>
      <c r="S34" s="2">
        <f t="shared" si="27"/>
        <v>0.5</v>
      </c>
      <c r="T34" s="7" t="s">
        <v>30</v>
      </c>
      <c r="U34" s="2">
        <f t="shared" si="8"/>
        <v>0.75</v>
      </c>
      <c r="V34" s="7" t="s">
        <v>35</v>
      </c>
      <c r="W34" s="2">
        <f t="shared" si="9"/>
        <v>1</v>
      </c>
      <c r="X34" s="7" t="s">
        <v>28</v>
      </c>
      <c r="Y34" s="2">
        <f t="shared" si="10"/>
        <v>0.75</v>
      </c>
      <c r="Z34" s="7" t="s">
        <v>30</v>
      </c>
      <c r="AA34" s="2">
        <f t="shared" si="11"/>
        <v>0.8</v>
      </c>
      <c r="AB34" s="7" t="s">
        <v>38</v>
      </c>
      <c r="AC34" s="2">
        <f t="shared" si="12"/>
        <v>0.4</v>
      </c>
      <c r="AD34" s="7" t="s">
        <v>45</v>
      </c>
      <c r="AE34" s="2">
        <f t="shared" si="13"/>
        <v>0.25</v>
      </c>
      <c r="AF34" s="7" t="s">
        <v>33</v>
      </c>
      <c r="AG34" s="2">
        <f t="shared" si="14"/>
        <v>0.25</v>
      </c>
      <c r="AH34" s="7" t="s">
        <v>38</v>
      </c>
      <c r="AI34" s="2">
        <f t="shared" si="15"/>
        <v>1</v>
      </c>
      <c r="AJ34" s="7" t="s">
        <v>33</v>
      </c>
      <c r="AK34" s="2">
        <f t="shared" si="16"/>
        <v>0.8</v>
      </c>
      <c r="AL34" s="7" t="s">
        <v>33</v>
      </c>
      <c r="AM34" s="2">
        <f t="shared" si="28"/>
        <v>0.5</v>
      </c>
      <c r="AN34" s="7" t="s">
        <v>33</v>
      </c>
      <c r="AO34" s="2">
        <f>VLOOKUP(AN34,$A$122:$AO$152,41,FALSE)</f>
        <v>0.33333299999999999</v>
      </c>
      <c r="AP34" s="7" t="s">
        <v>38</v>
      </c>
      <c r="AQ34" s="2">
        <f t="shared" si="19"/>
        <v>0.5</v>
      </c>
      <c r="AR34" s="7" t="s">
        <v>33</v>
      </c>
      <c r="AS34" s="2">
        <f t="shared" si="20"/>
        <v>0.33333000000000002</v>
      </c>
      <c r="AT34" s="7" t="s">
        <v>33</v>
      </c>
      <c r="AU34" s="2">
        <f t="shared" si="21"/>
        <v>1</v>
      </c>
      <c r="AV34" s="7" t="s">
        <v>32</v>
      </c>
      <c r="AW34" s="2">
        <f t="shared" si="22"/>
        <v>0.25</v>
      </c>
      <c r="AX34" s="7" t="s">
        <v>32</v>
      </c>
      <c r="AY34" s="2">
        <f t="shared" si="26"/>
        <v>1</v>
      </c>
      <c r="AZ34">
        <f t="shared" si="24"/>
        <v>14.496663</v>
      </c>
      <c r="BA34" s="12">
        <v>0.29166666666666669</v>
      </c>
      <c r="BB34" s="12">
        <f t="shared" si="25"/>
        <v>0.60402762499999996</v>
      </c>
    </row>
    <row r="35" spans="1:54" s="7" customFormat="1" x14ac:dyDescent="0.25">
      <c r="A35" s="7" t="s">
        <v>69</v>
      </c>
      <c r="B35" s="7" t="s">
        <v>30</v>
      </c>
      <c r="C35" s="7" t="s">
        <v>40</v>
      </c>
      <c r="D35" s="7" t="s">
        <v>35</v>
      </c>
      <c r="E35" s="2">
        <f t="shared" si="0"/>
        <v>0.6</v>
      </c>
      <c r="F35" s="7" t="s">
        <v>32</v>
      </c>
      <c r="G35" s="2">
        <f t="shared" si="1"/>
        <v>0.2</v>
      </c>
      <c r="H35" s="7" t="s">
        <v>30</v>
      </c>
      <c r="I35" s="2">
        <f t="shared" si="2"/>
        <v>1</v>
      </c>
      <c r="J35" s="7" t="s">
        <v>34</v>
      </c>
      <c r="K35" s="2">
        <f t="shared" si="3"/>
        <v>0.67</v>
      </c>
      <c r="L35" s="7" t="s">
        <v>48</v>
      </c>
      <c r="M35" s="2">
        <f t="shared" si="4"/>
        <v>0.25</v>
      </c>
      <c r="N35" s="7" t="s">
        <v>32</v>
      </c>
      <c r="O35" s="2">
        <f t="shared" si="5"/>
        <v>1</v>
      </c>
      <c r="P35" s="7" t="s">
        <v>35</v>
      </c>
      <c r="Q35" s="2">
        <f t="shared" si="6"/>
        <v>0.75</v>
      </c>
      <c r="R35" s="7" t="s">
        <v>38</v>
      </c>
      <c r="S35" s="2">
        <f t="shared" si="27"/>
        <v>0.5</v>
      </c>
      <c r="T35" s="7" t="s">
        <v>30</v>
      </c>
      <c r="U35" s="2">
        <f t="shared" si="8"/>
        <v>0.75</v>
      </c>
      <c r="V35" s="7" t="s">
        <v>38</v>
      </c>
      <c r="W35" s="2">
        <f t="shared" si="9"/>
        <v>0.67</v>
      </c>
      <c r="X35" s="7" t="s">
        <v>30</v>
      </c>
      <c r="Y35" s="2">
        <f t="shared" si="10"/>
        <v>1</v>
      </c>
      <c r="Z35" s="7" t="s">
        <v>40</v>
      </c>
      <c r="AA35" s="2">
        <f t="shared" si="11"/>
        <v>0.4</v>
      </c>
      <c r="AB35" s="7" t="s">
        <v>48</v>
      </c>
      <c r="AC35" s="2">
        <f t="shared" si="12"/>
        <v>0.4</v>
      </c>
      <c r="AD35" s="7" t="s">
        <v>59</v>
      </c>
      <c r="AE35" s="2">
        <f t="shared" si="13"/>
        <v>0.5</v>
      </c>
      <c r="AF35" s="14"/>
      <c r="AG35" s="15">
        <f>AG$121</f>
        <v>0</v>
      </c>
      <c r="AH35" s="14"/>
      <c r="AI35" s="15">
        <f>AI$121</f>
        <v>0.75</v>
      </c>
      <c r="AJ35" s="14"/>
      <c r="AK35" s="15">
        <f>AK$121</f>
        <v>0.6</v>
      </c>
      <c r="AL35" s="14"/>
      <c r="AM35" s="15">
        <f>AM$121</f>
        <v>0.75</v>
      </c>
      <c r="AN35" s="14"/>
      <c r="AO35" s="15">
        <f>AO$121</f>
        <v>0.66666999999999998</v>
      </c>
      <c r="AP35" s="14"/>
      <c r="AQ35" s="15">
        <f>AQ$121</f>
        <v>0.75</v>
      </c>
      <c r="AR35" s="14"/>
      <c r="AS35" s="15">
        <f>AS$121</f>
        <v>0.66666999999999998</v>
      </c>
      <c r="AT35" s="14"/>
      <c r="AU35" s="15">
        <f>AU$121</f>
        <v>0.75</v>
      </c>
      <c r="AV35" s="14"/>
      <c r="AW35" s="15">
        <f>AW$121</f>
        <v>0.75</v>
      </c>
      <c r="AX35" s="14"/>
      <c r="AY35" s="15">
        <f>AY$121</f>
        <v>0</v>
      </c>
      <c r="AZ35">
        <f t="shared" si="24"/>
        <v>13.57334</v>
      </c>
      <c r="BA35" s="12">
        <v>0.125</v>
      </c>
      <c r="BB35" s="12">
        <f t="shared" si="25"/>
        <v>0.56555583333333337</v>
      </c>
    </row>
    <row r="36" spans="1:54" s="7" customFormat="1" x14ac:dyDescent="0.25">
      <c r="A36" s="7" t="s">
        <v>100</v>
      </c>
      <c r="B36" s="7" t="s">
        <v>30</v>
      </c>
      <c r="C36" s="7" t="s">
        <v>40</v>
      </c>
      <c r="D36" s="7" t="s">
        <v>29</v>
      </c>
      <c r="E36" s="2">
        <f t="shared" ref="E36:E67" si="29">VLOOKUP(D36,$A$121:$E$152,5,FALSE)</f>
        <v>0.2</v>
      </c>
      <c r="F36" s="7" t="s">
        <v>29</v>
      </c>
      <c r="G36" s="2">
        <f t="shared" ref="G36:G67" si="30">VLOOKUP(F36,$A$122:$G$152,7,FALSE)</f>
        <v>1</v>
      </c>
      <c r="H36" s="7" t="s">
        <v>35</v>
      </c>
      <c r="I36" s="2">
        <f t="shared" ref="I36:I67" si="31">VLOOKUP(H36,$A$122:$I$152,9,FALSE)</f>
        <v>0.67</v>
      </c>
      <c r="J36" s="7" t="s">
        <v>30</v>
      </c>
      <c r="K36" s="2">
        <f t="shared" ref="K36:K67" si="32">VLOOKUP(J36,$A$122:$K$152,11,FALSE)</f>
        <v>1</v>
      </c>
      <c r="L36" s="7" t="s">
        <v>33</v>
      </c>
      <c r="M36" s="2">
        <f t="shared" ref="M36:M67" si="33">VLOOKUP(L36,$A$122:$M$152,13,FALSE)</f>
        <v>0.75</v>
      </c>
      <c r="N36" s="7" t="s">
        <v>36</v>
      </c>
      <c r="O36" s="2">
        <f t="shared" ref="O36:O67" si="34">VLOOKUP(N36,$A$122:$O$152,15,FALSE)</f>
        <v>0.75</v>
      </c>
      <c r="P36" s="7" t="s">
        <v>38</v>
      </c>
      <c r="Q36" s="2">
        <f t="shared" ref="Q36:Q67" si="35">VLOOKUP(P36,$A$122:$Q$152,17,FALSE)</f>
        <v>0.5</v>
      </c>
      <c r="R36" s="7" t="s">
        <v>38</v>
      </c>
      <c r="S36" s="2">
        <f t="shared" si="27"/>
        <v>0.5</v>
      </c>
      <c r="T36" s="7" t="s">
        <v>30</v>
      </c>
      <c r="U36" s="2">
        <f t="shared" ref="U36:U67" si="36">VLOOKUP(T36,$A$122:$U$152,21,FALSE)</f>
        <v>0.75</v>
      </c>
      <c r="V36" s="7" t="s">
        <v>34</v>
      </c>
      <c r="W36" s="2">
        <f t="shared" ref="W36:W67" si="37">VLOOKUP(V36,$A$122:$W$152,23,FALSE)</f>
        <v>0.33</v>
      </c>
      <c r="X36" s="7" t="s">
        <v>34</v>
      </c>
      <c r="Y36" s="2">
        <f t="shared" ref="Y36:Y67" si="38">VLOOKUP(X36,$A$122:$Y$152,25,FALSE)</f>
        <v>0.75</v>
      </c>
      <c r="Z36" s="7" t="s">
        <v>48</v>
      </c>
      <c r="AA36" s="2">
        <f t="shared" ref="AA36:AA67" si="39">VLOOKUP(Z36,$A$122:$AA$152,27,FALSE)</f>
        <v>0.8</v>
      </c>
      <c r="AB36" s="7" t="s">
        <v>37</v>
      </c>
      <c r="AC36" s="2">
        <f t="shared" ref="AC36:AC67" si="40">VLOOKUP(AB36,$A$122:$AC$152,29,FALSE)</f>
        <v>0.6</v>
      </c>
      <c r="AD36" s="7" t="s">
        <v>36</v>
      </c>
      <c r="AE36" s="2">
        <f t="shared" ref="AE36:AE67" si="41">VLOOKUP(AD36,$A$122:$AE$152,31,FALSE)</f>
        <v>1</v>
      </c>
      <c r="AF36" s="7" t="s">
        <v>37</v>
      </c>
      <c r="AG36" s="2">
        <f t="shared" ref="AG36:AG77" si="42">VLOOKUP(AF36,$A$122:$AG$152,33,FALSE)</f>
        <v>1</v>
      </c>
      <c r="AH36" s="7" t="s">
        <v>45</v>
      </c>
      <c r="AI36" s="2">
        <f t="shared" ref="AI36:AI77" si="43">VLOOKUP(AH36,$A$122:$AI$152,35,FALSE)</f>
        <v>0.75</v>
      </c>
      <c r="AJ36" s="7" t="s">
        <v>59</v>
      </c>
      <c r="AK36" s="2">
        <f t="shared" ref="AK36:AK77" si="44">VLOOKUP(AJ36,$A$122:$AK$152,37,FALSE)</f>
        <v>0.8</v>
      </c>
      <c r="AL36" s="7" t="s">
        <v>35</v>
      </c>
      <c r="AM36" s="2">
        <f t="shared" ref="AM36:AM77" si="45">VLOOKUP(AL36,$A$122:$AM$152,39,FALSE)</f>
        <v>0.75</v>
      </c>
      <c r="AN36" s="7" t="s">
        <v>38</v>
      </c>
      <c r="AO36" s="2">
        <f t="shared" ref="AO36:AO49" si="46">VLOOKUP(AN36,$A$122:$AO$152,41,FALSE)</f>
        <v>0.33333299999999999</v>
      </c>
      <c r="AP36" s="7" t="s">
        <v>38</v>
      </c>
      <c r="AQ36" s="2">
        <f t="shared" ref="AQ36:AQ49" si="47">VLOOKUP(AP36,$A$122:$AQ$152,43,FALSE)</f>
        <v>0.5</v>
      </c>
      <c r="AR36" s="7" t="s">
        <v>45</v>
      </c>
      <c r="AS36" s="2">
        <f t="shared" ref="AS36:AS49" si="48">VLOOKUP(AR36,$A$122:$AS$152,45,FALSE)</f>
        <v>0.66666700000000001</v>
      </c>
      <c r="AT36" s="7" t="s">
        <v>33</v>
      </c>
      <c r="AU36" s="2">
        <f t="shared" ref="AU36:AU49" si="49">VLOOKUP(AT36,$A$122:$AU$152,47,FALSE)</f>
        <v>1</v>
      </c>
      <c r="AV36" s="7" t="s">
        <v>28</v>
      </c>
      <c r="AW36" s="2">
        <f t="shared" ref="AW36:AW49" si="50">VLOOKUP(AV36,$A$122:$AW$152,49,FALSE)</f>
        <v>0.75</v>
      </c>
      <c r="AX36" s="7" t="s">
        <v>38</v>
      </c>
      <c r="AY36" s="2">
        <f t="shared" ref="AY36:AY49" si="51">VLOOKUP(AX36,$A$122:$AY$152,51,FALSE)</f>
        <v>0.25</v>
      </c>
      <c r="AZ36">
        <f t="shared" ref="AZ36:AZ67" si="52">SUM(I36:AY36)</f>
        <v>15.2</v>
      </c>
      <c r="BA36" s="12">
        <v>0.16666666666666666</v>
      </c>
      <c r="BB36" s="12">
        <f t="shared" ref="BB36:BB67" si="53">AZ36/24</f>
        <v>0.6333333333333333</v>
      </c>
    </row>
    <row r="37" spans="1:54" s="7" customFormat="1" x14ac:dyDescent="0.25">
      <c r="A37" t="s">
        <v>121</v>
      </c>
      <c r="B37" s="1" t="s">
        <v>30</v>
      </c>
      <c r="C37" s="1" t="s">
        <v>40</v>
      </c>
      <c r="D37" t="s">
        <v>48</v>
      </c>
      <c r="E37" s="2">
        <f t="shared" si="29"/>
        <v>0.4</v>
      </c>
      <c r="F37" t="s">
        <v>89</v>
      </c>
      <c r="G37" s="2">
        <f t="shared" si="30"/>
        <v>0.8</v>
      </c>
      <c r="H37" t="s">
        <v>33</v>
      </c>
      <c r="I37" s="2">
        <f t="shared" si="31"/>
        <v>0.33</v>
      </c>
      <c r="J37" t="s">
        <v>34</v>
      </c>
      <c r="K37" s="2">
        <f t="shared" si="32"/>
        <v>0.67</v>
      </c>
      <c r="L37" t="s">
        <v>32</v>
      </c>
      <c r="M37" s="2">
        <f t="shared" si="33"/>
        <v>0.5</v>
      </c>
      <c r="N37" t="s">
        <v>36</v>
      </c>
      <c r="O37" s="2">
        <f t="shared" si="34"/>
        <v>0.75</v>
      </c>
      <c r="P37" t="s">
        <v>31</v>
      </c>
      <c r="Q37" s="2">
        <f t="shared" si="35"/>
        <v>0.25</v>
      </c>
      <c r="R37" t="s">
        <v>41</v>
      </c>
      <c r="S37" s="2">
        <f t="shared" si="27"/>
        <v>0.5</v>
      </c>
      <c r="T37" t="s">
        <v>34</v>
      </c>
      <c r="U37" s="2">
        <f t="shared" si="36"/>
        <v>1</v>
      </c>
      <c r="V37" t="s">
        <v>35</v>
      </c>
      <c r="W37" s="2">
        <f t="shared" si="37"/>
        <v>1</v>
      </c>
      <c r="X37" t="s">
        <v>30</v>
      </c>
      <c r="Y37" s="2">
        <f t="shared" si="38"/>
        <v>1</v>
      </c>
      <c r="Z37" t="s">
        <v>40</v>
      </c>
      <c r="AA37" s="2">
        <f t="shared" si="39"/>
        <v>0.4</v>
      </c>
      <c r="AB37" t="s">
        <v>45</v>
      </c>
      <c r="AC37" s="2">
        <f t="shared" si="40"/>
        <v>0.6</v>
      </c>
      <c r="AD37" t="s">
        <v>28</v>
      </c>
      <c r="AE37" s="2">
        <f t="shared" si="41"/>
        <v>0.75</v>
      </c>
      <c r="AF37" t="s">
        <v>38</v>
      </c>
      <c r="AG37" s="2">
        <f t="shared" si="42"/>
        <v>0.75</v>
      </c>
      <c r="AH37" t="s">
        <v>38</v>
      </c>
      <c r="AI37" s="2">
        <f t="shared" si="43"/>
        <v>1</v>
      </c>
      <c r="AJ37" t="s">
        <v>33</v>
      </c>
      <c r="AK37" s="2">
        <f t="shared" si="44"/>
        <v>0.8</v>
      </c>
      <c r="AL37" t="s">
        <v>38</v>
      </c>
      <c r="AM37" s="2">
        <f t="shared" si="45"/>
        <v>1</v>
      </c>
      <c r="AN37" t="s">
        <v>33</v>
      </c>
      <c r="AO37" s="2">
        <f t="shared" si="46"/>
        <v>0.33333299999999999</v>
      </c>
      <c r="AP37" t="s">
        <v>32</v>
      </c>
      <c r="AQ37" s="2">
        <f t="shared" si="47"/>
        <v>0.25</v>
      </c>
      <c r="AR37" t="s">
        <v>30</v>
      </c>
      <c r="AS37" s="2">
        <f t="shared" si="48"/>
        <v>0.33333000000000002</v>
      </c>
      <c r="AT37" t="s">
        <v>41</v>
      </c>
      <c r="AU37" s="2">
        <f t="shared" si="49"/>
        <v>0.5</v>
      </c>
      <c r="AV37" t="s">
        <v>32</v>
      </c>
      <c r="AW37" s="2">
        <f t="shared" si="50"/>
        <v>0.25</v>
      </c>
      <c r="AX37" t="s">
        <v>32</v>
      </c>
      <c r="AY37" s="2">
        <f t="shared" si="51"/>
        <v>1</v>
      </c>
      <c r="AZ37">
        <f t="shared" si="52"/>
        <v>13.966663</v>
      </c>
      <c r="BA37" s="12">
        <v>0.25</v>
      </c>
      <c r="BB37" s="12">
        <f t="shared" si="53"/>
        <v>0.58194429166666672</v>
      </c>
    </row>
    <row r="38" spans="1:54" s="7" customFormat="1" x14ac:dyDescent="0.25">
      <c r="A38" t="s">
        <v>161</v>
      </c>
      <c r="B38" s="9" t="s">
        <v>30</v>
      </c>
      <c r="C38" s="9" t="s">
        <v>40</v>
      </c>
      <c r="D38" t="s">
        <v>29</v>
      </c>
      <c r="E38" s="2">
        <f t="shared" si="29"/>
        <v>0.2</v>
      </c>
      <c r="F38" t="s">
        <v>34</v>
      </c>
      <c r="G38" s="2">
        <f t="shared" si="30"/>
        <v>0.2</v>
      </c>
      <c r="H38" t="s">
        <v>30</v>
      </c>
      <c r="I38" s="2">
        <f t="shared" si="31"/>
        <v>1</v>
      </c>
      <c r="J38" t="s">
        <v>30</v>
      </c>
      <c r="K38" s="2">
        <f t="shared" si="32"/>
        <v>1</v>
      </c>
      <c r="L38" t="s">
        <v>35</v>
      </c>
      <c r="M38" s="2">
        <f t="shared" si="33"/>
        <v>0</v>
      </c>
      <c r="N38" t="s">
        <v>36</v>
      </c>
      <c r="O38" s="2">
        <f t="shared" si="34"/>
        <v>0.75</v>
      </c>
      <c r="P38" t="s">
        <v>33</v>
      </c>
      <c r="Q38" s="2">
        <f t="shared" si="35"/>
        <v>0.5</v>
      </c>
      <c r="R38" t="s">
        <v>35</v>
      </c>
      <c r="S38" s="2">
        <f t="shared" si="27"/>
        <v>0.25</v>
      </c>
      <c r="T38" t="s">
        <v>30</v>
      </c>
      <c r="U38" s="2">
        <f t="shared" si="36"/>
        <v>0.75</v>
      </c>
      <c r="V38" t="s">
        <v>38</v>
      </c>
      <c r="W38" s="2">
        <f t="shared" si="37"/>
        <v>0.67</v>
      </c>
      <c r="X38" t="s">
        <v>30</v>
      </c>
      <c r="Y38" s="2">
        <f t="shared" si="38"/>
        <v>1</v>
      </c>
      <c r="Z38" t="s">
        <v>30</v>
      </c>
      <c r="AA38" s="2">
        <f t="shared" si="39"/>
        <v>0.8</v>
      </c>
      <c r="AB38" t="s">
        <v>45</v>
      </c>
      <c r="AC38" s="2">
        <f t="shared" si="40"/>
        <v>0.6</v>
      </c>
      <c r="AD38" t="s">
        <v>49</v>
      </c>
      <c r="AE38" s="2">
        <f t="shared" si="41"/>
        <v>0.5</v>
      </c>
      <c r="AF38" t="s">
        <v>31</v>
      </c>
      <c r="AG38" s="2">
        <f t="shared" si="42"/>
        <v>0.5</v>
      </c>
      <c r="AH38" t="s">
        <v>38</v>
      </c>
      <c r="AI38" s="2">
        <f t="shared" si="43"/>
        <v>1</v>
      </c>
      <c r="AJ38" t="s">
        <v>37</v>
      </c>
      <c r="AK38" s="2">
        <f t="shared" si="44"/>
        <v>0.6</v>
      </c>
      <c r="AL38" t="s">
        <v>33</v>
      </c>
      <c r="AM38" s="2">
        <f t="shared" si="45"/>
        <v>0.5</v>
      </c>
      <c r="AN38" t="s">
        <v>34</v>
      </c>
      <c r="AO38" s="2">
        <f t="shared" si="46"/>
        <v>0.3333333</v>
      </c>
      <c r="AP38" t="s">
        <v>30</v>
      </c>
      <c r="AQ38" s="2">
        <f t="shared" si="47"/>
        <v>1</v>
      </c>
      <c r="AR38" t="s">
        <v>38</v>
      </c>
      <c r="AS38" s="2">
        <f t="shared" si="48"/>
        <v>1</v>
      </c>
      <c r="AT38" t="s">
        <v>38</v>
      </c>
      <c r="AU38" s="2">
        <f t="shared" si="49"/>
        <v>0.5</v>
      </c>
      <c r="AV38" t="s">
        <v>31</v>
      </c>
      <c r="AW38" s="2">
        <f t="shared" si="50"/>
        <v>0.25</v>
      </c>
      <c r="AX38" t="s">
        <v>35</v>
      </c>
      <c r="AY38" s="2">
        <f t="shared" si="51"/>
        <v>0.5</v>
      </c>
      <c r="AZ38">
        <f t="shared" si="52"/>
        <v>14.0033333</v>
      </c>
      <c r="BA38" s="12">
        <v>0.25</v>
      </c>
      <c r="BB38" s="12">
        <f t="shared" si="53"/>
        <v>0.58347222083333328</v>
      </c>
    </row>
    <row r="39" spans="1:54" s="7" customFormat="1" x14ac:dyDescent="0.25">
      <c r="A39" t="s">
        <v>142</v>
      </c>
      <c r="B39" s="9" t="s">
        <v>30</v>
      </c>
      <c r="C39" s="9" t="s">
        <v>40</v>
      </c>
      <c r="D39" t="s">
        <v>37</v>
      </c>
      <c r="E39" s="2">
        <f t="shared" si="29"/>
        <v>0.6</v>
      </c>
      <c r="F39" t="s">
        <v>36</v>
      </c>
      <c r="G39" s="2">
        <f t="shared" si="30"/>
        <v>0.4</v>
      </c>
      <c r="H39" t="s">
        <v>34</v>
      </c>
      <c r="I39" s="2">
        <f t="shared" si="31"/>
        <v>0.67</v>
      </c>
      <c r="J39" t="s">
        <v>35</v>
      </c>
      <c r="K39" s="2">
        <f t="shared" si="32"/>
        <v>0.67</v>
      </c>
      <c r="L39" t="s">
        <v>45</v>
      </c>
      <c r="M39" s="2">
        <f t="shared" si="33"/>
        <v>0.5</v>
      </c>
      <c r="N39" t="s">
        <v>36</v>
      </c>
      <c r="O39" s="2">
        <f t="shared" si="34"/>
        <v>0.75</v>
      </c>
      <c r="P39" t="s">
        <v>33</v>
      </c>
      <c r="Q39" s="2">
        <f t="shared" si="35"/>
        <v>0.5</v>
      </c>
      <c r="R39" t="s">
        <v>41</v>
      </c>
      <c r="S39" s="2">
        <f t="shared" si="27"/>
        <v>0.5</v>
      </c>
      <c r="T39" t="s">
        <v>35</v>
      </c>
      <c r="U39" s="2">
        <f t="shared" si="36"/>
        <v>0.5</v>
      </c>
      <c r="V39" t="s">
        <v>35</v>
      </c>
      <c r="W39" s="2">
        <f t="shared" si="37"/>
        <v>1</v>
      </c>
      <c r="X39" t="s">
        <v>30</v>
      </c>
      <c r="Y39" s="2">
        <f t="shared" si="38"/>
        <v>1</v>
      </c>
      <c r="Z39" t="s">
        <v>40</v>
      </c>
      <c r="AA39" s="2">
        <f t="shared" si="39"/>
        <v>0.4</v>
      </c>
      <c r="AB39" t="s">
        <v>38</v>
      </c>
      <c r="AC39" s="2">
        <f t="shared" si="40"/>
        <v>0.4</v>
      </c>
      <c r="AD39" t="s">
        <v>36</v>
      </c>
      <c r="AE39" s="2">
        <f t="shared" si="41"/>
        <v>1</v>
      </c>
      <c r="AF39" t="s">
        <v>59</v>
      </c>
      <c r="AG39" s="2">
        <f t="shared" si="42"/>
        <v>0.25</v>
      </c>
      <c r="AH39" t="s">
        <v>38</v>
      </c>
      <c r="AI39" s="2">
        <f t="shared" si="43"/>
        <v>1</v>
      </c>
      <c r="AJ39" t="s">
        <v>31</v>
      </c>
      <c r="AK39" s="2">
        <f t="shared" si="44"/>
        <v>1</v>
      </c>
      <c r="AL39" t="s">
        <v>33</v>
      </c>
      <c r="AM39" s="2">
        <f t="shared" si="45"/>
        <v>0.5</v>
      </c>
      <c r="AN39" t="s">
        <v>30</v>
      </c>
      <c r="AO39" s="2">
        <f t="shared" si="46"/>
        <v>1</v>
      </c>
      <c r="AP39" t="s">
        <v>35</v>
      </c>
      <c r="AQ39" s="2">
        <f t="shared" si="47"/>
        <v>0.75</v>
      </c>
      <c r="AR39" t="s">
        <v>38</v>
      </c>
      <c r="AS39" s="2">
        <f t="shared" si="48"/>
        <v>1</v>
      </c>
      <c r="AT39" t="s">
        <v>38</v>
      </c>
      <c r="AU39" s="2">
        <f t="shared" si="49"/>
        <v>0.5</v>
      </c>
      <c r="AV39" t="s">
        <v>59</v>
      </c>
      <c r="AW39" s="2">
        <f t="shared" si="50"/>
        <v>0.5</v>
      </c>
      <c r="AX39" t="s">
        <v>32</v>
      </c>
      <c r="AY39" s="2">
        <f t="shared" si="51"/>
        <v>1</v>
      </c>
      <c r="AZ39">
        <f t="shared" si="52"/>
        <v>15.39</v>
      </c>
      <c r="BA39" s="12">
        <v>0.33333333333333331</v>
      </c>
      <c r="BB39" s="12">
        <f t="shared" si="53"/>
        <v>0.64124999999999999</v>
      </c>
    </row>
    <row r="40" spans="1:54" s="7" customFormat="1" x14ac:dyDescent="0.25">
      <c r="A40" t="s">
        <v>118</v>
      </c>
      <c r="B40" s="1" t="s">
        <v>30</v>
      </c>
      <c r="C40" s="1" t="s">
        <v>40</v>
      </c>
      <c r="D40" t="s">
        <v>30</v>
      </c>
      <c r="E40" s="2">
        <f t="shared" si="29"/>
        <v>0.8</v>
      </c>
      <c r="F40" t="s">
        <v>38</v>
      </c>
      <c r="G40" s="2">
        <f t="shared" si="30"/>
        <v>0.8</v>
      </c>
      <c r="H40" t="s">
        <v>48</v>
      </c>
      <c r="I40" s="2">
        <f t="shared" si="31"/>
        <v>0.33</v>
      </c>
      <c r="J40" t="s">
        <v>35</v>
      </c>
      <c r="K40" s="2">
        <f t="shared" si="32"/>
        <v>0.67</v>
      </c>
      <c r="L40" t="s">
        <v>35</v>
      </c>
      <c r="M40" s="2">
        <f t="shared" si="33"/>
        <v>0</v>
      </c>
      <c r="N40" t="s">
        <v>34</v>
      </c>
      <c r="O40" s="2">
        <f t="shared" si="34"/>
        <v>0.5</v>
      </c>
      <c r="P40" t="s">
        <v>33</v>
      </c>
      <c r="Q40" s="2">
        <f t="shared" si="35"/>
        <v>0.5</v>
      </c>
      <c r="R40" t="s">
        <v>37</v>
      </c>
      <c r="S40" s="2">
        <f t="shared" si="27"/>
        <v>0.25</v>
      </c>
      <c r="T40" t="s">
        <v>34</v>
      </c>
      <c r="U40" s="2">
        <f t="shared" si="36"/>
        <v>1</v>
      </c>
      <c r="V40" t="s">
        <v>30</v>
      </c>
      <c r="W40" s="2">
        <f t="shared" si="37"/>
        <v>0.67</v>
      </c>
      <c r="X40" t="s">
        <v>31</v>
      </c>
      <c r="Y40" s="2">
        <f t="shared" si="38"/>
        <v>0.25</v>
      </c>
      <c r="Z40" t="s">
        <v>40</v>
      </c>
      <c r="AA40" s="2">
        <f t="shared" si="39"/>
        <v>0.4</v>
      </c>
      <c r="AB40" t="s">
        <v>35</v>
      </c>
      <c r="AC40" s="2">
        <f t="shared" si="40"/>
        <v>0.2</v>
      </c>
      <c r="AD40" t="s">
        <v>45</v>
      </c>
      <c r="AE40" s="2">
        <f t="shared" si="41"/>
        <v>0.25</v>
      </c>
      <c r="AF40" t="s">
        <v>34</v>
      </c>
      <c r="AG40" s="2">
        <f t="shared" si="42"/>
        <v>0</v>
      </c>
      <c r="AH40" t="s">
        <v>45</v>
      </c>
      <c r="AI40" s="2">
        <f t="shared" si="43"/>
        <v>0.75</v>
      </c>
      <c r="AJ40" t="s">
        <v>28</v>
      </c>
      <c r="AK40" s="2">
        <f t="shared" si="44"/>
        <v>0.6</v>
      </c>
      <c r="AL40" t="s">
        <v>30</v>
      </c>
      <c r="AM40" s="2">
        <f t="shared" si="45"/>
        <v>0.5</v>
      </c>
      <c r="AN40" t="s">
        <v>35</v>
      </c>
      <c r="AO40" s="2">
        <f t="shared" si="46"/>
        <v>0.66666700000000001</v>
      </c>
      <c r="AP40" t="s">
        <v>28</v>
      </c>
      <c r="AQ40" s="2">
        <f t="shared" si="47"/>
        <v>0.75</v>
      </c>
      <c r="AR40" t="s">
        <v>34</v>
      </c>
      <c r="AS40" s="2">
        <f t="shared" si="48"/>
        <v>0.66666700000000001</v>
      </c>
      <c r="AT40" t="s">
        <v>30</v>
      </c>
      <c r="AU40" s="2">
        <f t="shared" si="49"/>
        <v>0.5</v>
      </c>
      <c r="AV40" t="s">
        <v>34</v>
      </c>
      <c r="AW40" s="2">
        <f t="shared" si="50"/>
        <v>0.75</v>
      </c>
      <c r="AX40" t="s">
        <v>37</v>
      </c>
      <c r="AY40" s="2">
        <f t="shared" si="51"/>
        <v>0.5</v>
      </c>
      <c r="AZ40">
        <f t="shared" si="52"/>
        <v>10.703334000000002</v>
      </c>
      <c r="BA40" s="12">
        <v>4.1666666666666664E-2</v>
      </c>
      <c r="BB40" s="12">
        <f t="shared" si="53"/>
        <v>0.44597225000000007</v>
      </c>
    </row>
    <row r="41" spans="1:54" s="7" customFormat="1" x14ac:dyDescent="0.25">
      <c r="A41" s="8" t="s">
        <v>105</v>
      </c>
      <c r="B41" s="7" t="s">
        <v>30</v>
      </c>
      <c r="C41" s="7" t="s">
        <v>40</v>
      </c>
      <c r="D41" s="7" t="s">
        <v>35</v>
      </c>
      <c r="E41" s="2">
        <f t="shared" si="29"/>
        <v>0.6</v>
      </c>
      <c r="F41" s="7" t="s">
        <v>89</v>
      </c>
      <c r="G41" s="2">
        <f t="shared" si="30"/>
        <v>0.8</v>
      </c>
      <c r="H41" s="7" t="s">
        <v>30</v>
      </c>
      <c r="I41" s="2">
        <f t="shared" si="31"/>
        <v>1</v>
      </c>
      <c r="J41" s="7" t="s">
        <v>30</v>
      </c>
      <c r="K41" s="2">
        <f t="shared" si="32"/>
        <v>1</v>
      </c>
      <c r="L41" s="7" t="s">
        <v>45</v>
      </c>
      <c r="M41" s="2">
        <f t="shared" si="33"/>
        <v>0.5</v>
      </c>
      <c r="N41" s="7" t="s">
        <v>34</v>
      </c>
      <c r="O41" s="2">
        <f t="shared" si="34"/>
        <v>0.5</v>
      </c>
      <c r="P41" s="7" t="s">
        <v>38</v>
      </c>
      <c r="Q41" s="2">
        <f t="shared" si="35"/>
        <v>0.5</v>
      </c>
      <c r="R41" s="7" t="s">
        <v>41</v>
      </c>
      <c r="S41" s="2">
        <f t="shared" si="27"/>
        <v>0.5</v>
      </c>
      <c r="T41" s="7" t="s">
        <v>49</v>
      </c>
      <c r="U41" s="2">
        <f t="shared" si="36"/>
        <v>0.25</v>
      </c>
      <c r="V41" s="7" t="s">
        <v>38</v>
      </c>
      <c r="W41" s="2">
        <f t="shared" si="37"/>
        <v>0.67</v>
      </c>
      <c r="X41" s="7" t="s">
        <v>30</v>
      </c>
      <c r="Y41" s="2">
        <f t="shared" si="38"/>
        <v>1</v>
      </c>
      <c r="Z41" s="7" t="s">
        <v>34</v>
      </c>
      <c r="AA41" s="2">
        <f t="shared" si="39"/>
        <v>1</v>
      </c>
      <c r="AB41" s="7" t="s">
        <v>38</v>
      </c>
      <c r="AC41" s="2">
        <f t="shared" si="40"/>
        <v>0.4</v>
      </c>
      <c r="AD41" s="7" t="s">
        <v>28</v>
      </c>
      <c r="AE41" s="2">
        <f t="shared" si="41"/>
        <v>0.75</v>
      </c>
      <c r="AF41" s="7" t="s">
        <v>28</v>
      </c>
      <c r="AG41" s="2">
        <f t="shared" si="42"/>
        <v>0.5</v>
      </c>
      <c r="AH41" s="7" t="s">
        <v>30</v>
      </c>
      <c r="AI41" s="2">
        <f t="shared" si="43"/>
        <v>0.5</v>
      </c>
      <c r="AJ41" s="7" t="s">
        <v>28</v>
      </c>
      <c r="AK41" s="2">
        <f t="shared" si="44"/>
        <v>0.6</v>
      </c>
      <c r="AL41" s="7" t="s">
        <v>45</v>
      </c>
      <c r="AM41" s="2">
        <f t="shared" si="45"/>
        <v>0.75</v>
      </c>
      <c r="AN41" s="7" t="s">
        <v>33</v>
      </c>
      <c r="AO41" s="2">
        <f t="shared" si="46"/>
        <v>0.33333299999999999</v>
      </c>
      <c r="AP41" s="7" t="s">
        <v>38</v>
      </c>
      <c r="AQ41" s="2">
        <f t="shared" si="47"/>
        <v>0.5</v>
      </c>
      <c r="AR41" s="7" t="s">
        <v>33</v>
      </c>
      <c r="AS41" s="2">
        <f t="shared" si="48"/>
        <v>0.33333000000000002</v>
      </c>
      <c r="AT41" s="7" t="s">
        <v>38</v>
      </c>
      <c r="AU41" s="2">
        <f t="shared" si="49"/>
        <v>0.5</v>
      </c>
      <c r="AV41" s="7" t="s">
        <v>35</v>
      </c>
      <c r="AW41" s="2">
        <f t="shared" si="50"/>
        <v>0.25</v>
      </c>
      <c r="AX41" s="7" t="s">
        <v>31</v>
      </c>
      <c r="AY41" s="2">
        <f t="shared" si="51"/>
        <v>0.5</v>
      </c>
      <c r="AZ41">
        <f t="shared" si="52"/>
        <v>12.836663</v>
      </c>
      <c r="BA41" s="12">
        <v>0.16666666666666666</v>
      </c>
      <c r="BB41" s="12">
        <f t="shared" si="53"/>
        <v>0.53486095833333336</v>
      </c>
    </row>
    <row r="42" spans="1:54" s="7" customFormat="1" x14ac:dyDescent="0.25">
      <c r="A42" t="s">
        <v>127</v>
      </c>
      <c r="B42" s="1" t="s">
        <v>30</v>
      </c>
      <c r="C42" s="1" t="s">
        <v>40</v>
      </c>
      <c r="D42" t="s">
        <v>38</v>
      </c>
      <c r="E42" s="2">
        <f t="shared" si="29"/>
        <v>0.4</v>
      </c>
      <c r="F42" t="s">
        <v>30</v>
      </c>
      <c r="G42" s="2">
        <f t="shared" si="30"/>
        <v>0.4</v>
      </c>
      <c r="H42" t="s">
        <v>30</v>
      </c>
      <c r="I42" s="2">
        <f t="shared" si="31"/>
        <v>1</v>
      </c>
      <c r="J42" t="s">
        <v>34</v>
      </c>
      <c r="K42" s="2">
        <f t="shared" si="32"/>
        <v>0.67</v>
      </c>
      <c r="L42" t="s">
        <v>33</v>
      </c>
      <c r="M42" s="2">
        <f t="shared" si="33"/>
        <v>0.75</v>
      </c>
      <c r="N42" t="s">
        <v>59</v>
      </c>
      <c r="O42" s="2">
        <f t="shared" si="34"/>
        <v>0.75</v>
      </c>
      <c r="P42" t="s">
        <v>33</v>
      </c>
      <c r="Q42" s="2">
        <f t="shared" si="35"/>
        <v>0.5</v>
      </c>
      <c r="R42" t="s">
        <v>41</v>
      </c>
      <c r="S42" s="2">
        <f t="shared" si="27"/>
        <v>0.5</v>
      </c>
      <c r="T42" t="s">
        <v>28</v>
      </c>
      <c r="U42" s="2">
        <f t="shared" si="36"/>
        <v>0.5</v>
      </c>
      <c r="V42" t="s">
        <v>30</v>
      </c>
      <c r="W42" s="2">
        <f t="shared" si="37"/>
        <v>0.67</v>
      </c>
      <c r="X42" t="s">
        <v>34</v>
      </c>
      <c r="Y42" s="2">
        <f t="shared" si="38"/>
        <v>0.75</v>
      </c>
      <c r="Z42" t="s">
        <v>40</v>
      </c>
      <c r="AA42" s="2">
        <f t="shared" si="39"/>
        <v>0.4</v>
      </c>
      <c r="AB42" t="s">
        <v>40</v>
      </c>
      <c r="AC42" s="2">
        <f t="shared" si="40"/>
        <v>0.4</v>
      </c>
      <c r="AD42" t="s">
        <v>128</v>
      </c>
      <c r="AE42" s="2">
        <f t="shared" si="41"/>
        <v>0.25</v>
      </c>
      <c r="AF42" t="s">
        <v>31</v>
      </c>
      <c r="AG42" s="2">
        <f t="shared" si="42"/>
        <v>0.5</v>
      </c>
      <c r="AH42" t="s">
        <v>41</v>
      </c>
      <c r="AI42" s="2">
        <f t="shared" si="43"/>
        <v>0.5</v>
      </c>
      <c r="AJ42" t="s">
        <v>99</v>
      </c>
      <c r="AK42" s="2">
        <f t="shared" si="44"/>
        <v>0.2</v>
      </c>
      <c r="AL42" t="s">
        <v>30</v>
      </c>
      <c r="AM42" s="2">
        <f t="shared" si="45"/>
        <v>0.5</v>
      </c>
      <c r="AN42" t="s">
        <v>30</v>
      </c>
      <c r="AO42" s="2">
        <f t="shared" si="46"/>
        <v>1</v>
      </c>
      <c r="AP42" t="s">
        <v>35</v>
      </c>
      <c r="AQ42" s="2">
        <f t="shared" si="47"/>
        <v>0.75</v>
      </c>
      <c r="AR42" t="s">
        <v>38</v>
      </c>
      <c r="AS42" s="2">
        <f t="shared" si="48"/>
        <v>1</v>
      </c>
      <c r="AT42" t="s">
        <v>41</v>
      </c>
      <c r="AU42" s="2">
        <f t="shared" si="49"/>
        <v>0.5</v>
      </c>
      <c r="AV42" t="s">
        <v>32</v>
      </c>
      <c r="AW42" s="2">
        <f t="shared" si="50"/>
        <v>0.25</v>
      </c>
      <c r="AX42" t="s">
        <v>32</v>
      </c>
      <c r="AY42" s="2">
        <f t="shared" si="51"/>
        <v>1</v>
      </c>
      <c r="AZ42">
        <f t="shared" si="52"/>
        <v>13.34</v>
      </c>
      <c r="BA42" s="12">
        <v>0.16666666666666666</v>
      </c>
      <c r="BB42" s="12">
        <f t="shared" si="53"/>
        <v>0.55583333333333329</v>
      </c>
    </row>
    <row r="43" spans="1:54" s="7" customFormat="1" x14ac:dyDescent="0.25">
      <c r="A43" s="7" t="s">
        <v>60</v>
      </c>
      <c r="B43" s="7" t="s">
        <v>30</v>
      </c>
      <c r="C43" s="7" t="s">
        <v>40</v>
      </c>
      <c r="D43" s="7" t="s">
        <v>30</v>
      </c>
      <c r="E43" s="2">
        <f t="shared" si="29"/>
        <v>0.8</v>
      </c>
      <c r="F43" s="7" t="s">
        <v>29</v>
      </c>
      <c r="G43" s="2">
        <f t="shared" si="30"/>
        <v>1</v>
      </c>
      <c r="H43" s="7" t="s">
        <v>35</v>
      </c>
      <c r="I43" s="2">
        <f t="shared" si="31"/>
        <v>0.67</v>
      </c>
      <c r="J43" s="7" t="s">
        <v>30</v>
      </c>
      <c r="K43" s="2">
        <f t="shared" si="32"/>
        <v>1</v>
      </c>
      <c r="L43" s="7" t="s">
        <v>41</v>
      </c>
      <c r="M43" s="2">
        <f t="shared" si="33"/>
        <v>0.75</v>
      </c>
      <c r="N43" s="7" t="s">
        <v>59</v>
      </c>
      <c r="O43" s="2">
        <f t="shared" si="34"/>
        <v>0.75</v>
      </c>
      <c r="P43" s="7" t="s">
        <v>35</v>
      </c>
      <c r="Q43" s="2">
        <f t="shared" si="35"/>
        <v>0.75</v>
      </c>
      <c r="R43" s="7" t="s">
        <v>41</v>
      </c>
      <c r="S43" s="2">
        <f t="shared" si="27"/>
        <v>0.5</v>
      </c>
      <c r="T43" s="7" t="s">
        <v>30</v>
      </c>
      <c r="U43" s="2">
        <f t="shared" si="36"/>
        <v>0.75</v>
      </c>
      <c r="V43" s="7" t="s">
        <v>48</v>
      </c>
      <c r="W43" s="2">
        <f t="shared" si="37"/>
        <v>0.67</v>
      </c>
      <c r="X43" s="7" t="s">
        <v>28</v>
      </c>
      <c r="Y43" s="2">
        <f t="shared" si="38"/>
        <v>0.75</v>
      </c>
      <c r="Z43" s="7" t="s">
        <v>34</v>
      </c>
      <c r="AA43" s="2">
        <f t="shared" si="39"/>
        <v>1</v>
      </c>
      <c r="AB43" s="7" t="s">
        <v>38</v>
      </c>
      <c r="AC43" s="2">
        <f t="shared" si="40"/>
        <v>0.4</v>
      </c>
      <c r="AD43" s="7" t="s">
        <v>28</v>
      </c>
      <c r="AE43" s="2">
        <f t="shared" si="41"/>
        <v>0.75</v>
      </c>
      <c r="AF43" s="7" t="s">
        <v>36</v>
      </c>
      <c r="AG43" s="2">
        <f t="shared" si="42"/>
        <v>0.25</v>
      </c>
      <c r="AH43" s="7" t="s">
        <v>33</v>
      </c>
      <c r="AI43" s="2">
        <f t="shared" si="43"/>
        <v>0.5</v>
      </c>
      <c r="AJ43" s="7" t="s">
        <v>33</v>
      </c>
      <c r="AK43" s="2">
        <f t="shared" si="44"/>
        <v>0.8</v>
      </c>
      <c r="AL43" s="7" t="s">
        <v>38</v>
      </c>
      <c r="AM43" s="2">
        <f t="shared" si="45"/>
        <v>1</v>
      </c>
      <c r="AN43" s="7" t="s">
        <v>30</v>
      </c>
      <c r="AO43" s="2">
        <f t="shared" si="46"/>
        <v>1</v>
      </c>
      <c r="AP43" s="7" t="s">
        <v>30</v>
      </c>
      <c r="AQ43" s="2">
        <f t="shared" si="47"/>
        <v>1</v>
      </c>
      <c r="AR43" s="7" t="s">
        <v>38</v>
      </c>
      <c r="AS43" s="2">
        <f t="shared" si="48"/>
        <v>1</v>
      </c>
      <c r="AT43" s="7" t="s">
        <v>33</v>
      </c>
      <c r="AU43" s="2">
        <f t="shared" si="49"/>
        <v>1</v>
      </c>
      <c r="AV43" s="7" t="s">
        <v>32</v>
      </c>
      <c r="AW43" s="2">
        <f t="shared" si="50"/>
        <v>0.25</v>
      </c>
      <c r="AX43" s="7" t="s">
        <v>49</v>
      </c>
      <c r="AY43" s="2">
        <f t="shared" si="51"/>
        <v>0.75</v>
      </c>
      <c r="AZ43">
        <f t="shared" si="52"/>
        <v>16.29</v>
      </c>
      <c r="BA43" s="12">
        <v>0.29166666666666669</v>
      </c>
      <c r="BB43" s="12">
        <f t="shared" si="53"/>
        <v>0.67874999999999996</v>
      </c>
    </row>
    <row r="44" spans="1:54" s="7" customFormat="1" x14ac:dyDescent="0.25">
      <c r="A44" t="s">
        <v>135</v>
      </c>
      <c r="B44" s="1" t="s">
        <v>30</v>
      </c>
      <c r="C44" s="1" t="s">
        <v>40</v>
      </c>
      <c r="D44" t="s">
        <v>38</v>
      </c>
      <c r="E44" s="2">
        <f t="shared" si="29"/>
        <v>0.4</v>
      </c>
      <c r="F44" t="s">
        <v>30</v>
      </c>
      <c r="G44" s="2">
        <f t="shared" si="30"/>
        <v>0.4</v>
      </c>
      <c r="H44" t="s">
        <v>30</v>
      </c>
      <c r="I44" s="2">
        <f t="shared" si="31"/>
        <v>1</v>
      </c>
      <c r="J44" t="s">
        <v>33</v>
      </c>
      <c r="K44" s="2">
        <f t="shared" si="32"/>
        <v>0.33</v>
      </c>
      <c r="L44" t="s">
        <v>33</v>
      </c>
      <c r="M44" s="2">
        <f t="shared" si="33"/>
        <v>0.75</v>
      </c>
      <c r="N44" t="s">
        <v>59</v>
      </c>
      <c r="O44" s="2">
        <f t="shared" si="34"/>
        <v>0.75</v>
      </c>
      <c r="P44" t="s">
        <v>41</v>
      </c>
      <c r="Q44" s="2">
        <f t="shared" si="35"/>
        <v>0.5</v>
      </c>
      <c r="R44" t="s">
        <v>30</v>
      </c>
      <c r="S44" s="2">
        <f t="shared" si="27"/>
        <v>0.5</v>
      </c>
      <c r="T44" t="s">
        <v>34</v>
      </c>
      <c r="U44" s="2">
        <f t="shared" si="36"/>
        <v>1</v>
      </c>
      <c r="V44" t="s">
        <v>30</v>
      </c>
      <c r="W44" s="2">
        <f t="shared" si="37"/>
        <v>0.67</v>
      </c>
      <c r="X44" t="s">
        <v>28</v>
      </c>
      <c r="Y44" s="2">
        <f t="shared" si="38"/>
        <v>0.75</v>
      </c>
      <c r="Z44" t="s">
        <v>34</v>
      </c>
      <c r="AA44" s="2">
        <f t="shared" si="39"/>
        <v>1</v>
      </c>
      <c r="AB44" t="s">
        <v>38</v>
      </c>
      <c r="AC44" s="2">
        <f t="shared" si="40"/>
        <v>0.4</v>
      </c>
      <c r="AD44" t="s">
        <v>30</v>
      </c>
      <c r="AE44" s="2">
        <f t="shared" si="41"/>
        <v>0.5</v>
      </c>
      <c r="AF44" t="s">
        <v>38</v>
      </c>
      <c r="AG44" s="2">
        <f t="shared" si="42"/>
        <v>0.75</v>
      </c>
      <c r="AH44" t="s">
        <v>38</v>
      </c>
      <c r="AI44" s="2">
        <f t="shared" si="43"/>
        <v>1</v>
      </c>
      <c r="AJ44" t="s">
        <v>30</v>
      </c>
      <c r="AK44" s="2">
        <f t="shared" si="44"/>
        <v>0.4</v>
      </c>
      <c r="AL44" t="s">
        <v>33</v>
      </c>
      <c r="AM44" s="2">
        <f t="shared" si="45"/>
        <v>0.5</v>
      </c>
      <c r="AN44" t="s">
        <v>33</v>
      </c>
      <c r="AO44" s="2">
        <f t="shared" si="46"/>
        <v>0.33333299999999999</v>
      </c>
      <c r="AP44" t="s">
        <v>38</v>
      </c>
      <c r="AQ44" s="2">
        <f t="shared" si="47"/>
        <v>0.5</v>
      </c>
      <c r="AR44" t="s">
        <v>33</v>
      </c>
      <c r="AS44" s="2">
        <f t="shared" si="48"/>
        <v>0.33333000000000002</v>
      </c>
      <c r="AT44" t="s">
        <v>38</v>
      </c>
      <c r="AU44" s="2">
        <f t="shared" si="49"/>
        <v>0.5</v>
      </c>
      <c r="AV44" t="s">
        <v>38</v>
      </c>
      <c r="AW44" s="2">
        <f t="shared" si="50"/>
        <v>0.5</v>
      </c>
      <c r="AX44" t="s">
        <v>41</v>
      </c>
      <c r="AY44" s="2">
        <f t="shared" si="51"/>
        <v>0.25</v>
      </c>
      <c r="AZ44">
        <f t="shared" si="52"/>
        <v>13.216663</v>
      </c>
      <c r="BA44" s="12">
        <v>0.16666666666666666</v>
      </c>
      <c r="BB44" s="12">
        <f t="shared" si="53"/>
        <v>0.55069429166666672</v>
      </c>
    </row>
    <row r="45" spans="1:54" s="7" customFormat="1" x14ac:dyDescent="0.25">
      <c r="A45" s="7" t="s">
        <v>39</v>
      </c>
      <c r="B45" s="7" t="s">
        <v>30</v>
      </c>
      <c r="C45" s="7" t="s">
        <v>40</v>
      </c>
      <c r="D45" s="7" t="s">
        <v>38</v>
      </c>
      <c r="E45" s="2">
        <f t="shared" si="29"/>
        <v>0.4</v>
      </c>
      <c r="F45" s="7" t="s">
        <v>30</v>
      </c>
      <c r="G45" s="2">
        <f t="shared" si="30"/>
        <v>0.4</v>
      </c>
      <c r="H45" s="7" t="s">
        <v>33</v>
      </c>
      <c r="I45" s="2">
        <f t="shared" si="31"/>
        <v>0.33</v>
      </c>
      <c r="J45" s="7" t="s">
        <v>35</v>
      </c>
      <c r="K45" s="2">
        <f t="shared" si="32"/>
        <v>0.67</v>
      </c>
      <c r="L45" s="7" t="s">
        <v>41</v>
      </c>
      <c r="M45" s="2">
        <f t="shared" si="33"/>
        <v>0.75</v>
      </c>
      <c r="N45" s="7" t="s">
        <v>28</v>
      </c>
      <c r="O45" s="2">
        <f t="shared" si="34"/>
        <v>0.5</v>
      </c>
      <c r="P45" s="7" t="s">
        <v>33</v>
      </c>
      <c r="Q45" s="2">
        <f t="shared" si="35"/>
        <v>0.5</v>
      </c>
      <c r="R45" s="7" t="s">
        <v>41</v>
      </c>
      <c r="S45" s="2">
        <f t="shared" si="27"/>
        <v>0.5</v>
      </c>
      <c r="T45" s="7" t="s">
        <v>34</v>
      </c>
      <c r="U45" s="2">
        <f t="shared" si="36"/>
        <v>1</v>
      </c>
      <c r="V45" s="7" t="s">
        <v>38</v>
      </c>
      <c r="W45" s="2">
        <f t="shared" si="37"/>
        <v>0.67</v>
      </c>
      <c r="X45" s="7" t="s">
        <v>30</v>
      </c>
      <c r="Y45" s="2">
        <f t="shared" si="38"/>
        <v>1</v>
      </c>
      <c r="Z45" s="7" t="s">
        <v>38</v>
      </c>
      <c r="AA45" s="2">
        <f t="shared" si="39"/>
        <v>0.4</v>
      </c>
      <c r="AB45" s="7" t="s">
        <v>41</v>
      </c>
      <c r="AC45" s="2">
        <f t="shared" si="40"/>
        <v>0.8</v>
      </c>
      <c r="AD45" s="7" t="s">
        <v>38</v>
      </c>
      <c r="AE45" s="2">
        <f t="shared" si="41"/>
        <v>0.5</v>
      </c>
      <c r="AF45" s="7" t="s">
        <v>38</v>
      </c>
      <c r="AG45" s="2">
        <f t="shared" si="42"/>
        <v>0.75</v>
      </c>
      <c r="AH45" s="7" t="s">
        <v>33</v>
      </c>
      <c r="AI45" s="2">
        <f t="shared" si="43"/>
        <v>0.5</v>
      </c>
      <c r="AJ45" s="7" t="s">
        <v>40</v>
      </c>
      <c r="AK45" s="2">
        <f t="shared" si="44"/>
        <v>0.4</v>
      </c>
      <c r="AL45" s="7" t="s">
        <v>38</v>
      </c>
      <c r="AM45" s="2">
        <f t="shared" si="45"/>
        <v>1</v>
      </c>
      <c r="AN45" s="7" t="s">
        <v>33</v>
      </c>
      <c r="AO45" s="2">
        <f t="shared" si="46"/>
        <v>0.33333299999999999</v>
      </c>
      <c r="AP45" s="7" t="s">
        <v>33</v>
      </c>
      <c r="AQ45" s="2">
        <f t="shared" si="47"/>
        <v>0.5</v>
      </c>
      <c r="AR45" s="7" t="s">
        <v>34</v>
      </c>
      <c r="AS45" s="2">
        <f t="shared" si="48"/>
        <v>0.66666700000000001</v>
      </c>
      <c r="AT45" s="7" t="s">
        <v>33</v>
      </c>
      <c r="AU45" s="2">
        <f t="shared" si="49"/>
        <v>1</v>
      </c>
      <c r="AV45" s="7" t="s">
        <v>36</v>
      </c>
      <c r="AW45" s="2">
        <f t="shared" si="50"/>
        <v>0.5</v>
      </c>
      <c r="AX45" s="7" t="s">
        <v>33</v>
      </c>
      <c r="AY45" s="2">
        <f t="shared" si="51"/>
        <v>0.25</v>
      </c>
      <c r="AZ45">
        <f t="shared" si="52"/>
        <v>13.520000000000001</v>
      </c>
      <c r="BA45" s="12">
        <v>0.16666666666666666</v>
      </c>
      <c r="BB45" s="12">
        <f t="shared" si="53"/>
        <v>0.56333333333333335</v>
      </c>
    </row>
    <row r="46" spans="1:54" s="7" customFormat="1" x14ac:dyDescent="0.25">
      <c r="A46" s="7" t="s">
        <v>96</v>
      </c>
      <c r="B46" s="7" t="s">
        <v>30</v>
      </c>
      <c r="C46" s="7" t="s">
        <v>40</v>
      </c>
      <c r="D46" s="7" t="s">
        <v>38</v>
      </c>
      <c r="E46" s="2">
        <f t="shared" si="29"/>
        <v>0.4</v>
      </c>
      <c r="F46" s="7" t="s">
        <v>41</v>
      </c>
      <c r="G46" s="2">
        <f t="shared" si="30"/>
        <v>0.4</v>
      </c>
      <c r="H46" s="7" t="s">
        <v>48</v>
      </c>
      <c r="I46" s="2">
        <f t="shared" si="31"/>
        <v>0.33</v>
      </c>
      <c r="J46" s="7" t="s">
        <v>45</v>
      </c>
      <c r="K46" s="2">
        <f t="shared" si="32"/>
        <v>0</v>
      </c>
      <c r="L46" s="7" t="s">
        <v>36</v>
      </c>
      <c r="M46" s="2">
        <f t="shared" si="33"/>
        <v>0.25</v>
      </c>
      <c r="N46" s="7" t="s">
        <v>28</v>
      </c>
      <c r="O46" s="2">
        <f t="shared" si="34"/>
        <v>0.5</v>
      </c>
      <c r="P46" s="7" t="s">
        <v>41</v>
      </c>
      <c r="Q46" s="2">
        <f t="shared" si="35"/>
        <v>0.5</v>
      </c>
      <c r="R46" s="7" t="s">
        <v>30</v>
      </c>
      <c r="S46" s="2">
        <f t="shared" si="27"/>
        <v>0.5</v>
      </c>
      <c r="T46" s="7" t="s">
        <v>48</v>
      </c>
      <c r="U46" s="2">
        <f t="shared" si="36"/>
        <v>0.75</v>
      </c>
      <c r="V46" s="7" t="s">
        <v>30</v>
      </c>
      <c r="W46" s="2">
        <f t="shared" si="37"/>
        <v>0.67</v>
      </c>
      <c r="X46" s="7" t="s">
        <v>28</v>
      </c>
      <c r="Y46" s="2">
        <f t="shared" si="38"/>
        <v>0.75</v>
      </c>
      <c r="Z46" s="7" t="s">
        <v>34</v>
      </c>
      <c r="AA46" s="2">
        <f t="shared" si="39"/>
        <v>1</v>
      </c>
      <c r="AB46" s="7" t="s">
        <v>38</v>
      </c>
      <c r="AC46" s="2">
        <f t="shared" si="40"/>
        <v>0.4</v>
      </c>
      <c r="AD46" s="7" t="s">
        <v>28</v>
      </c>
      <c r="AE46" s="2">
        <f t="shared" si="41"/>
        <v>0.75</v>
      </c>
      <c r="AF46" s="7" t="s">
        <v>33</v>
      </c>
      <c r="AG46" s="2">
        <f t="shared" si="42"/>
        <v>0.25</v>
      </c>
      <c r="AH46" s="7" t="s">
        <v>38</v>
      </c>
      <c r="AI46" s="2">
        <f t="shared" si="43"/>
        <v>1</v>
      </c>
      <c r="AJ46" s="7" t="s">
        <v>59</v>
      </c>
      <c r="AK46" s="2">
        <f t="shared" si="44"/>
        <v>0.8</v>
      </c>
      <c r="AL46" s="7" t="s">
        <v>38</v>
      </c>
      <c r="AM46" s="2">
        <f t="shared" si="45"/>
        <v>1</v>
      </c>
      <c r="AN46" s="7" t="s">
        <v>34</v>
      </c>
      <c r="AO46" s="2">
        <f t="shared" si="46"/>
        <v>0.3333333</v>
      </c>
      <c r="AP46" s="7" t="s">
        <v>48</v>
      </c>
      <c r="AQ46" s="2">
        <f t="shared" si="47"/>
        <v>0.5</v>
      </c>
      <c r="AR46" s="7" t="s">
        <v>30</v>
      </c>
      <c r="AS46" s="2">
        <f t="shared" si="48"/>
        <v>0.33333000000000002</v>
      </c>
      <c r="AT46" s="7" t="s">
        <v>38</v>
      </c>
      <c r="AU46" s="2">
        <f t="shared" si="49"/>
        <v>0.5</v>
      </c>
      <c r="AV46" s="7" t="s">
        <v>32</v>
      </c>
      <c r="AW46" s="2">
        <f t="shared" si="50"/>
        <v>0.25</v>
      </c>
      <c r="AX46" s="7" t="s">
        <v>32</v>
      </c>
      <c r="AY46" s="2">
        <f t="shared" si="51"/>
        <v>1</v>
      </c>
      <c r="AZ46">
        <f t="shared" si="52"/>
        <v>12.366663300000001</v>
      </c>
      <c r="BA46" s="12">
        <v>0.16666666666666666</v>
      </c>
      <c r="BB46" s="12">
        <f t="shared" si="53"/>
        <v>0.5152776375</v>
      </c>
    </row>
    <row r="47" spans="1:54" s="7" customFormat="1" x14ac:dyDescent="0.25">
      <c r="A47" s="7" t="s">
        <v>50</v>
      </c>
      <c r="B47" s="7" t="s">
        <v>30</v>
      </c>
      <c r="C47" s="7" t="s">
        <v>40</v>
      </c>
      <c r="D47" s="7" t="s">
        <v>35</v>
      </c>
      <c r="E47" s="2">
        <f t="shared" si="29"/>
        <v>0.6</v>
      </c>
      <c r="F47" s="7" t="s">
        <v>38</v>
      </c>
      <c r="G47" s="2">
        <f t="shared" si="30"/>
        <v>0.8</v>
      </c>
      <c r="H47" s="7" t="s">
        <v>30</v>
      </c>
      <c r="I47" s="2">
        <f t="shared" si="31"/>
        <v>1</v>
      </c>
      <c r="J47" s="7" t="s">
        <v>30</v>
      </c>
      <c r="K47" s="2">
        <f t="shared" si="32"/>
        <v>1</v>
      </c>
      <c r="L47" s="7" t="s">
        <v>33</v>
      </c>
      <c r="M47" s="2">
        <f t="shared" si="33"/>
        <v>0.75</v>
      </c>
      <c r="N47" s="7" t="s">
        <v>28</v>
      </c>
      <c r="O47" s="2">
        <f t="shared" si="34"/>
        <v>0.5</v>
      </c>
      <c r="P47" s="7" t="s">
        <v>30</v>
      </c>
      <c r="Q47" s="2">
        <f t="shared" si="35"/>
        <v>1</v>
      </c>
      <c r="R47" s="7" t="s">
        <v>38</v>
      </c>
      <c r="S47" s="2">
        <f t="shared" si="27"/>
        <v>0.5</v>
      </c>
      <c r="T47" s="7" t="s">
        <v>30</v>
      </c>
      <c r="U47" s="2">
        <f t="shared" si="36"/>
        <v>0.75</v>
      </c>
      <c r="V47" s="7" t="s">
        <v>35</v>
      </c>
      <c r="W47" s="2">
        <f t="shared" si="37"/>
        <v>1</v>
      </c>
      <c r="X47" s="7" t="s">
        <v>30</v>
      </c>
      <c r="Y47" s="2">
        <f t="shared" si="38"/>
        <v>1</v>
      </c>
      <c r="Z47" s="7" t="s">
        <v>40</v>
      </c>
      <c r="AA47" s="2">
        <f t="shared" si="39"/>
        <v>0.4</v>
      </c>
      <c r="AB47" s="7" t="s">
        <v>30</v>
      </c>
      <c r="AC47" s="2">
        <f t="shared" si="40"/>
        <v>0.4</v>
      </c>
      <c r="AD47" s="7" t="s">
        <v>45</v>
      </c>
      <c r="AE47" s="2">
        <f t="shared" si="41"/>
        <v>0.25</v>
      </c>
      <c r="AF47" s="7" t="s">
        <v>37</v>
      </c>
      <c r="AG47" s="2">
        <f t="shared" si="42"/>
        <v>1</v>
      </c>
      <c r="AH47" s="7" t="s">
        <v>38</v>
      </c>
      <c r="AI47" s="2">
        <f t="shared" si="43"/>
        <v>1</v>
      </c>
      <c r="AJ47" s="7" t="s">
        <v>38</v>
      </c>
      <c r="AK47" s="2">
        <f t="shared" si="44"/>
        <v>0.4</v>
      </c>
      <c r="AL47" s="7" t="s">
        <v>33</v>
      </c>
      <c r="AM47" s="2">
        <f t="shared" si="45"/>
        <v>0.5</v>
      </c>
      <c r="AN47" s="7" t="s">
        <v>30</v>
      </c>
      <c r="AO47" s="2">
        <f t="shared" si="46"/>
        <v>1</v>
      </c>
      <c r="AP47" s="7" t="s">
        <v>30</v>
      </c>
      <c r="AQ47" s="2">
        <f t="shared" si="47"/>
        <v>1</v>
      </c>
      <c r="AR47" s="7" t="s">
        <v>38</v>
      </c>
      <c r="AS47" s="2">
        <f t="shared" si="48"/>
        <v>1</v>
      </c>
      <c r="AT47" s="7" t="s">
        <v>38</v>
      </c>
      <c r="AU47" s="2">
        <f t="shared" si="49"/>
        <v>0.5</v>
      </c>
      <c r="AV47" s="7" t="s">
        <v>30</v>
      </c>
      <c r="AW47" s="2">
        <f t="shared" si="50"/>
        <v>1</v>
      </c>
      <c r="AX47" s="7" t="s">
        <v>38</v>
      </c>
      <c r="AY47" s="2">
        <f t="shared" si="51"/>
        <v>0.25</v>
      </c>
      <c r="AZ47">
        <f t="shared" si="52"/>
        <v>16.200000000000003</v>
      </c>
      <c r="BA47" s="12">
        <v>0.45833333333333331</v>
      </c>
      <c r="BB47" s="12">
        <f t="shared" si="53"/>
        <v>0.67500000000000016</v>
      </c>
    </row>
    <row r="48" spans="1:54" s="7" customFormat="1" x14ac:dyDescent="0.25">
      <c r="A48" t="s">
        <v>119</v>
      </c>
      <c r="B48" s="1" t="s">
        <v>30</v>
      </c>
      <c r="C48" s="1" t="s">
        <v>40</v>
      </c>
      <c r="D48" t="s">
        <v>28</v>
      </c>
      <c r="E48" s="2">
        <f t="shared" si="29"/>
        <v>1</v>
      </c>
      <c r="F48" t="s">
        <v>29</v>
      </c>
      <c r="G48" s="2">
        <f t="shared" si="30"/>
        <v>1</v>
      </c>
      <c r="H48" t="s">
        <v>34</v>
      </c>
      <c r="I48" s="2">
        <f t="shared" si="31"/>
        <v>0.67</v>
      </c>
      <c r="J48" t="s">
        <v>30</v>
      </c>
      <c r="K48" s="2">
        <f t="shared" si="32"/>
        <v>1</v>
      </c>
      <c r="L48" t="s">
        <v>33</v>
      </c>
      <c r="M48" s="2">
        <f t="shared" si="33"/>
        <v>0.75</v>
      </c>
      <c r="N48" t="s">
        <v>28</v>
      </c>
      <c r="O48" s="2">
        <f t="shared" si="34"/>
        <v>0.5</v>
      </c>
      <c r="P48" t="s">
        <v>33</v>
      </c>
      <c r="Q48" s="2">
        <f t="shared" si="35"/>
        <v>0.5</v>
      </c>
      <c r="R48" t="s">
        <v>41</v>
      </c>
      <c r="S48" s="2">
        <f t="shared" si="27"/>
        <v>0.5</v>
      </c>
      <c r="T48" t="s">
        <v>35</v>
      </c>
      <c r="U48" s="2">
        <f t="shared" si="36"/>
        <v>0.5</v>
      </c>
      <c r="V48" t="s">
        <v>30</v>
      </c>
      <c r="W48" s="2">
        <f t="shared" si="37"/>
        <v>0.67</v>
      </c>
      <c r="X48" t="s">
        <v>30</v>
      </c>
      <c r="Y48" s="2">
        <f t="shared" si="38"/>
        <v>1</v>
      </c>
      <c r="Z48" t="s">
        <v>30</v>
      </c>
      <c r="AA48" s="2">
        <f t="shared" si="39"/>
        <v>0.8</v>
      </c>
      <c r="AB48" t="s">
        <v>38</v>
      </c>
      <c r="AC48" s="2">
        <f t="shared" si="40"/>
        <v>0.4</v>
      </c>
      <c r="AD48" t="s">
        <v>28</v>
      </c>
      <c r="AE48" s="2">
        <f t="shared" si="41"/>
        <v>0.75</v>
      </c>
      <c r="AF48" t="s">
        <v>37</v>
      </c>
      <c r="AG48" s="2">
        <f t="shared" si="42"/>
        <v>1</v>
      </c>
      <c r="AH48" t="s">
        <v>38</v>
      </c>
      <c r="AI48" s="2">
        <f t="shared" si="43"/>
        <v>1</v>
      </c>
      <c r="AJ48" t="s">
        <v>28</v>
      </c>
      <c r="AK48" s="2">
        <f t="shared" si="44"/>
        <v>0.6</v>
      </c>
      <c r="AL48" t="s">
        <v>38</v>
      </c>
      <c r="AM48" s="2">
        <f t="shared" si="45"/>
        <v>1</v>
      </c>
      <c r="AN48" t="s">
        <v>33</v>
      </c>
      <c r="AO48" s="2">
        <f t="shared" si="46"/>
        <v>0.33333299999999999</v>
      </c>
      <c r="AP48" t="s">
        <v>48</v>
      </c>
      <c r="AQ48" s="2">
        <f t="shared" si="47"/>
        <v>0.5</v>
      </c>
      <c r="AR48" t="s">
        <v>38</v>
      </c>
      <c r="AS48" s="2">
        <f t="shared" si="48"/>
        <v>1</v>
      </c>
      <c r="AT48" t="s">
        <v>33</v>
      </c>
      <c r="AU48" s="2">
        <f t="shared" si="49"/>
        <v>1</v>
      </c>
      <c r="AV48" t="s">
        <v>32</v>
      </c>
      <c r="AW48" s="2">
        <f t="shared" si="50"/>
        <v>0.25</v>
      </c>
      <c r="AX48" t="s">
        <v>32</v>
      </c>
      <c r="AY48" s="2">
        <f t="shared" si="51"/>
        <v>1</v>
      </c>
      <c r="AZ48">
        <f t="shared" si="52"/>
        <v>15.723332999999998</v>
      </c>
      <c r="BA48" s="12">
        <v>0.33333333333333331</v>
      </c>
      <c r="BB48" s="12">
        <f t="shared" si="53"/>
        <v>0.6551388749999999</v>
      </c>
    </row>
    <row r="49" spans="1:54" s="7" customFormat="1" x14ac:dyDescent="0.25">
      <c r="A49" t="s">
        <v>154</v>
      </c>
      <c r="B49" s="9" t="s">
        <v>30</v>
      </c>
      <c r="C49" s="9" t="s">
        <v>40</v>
      </c>
      <c r="D49" t="s">
        <v>36</v>
      </c>
      <c r="E49" s="2">
        <f t="shared" si="29"/>
        <v>0.8</v>
      </c>
      <c r="F49" t="s">
        <v>29</v>
      </c>
      <c r="G49" s="2">
        <f t="shared" si="30"/>
        <v>1</v>
      </c>
      <c r="H49" t="s">
        <v>33</v>
      </c>
      <c r="I49" s="2">
        <f t="shared" si="31"/>
        <v>0.33</v>
      </c>
      <c r="J49" t="s">
        <v>34</v>
      </c>
      <c r="K49" s="2">
        <f t="shared" si="32"/>
        <v>0.67</v>
      </c>
      <c r="L49" t="s">
        <v>33</v>
      </c>
      <c r="M49" s="2">
        <f t="shared" si="33"/>
        <v>0.75</v>
      </c>
      <c r="N49" t="s">
        <v>28</v>
      </c>
      <c r="O49" s="2">
        <f t="shared" si="34"/>
        <v>0.5</v>
      </c>
      <c r="P49" t="s">
        <v>28</v>
      </c>
      <c r="Q49" s="2">
        <f t="shared" si="35"/>
        <v>0.75</v>
      </c>
      <c r="R49" t="s">
        <v>38</v>
      </c>
      <c r="S49" s="2">
        <f t="shared" si="27"/>
        <v>0.5</v>
      </c>
      <c r="T49" t="s">
        <v>30</v>
      </c>
      <c r="U49" s="2">
        <f t="shared" si="36"/>
        <v>0.75</v>
      </c>
      <c r="V49" t="s">
        <v>38</v>
      </c>
      <c r="W49" s="2">
        <f t="shared" si="37"/>
        <v>0.67</v>
      </c>
      <c r="X49" t="s">
        <v>30</v>
      </c>
      <c r="Y49" s="2">
        <f t="shared" si="38"/>
        <v>1</v>
      </c>
      <c r="Z49" t="s">
        <v>40</v>
      </c>
      <c r="AA49" s="2">
        <f t="shared" si="39"/>
        <v>0.4</v>
      </c>
      <c r="AB49" t="s">
        <v>38</v>
      </c>
      <c r="AC49" s="2">
        <f t="shared" si="40"/>
        <v>0.4</v>
      </c>
      <c r="AD49" t="s">
        <v>28</v>
      </c>
      <c r="AE49" s="2">
        <f t="shared" si="41"/>
        <v>0.75</v>
      </c>
      <c r="AF49" t="s">
        <v>35</v>
      </c>
      <c r="AG49" s="2">
        <f t="shared" si="42"/>
        <v>0.5</v>
      </c>
      <c r="AH49" t="s">
        <v>38</v>
      </c>
      <c r="AI49" s="2">
        <f t="shared" si="43"/>
        <v>1</v>
      </c>
      <c r="AJ49" t="s">
        <v>34</v>
      </c>
      <c r="AK49" s="2">
        <f t="shared" si="44"/>
        <v>0.6</v>
      </c>
      <c r="AL49" t="s">
        <v>38</v>
      </c>
      <c r="AM49" s="2">
        <f t="shared" si="45"/>
        <v>1</v>
      </c>
      <c r="AN49" t="s">
        <v>33</v>
      </c>
      <c r="AO49" s="2">
        <f t="shared" si="46"/>
        <v>0.33333299999999999</v>
      </c>
      <c r="AP49" t="s">
        <v>30</v>
      </c>
      <c r="AQ49" s="2">
        <f t="shared" si="47"/>
        <v>1</v>
      </c>
      <c r="AR49" t="s">
        <v>38</v>
      </c>
      <c r="AS49" s="2">
        <f t="shared" si="48"/>
        <v>1</v>
      </c>
      <c r="AT49" t="s">
        <v>33</v>
      </c>
      <c r="AU49" s="2">
        <f t="shared" si="49"/>
        <v>1</v>
      </c>
      <c r="AV49" t="s">
        <v>30</v>
      </c>
      <c r="AW49" s="2">
        <f t="shared" si="50"/>
        <v>1</v>
      </c>
      <c r="AX49" t="s">
        <v>32</v>
      </c>
      <c r="AY49" s="2">
        <f t="shared" si="51"/>
        <v>1</v>
      </c>
      <c r="AZ49">
        <f t="shared" si="52"/>
        <v>15.903333</v>
      </c>
      <c r="BA49" s="12">
        <v>0.33333333333333331</v>
      </c>
      <c r="BB49" s="12">
        <f t="shared" si="53"/>
        <v>0.66263887499999996</v>
      </c>
    </row>
    <row r="50" spans="1:54" s="7" customFormat="1" x14ac:dyDescent="0.25">
      <c r="A50" s="8" t="s">
        <v>198</v>
      </c>
      <c r="B50" s="7" t="s">
        <v>30</v>
      </c>
      <c r="C50" s="7" t="s">
        <v>40</v>
      </c>
      <c r="D50" s="7" t="s">
        <v>44</v>
      </c>
      <c r="E50" s="2">
        <f t="shared" si="29"/>
        <v>0.6</v>
      </c>
      <c r="F50" s="7" t="s">
        <v>29</v>
      </c>
      <c r="G50" s="2">
        <f t="shared" si="30"/>
        <v>1</v>
      </c>
      <c r="H50" s="7" t="s">
        <v>34</v>
      </c>
      <c r="I50" s="2">
        <f t="shared" si="31"/>
        <v>0.67</v>
      </c>
      <c r="J50" s="7" t="s">
        <v>33</v>
      </c>
      <c r="K50" s="2">
        <f t="shared" si="32"/>
        <v>0.33</v>
      </c>
      <c r="L50" s="7" t="s">
        <v>33</v>
      </c>
      <c r="M50" s="2">
        <f t="shared" si="33"/>
        <v>0.75</v>
      </c>
      <c r="N50" s="7" t="s">
        <v>28</v>
      </c>
      <c r="O50" s="2">
        <f t="shared" si="34"/>
        <v>0.5</v>
      </c>
      <c r="P50" s="7" t="s">
        <v>33</v>
      </c>
      <c r="Q50" s="2">
        <f t="shared" si="35"/>
        <v>0.5</v>
      </c>
      <c r="R50" s="7" t="s">
        <v>30</v>
      </c>
      <c r="S50" s="2">
        <f t="shared" si="27"/>
        <v>0.5</v>
      </c>
      <c r="T50" s="7" t="s">
        <v>34</v>
      </c>
      <c r="U50" s="2">
        <f t="shared" si="36"/>
        <v>1</v>
      </c>
      <c r="V50" s="7" t="s">
        <v>30</v>
      </c>
      <c r="W50" s="2">
        <f t="shared" si="37"/>
        <v>0.67</v>
      </c>
      <c r="X50" s="7" t="s">
        <v>30</v>
      </c>
      <c r="Y50" s="2">
        <f t="shared" si="38"/>
        <v>1</v>
      </c>
      <c r="Z50" s="7" t="s">
        <v>34</v>
      </c>
      <c r="AA50" s="2">
        <f t="shared" si="39"/>
        <v>1</v>
      </c>
      <c r="AB50" s="7" t="s">
        <v>45</v>
      </c>
      <c r="AC50" s="2">
        <f t="shared" si="40"/>
        <v>0.6</v>
      </c>
      <c r="AD50" s="7" t="s">
        <v>34</v>
      </c>
      <c r="AE50" s="2">
        <f t="shared" si="41"/>
        <v>0.25</v>
      </c>
      <c r="AF50" s="7" t="s">
        <v>36</v>
      </c>
      <c r="AG50" s="2">
        <f t="shared" si="42"/>
        <v>0.25</v>
      </c>
      <c r="AH50" s="7" t="s">
        <v>38</v>
      </c>
      <c r="AI50" s="2">
        <f t="shared" si="43"/>
        <v>1</v>
      </c>
      <c r="AJ50" s="7" t="s">
        <v>31</v>
      </c>
      <c r="AK50" s="2">
        <f t="shared" si="44"/>
        <v>1</v>
      </c>
      <c r="AL50" s="7" t="s">
        <v>34</v>
      </c>
      <c r="AM50" s="2">
        <f t="shared" si="45"/>
        <v>0.25</v>
      </c>
      <c r="AN50" s="14"/>
      <c r="AO50" s="15">
        <f>AO$121</f>
        <v>0.66666999999999998</v>
      </c>
      <c r="AP50" s="14"/>
      <c r="AQ50" s="15">
        <f>AQ$121</f>
        <v>0.75</v>
      </c>
      <c r="AR50" s="14"/>
      <c r="AS50" s="15">
        <f>AS$121</f>
        <v>0.66666999999999998</v>
      </c>
      <c r="AT50" s="14"/>
      <c r="AU50" s="15">
        <f>AU$121</f>
        <v>0.75</v>
      </c>
      <c r="AV50" s="14"/>
      <c r="AW50" s="15">
        <f>AW$121</f>
        <v>0.75</v>
      </c>
      <c r="AX50" s="14"/>
      <c r="AY50" s="15">
        <f>AY$121</f>
        <v>0</v>
      </c>
      <c r="AZ50">
        <f t="shared" si="52"/>
        <v>13.853339999999999</v>
      </c>
      <c r="BA50" s="12">
        <v>0.20833333333333334</v>
      </c>
      <c r="BB50" s="12">
        <f t="shared" si="53"/>
        <v>0.57722249999999997</v>
      </c>
    </row>
    <row r="51" spans="1:54" s="7" customFormat="1" x14ac:dyDescent="0.25">
      <c r="A51" t="s">
        <v>143</v>
      </c>
      <c r="B51" s="9" t="s">
        <v>30</v>
      </c>
      <c r="C51" s="9" t="s">
        <v>40</v>
      </c>
      <c r="D51" t="s">
        <v>37</v>
      </c>
      <c r="E51" s="2">
        <f t="shared" si="29"/>
        <v>0.6</v>
      </c>
      <c r="F51" t="s">
        <v>34</v>
      </c>
      <c r="G51" s="2">
        <f t="shared" si="30"/>
        <v>0.2</v>
      </c>
      <c r="H51" t="s">
        <v>33</v>
      </c>
      <c r="I51" s="2">
        <f t="shared" si="31"/>
        <v>0.33</v>
      </c>
      <c r="J51" t="s">
        <v>48</v>
      </c>
      <c r="K51" s="2">
        <f t="shared" si="32"/>
        <v>0.33</v>
      </c>
      <c r="L51" t="s">
        <v>30</v>
      </c>
      <c r="M51" s="2">
        <f t="shared" si="33"/>
        <v>0.25</v>
      </c>
      <c r="N51" t="s">
        <v>45</v>
      </c>
      <c r="O51" s="2">
        <f t="shared" si="34"/>
        <v>0.5</v>
      </c>
      <c r="P51" t="s">
        <v>30</v>
      </c>
      <c r="Q51" s="2">
        <f t="shared" si="35"/>
        <v>1</v>
      </c>
      <c r="R51" t="s">
        <v>33</v>
      </c>
      <c r="S51" s="2">
        <f t="shared" si="27"/>
        <v>1</v>
      </c>
      <c r="T51" t="s">
        <v>30</v>
      </c>
      <c r="U51" s="2">
        <f t="shared" si="36"/>
        <v>0.75</v>
      </c>
      <c r="V51" t="s">
        <v>30</v>
      </c>
      <c r="W51" s="2">
        <f t="shared" si="37"/>
        <v>0.67</v>
      </c>
      <c r="X51" t="s">
        <v>38</v>
      </c>
      <c r="Y51" s="2">
        <f t="shared" si="38"/>
        <v>0.5</v>
      </c>
      <c r="Z51" t="s">
        <v>40</v>
      </c>
      <c r="AA51" s="2">
        <f t="shared" si="39"/>
        <v>0.4</v>
      </c>
      <c r="AB51" t="s">
        <v>38</v>
      </c>
      <c r="AC51" s="2">
        <f t="shared" si="40"/>
        <v>0.4</v>
      </c>
      <c r="AD51" t="s">
        <v>30</v>
      </c>
      <c r="AE51" s="2">
        <f t="shared" si="41"/>
        <v>0.5</v>
      </c>
      <c r="AF51" t="s">
        <v>38</v>
      </c>
      <c r="AG51" s="2">
        <f t="shared" si="42"/>
        <v>0.75</v>
      </c>
      <c r="AH51" t="s">
        <v>33</v>
      </c>
      <c r="AI51" s="2">
        <f t="shared" si="43"/>
        <v>0.5</v>
      </c>
      <c r="AJ51" t="s">
        <v>38</v>
      </c>
      <c r="AK51" s="2">
        <f t="shared" si="44"/>
        <v>0.4</v>
      </c>
      <c r="AL51" t="s">
        <v>41</v>
      </c>
      <c r="AM51" s="2">
        <f t="shared" si="45"/>
        <v>0.5</v>
      </c>
      <c r="AN51" t="s">
        <v>33</v>
      </c>
      <c r="AO51" s="2">
        <f t="shared" ref="AO51:AO77" si="54">VLOOKUP(AN51,$A$122:$AO$152,41,FALSE)</f>
        <v>0.33333299999999999</v>
      </c>
      <c r="AP51" t="s">
        <v>30</v>
      </c>
      <c r="AQ51" s="2">
        <f t="shared" ref="AQ51:AQ77" si="55">VLOOKUP(AP51,$A$122:$AQ$152,43,FALSE)</f>
        <v>1</v>
      </c>
      <c r="AR51" t="s">
        <v>34</v>
      </c>
      <c r="AS51" s="2">
        <f t="shared" ref="AS51:AS77" si="56">VLOOKUP(AR51,$A$122:$AS$152,45,FALSE)</f>
        <v>0.66666700000000001</v>
      </c>
      <c r="AT51" t="s">
        <v>30</v>
      </c>
      <c r="AU51" s="2">
        <f t="shared" ref="AU51:AU75" si="57">VLOOKUP(AT51,$A$122:$AU$152,47,FALSE)</f>
        <v>0.5</v>
      </c>
      <c r="AV51" t="s">
        <v>41</v>
      </c>
      <c r="AW51" s="2">
        <f t="shared" ref="AW51:AW62" si="58">VLOOKUP(AV51,$A$122:$AW$152,49,FALSE)</f>
        <v>0.5</v>
      </c>
      <c r="AX51" t="s">
        <v>30</v>
      </c>
      <c r="AY51" s="2">
        <f t="shared" ref="AY51:AY62" si="59">VLOOKUP(AX51,$A$122:$AY$152,51,FALSE)</f>
        <v>0.25</v>
      </c>
      <c r="AZ51">
        <f t="shared" si="52"/>
        <v>12.030000000000001</v>
      </c>
      <c r="BA51" s="12">
        <v>0.125</v>
      </c>
      <c r="BB51" s="12">
        <f t="shared" si="53"/>
        <v>0.50125000000000008</v>
      </c>
    </row>
    <row r="52" spans="1:54" s="7" customFormat="1" x14ac:dyDescent="0.25">
      <c r="A52" t="s">
        <v>163</v>
      </c>
      <c r="B52" s="9" t="s">
        <v>30</v>
      </c>
      <c r="C52" s="9" t="s">
        <v>40</v>
      </c>
      <c r="D52" t="s">
        <v>33</v>
      </c>
      <c r="E52" s="2">
        <f t="shared" si="29"/>
        <v>0.4</v>
      </c>
      <c r="F52" t="s">
        <v>41</v>
      </c>
      <c r="G52" s="2">
        <f t="shared" si="30"/>
        <v>0.4</v>
      </c>
      <c r="H52" t="s">
        <v>35</v>
      </c>
      <c r="I52" s="2">
        <f t="shared" si="31"/>
        <v>0.67</v>
      </c>
      <c r="J52" t="s">
        <v>35</v>
      </c>
      <c r="K52" s="2">
        <f t="shared" si="32"/>
        <v>0.67</v>
      </c>
      <c r="L52" t="s">
        <v>33</v>
      </c>
      <c r="M52" s="2">
        <f t="shared" si="33"/>
        <v>0.75</v>
      </c>
      <c r="N52" t="s">
        <v>45</v>
      </c>
      <c r="O52" s="2">
        <f t="shared" si="34"/>
        <v>0.5</v>
      </c>
      <c r="P52" t="s">
        <v>41</v>
      </c>
      <c r="Q52" s="2">
        <f t="shared" si="35"/>
        <v>0.5</v>
      </c>
      <c r="R52" t="s">
        <v>34</v>
      </c>
      <c r="S52" s="2">
        <f t="shared" si="27"/>
        <v>0.75</v>
      </c>
      <c r="T52" t="s">
        <v>48</v>
      </c>
      <c r="U52" s="2">
        <f t="shared" si="36"/>
        <v>0.75</v>
      </c>
      <c r="V52" t="s">
        <v>38</v>
      </c>
      <c r="W52" s="2">
        <f t="shared" si="37"/>
        <v>0.67</v>
      </c>
      <c r="X52" t="s">
        <v>34</v>
      </c>
      <c r="Y52" s="2">
        <f t="shared" si="38"/>
        <v>0.75</v>
      </c>
      <c r="Z52" t="s">
        <v>33</v>
      </c>
      <c r="AA52" s="2">
        <f t="shared" si="39"/>
        <v>0.8</v>
      </c>
      <c r="AB52" t="s">
        <v>33</v>
      </c>
      <c r="AC52" s="2">
        <f t="shared" si="40"/>
        <v>0.8</v>
      </c>
      <c r="AD52" t="s">
        <v>38</v>
      </c>
      <c r="AE52" s="2">
        <f t="shared" si="41"/>
        <v>0.5</v>
      </c>
      <c r="AF52" t="s">
        <v>28</v>
      </c>
      <c r="AG52" s="2">
        <f t="shared" si="42"/>
        <v>0.5</v>
      </c>
      <c r="AH52" t="s">
        <v>33</v>
      </c>
      <c r="AI52" s="2">
        <f t="shared" si="43"/>
        <v>0.5</v>
      </c>
      <c r="AJ52" t="s">
        <v>38</v>
      </c>
      <c r="AK52" s="2">
        <f t="shared" si="44"/>
        <v>0.4</v>
      </c>
      <c r="AL52" t="s">
        <v>41</v>
      </c>
      <c r="AM52" s="2">
        <f t="shared" si="45"/>
        <v>0.5</v>
      </c>
      <c r="AN52" t="s">
        <v>30</v>
      </c>
      <c r="AO52" s="2">
        <f t="shared" si="54"/>
        <v>1</v>
      </c>
      <c r="AP52" t="s">
        <v>32</v>
      </c>
      <c r="AQ52" s="2">
        <f t="shared" si="55"/>
        <v>0.25</v>
      </c>
      <c r="AR52" t="s">
        <v>38</v>
      </c>
      <c r="AS52" s="2">
        <f t="shared" si="56"/>
        <v>1</v>
      </c>
      <c r="AT52" t="s">
        <v>33</v>
      </c>
      <c r="AU52" s="2">
        <f t="shared" si="57"/>
        <v>1</v>
      </c>
      <c r="AV52" t="s">
        <v>36</v>
      </c>
      <c r="AW52" s="2">
        <f t="shared" si="58"/>
        <v>0.5</v>
      </c>
      <c r="AX52" t="s">
        <v>32</v>
      </c>
      <c r="AY52" s="2">
        <f t="shared" si="59"/>
        <v>1</v>
      </c>
      <c r="AZ52">
        <f t="shared" si="52"/>
        <v>14.76</v>
      </c>
      <c r="BA52" s="12">
        <v>0.16666666666666666</v>
      </c>
      <c r="BB52" s="12">
        <f t="shared" si="53"/>
        <v>0.61499999999999999</v>
      </c>
    </row>
    <row r="53" spans="1:54" s="7" customFormat="1" x14ac:dyDescent="0.25">
      <c r="A53" t="s">
        <v>166</v>
      </c>
      <c r="B53" s="9" t="s">
        <v>30</v>
      </c>
      <c r="C53" s="9" t="s">
        <v>40</v>
      </c>
      <c r="D53" t="s">
        <v>33</v>
      </c>
      <c r="E53" s="2">
        <f t="shared" si="29"/>
        <v>0.4</v>
      </c>
      <c r="F53" t="s">
        <v>37</v>
      </c>
      <c r="G53" s="2">
        <f t="shared" si="30"/>
        <v>0.6</v>
      </c>
      <c r="H53" t="s">
        <v>33</v>
      </c>
      <c r="I53" s="2">
        <f t="shared" si="31"/>
        <v>0.33</v>
      </c>
      <c r="J53" t="s">
        <v>34</v>
      </c>
      <c r="K53" s="2">
        <f t="shared" si="32"/>
        <v>0.67</v>
      </c>
      <c r="L53" t="s">
        <v>33</v>
      </c>
      <c r="M53" s="2">
        <f t="shared" si="33"/>
        <v>0.75</v>
      </c>
      <c r="N53" t="s">
        <v>37</v>
      </c>
      <c r="O53" s="2">
        <f t="shared" si="34"/>
        <v>0.5</v>
      </c>
      <c r="P53" t="s">
        <v>35</v>
      </c>
      <c r="Q53" s="2">
        <f t="shared" si="35"/>
        <v>0.75</v>
      </c>
      <c r="R53" t="s">
        <v>38</v>
      </c>
      <c r="S53" s="2">
        <f t="shared" si="27"/>
        <v>0.5</v>
      </c>
      <c r="T53" t="s">
        <v>38</v>
      </c>
      <c r="U53" s="2">
        <f t="shared" si="36"/>
        <v>0.25</v>
      </c>
      <c r="V53" t="s">
        <v>38</v>
      </c>
      <c r="W53" s="2">
        <f t="shared" si="37"/>
        <v>0.67</v>
      </c>
      <c r="X53" t="s">
        <v>30</v>
      </c>
      <c r="Y53" s="2">
        <f t="shared" si="38"/>
        <v>1</v>
      </c>
      <c r="Z53" t="s">
        <v>34</v>
      </c>
      <c r="AA53" s="2">
        <f t="shared" si="39"/>
        <v>1</v>
      </c>
      <c r="AB53" t="s">
        <v>38</v>
      </c>
      <c r="AC53" s="2">
        <f t="shared" si="40"/>
        <v>0.4</v>
      </c>
      <c r="AD53" t="s">
        <v>38</v>
      </c>
      <c r="AE53" s="2">
        <f t="shared" si="41"/>
        <v>0.5</v>
      </c>
      <c r="AF53" t="s">
        <v>30</v>
      </c>
      <c r="AG53" s="2">
        <f t="shared" si="42"/>
        <v>0.25</v>
      </c>
      <c r="AH53" t="s">
        <v>41</v>
      </c>
      <c r="AI53" s="2">
        <f t="shared" si="43"/>
        <v>0.5</v>
      </c>
      <c r="AJ53" t="s">
        <v>38</v>
      </c>
      <c r="AK53" s="2">
        <f t="shared" si="44"/>
        <v>0.4</v>
      </c>
      <c r="AL53" t="s">
        <v>41</v>
      </c>
      <c r="AM53" s="2">
        <f t="shared" si="45"/>
        <v>0.5</v>
      </c>
      <c r="AN53" t="s">
        <v>30</v>
      </c>
      <c r="AO53" s="2">
        <f t="shared" si="54"/>
        <v>1</v>
      </c>
      <c r="AP53" t="s">
        <v>38</v>
      </c>
      <c r="AQ53" s="2">
        <f t="shared" si="55"/>
        <v>0.5</v>
      </c>
      <c r="AR53" t="s">
        <v>38</v>
      </c>
      <c r="AS53" s="2">
        <f t="shared" si="56"/>
        <v>1</v>
      </c>
      <c r="AT53" t="s">
        <v>41</v>
      </c>
      <c r="AU53" s="2">
        <f t="shared" si="57"/>
        <v>0.5</v>
      </c>
      <c r="AV53" t="s">
        <v>32</v>
      </c>
      <c r="AW53" s="2">
        <f t="shared" si="58"/>
        <v>0.25</v>
      </c>
      <c r="AX53" t="s">
        <v>36</v>
      </c>
      <c r="AY53" s="2">
        <f t="shared" si="59"/>
        <v>0.75</v>
      </c>
      <c r="AZ53">
        <f t="shared" si="52"/>
        <v>12.97</v>
      </c>
      <c r="BA53" s="12">
        <v>0.16666666666666666</v>
      </c>
      <c r="BB53" s="12">
        <f t="shared" si="53"/>
        <v>0.54041666666666666</v>
      </c>
    </row>
    <row r="54" spans="1:54" s="7" customFormat="1" x14ac:dyDescent="0.25">
      <c r="A54" s="7" t="s">
        <v>56</v>
      </c>
      <c r="B54" s="7" t="s">
        <v>30</v>
      </c>
      <c r="C54" s="7" t="s">
        <v>40</v>
      </c>
      <c r="D54" s="7" t="s">
        <v>57</v>
      </c>
      <c r="E54" s="2">
        <f t="shared" si="29"/>
        <v>0.6</v>
      </c>
      <c r="F54" s="7" t="s">
        <v>35</v>
      </c>
      <c r="G54" s="2">
        <f t="shared" si="30"/>
        <v>0.6</v>
      </c>
      <c r="H54" s="7" t="s">
        <v>30</v>
      </c>
      <c r="I54" s="2">
        <f t="shared" si="31"/>
        <v>1</v>
      </c>
      <c r="J54" s="7" t="s">
        <v>34</v>
      </c>
      <c r="K54" s="2">
        <f t="shared" si="32"/>
        <v>0.67</v>
      </c>
      <c r="L54" s="7" t="s">
        <v>34</v>
      </c>
      <c r="M54" s="2">
        <f t="shared" si="33"/>
        <v>0.5</v>
      </c>
      <c r="N54" s="7" t="s">
        <v>37</v>
      </c>
      <c r="O54" s="2">
        <f t="shared" si="34"/>
        <v>0.5</v>
      </c>
      <c r="P54" s="7" t="s">
        <v>34</v>
      </c>
      <c r="Q54" s="2">
        <f t="shared" si="35"/>
        <v>0.75</v>
      </c>
      <c r="R54" s="7" t="s">
        <v>38</v>
      </c>
      <c r="S54" s="2">
        <f t="shared" si="27"/>
        <v>0.5</v>
      </c>
      <c r="T54" s="7" t="s">
        <v>35</v>
      </c>
      <c r="U54" s="2">
        <f t="shared" si="36"/>
        <v>0.5</v>
      </c>
      <c r="V54" s="7" t="s">
        <v>30</v>
      </c>
      <c r="W54" s="2">
        <f t="shared" si="37"/>
        <v>0.67</v>
      </c>
      <c r="X54" s="7" t="s">
        <v>30</v>
      </c>
      <c r="Y54" s="2">
        <f t="shared" si="38"/>
        <v>1</v>
      </c>
      <c r="Z54" s="7" t="s">
        <v>33</v>
      </c>
      <c r="AA54" s="2">
        <f t="shared" si="39"/>
        <v>0.8</v>
      </c>
      <c r="AB54" s="7" t="s">
        <v>38</v>
      </c>
      <c r="AC54" s="2">
        <f t="shared" si="40"/>
        <v>0.4</v>
      </c>
      <c r="AD54" s="7" t="s">
        <v>38</v>
      </c>
      <c r="AE54" s="2">
        <f t="shared" si="41"/>
        <v>0.5</v>
      </c>
      <c r="AF54" s="7" t="s">
        <v>33</v>
      </c>
      <c r="AG54" s="2">
        <f t="shared" si="42"/>
        <v>0.25</v>
      </c>
      <c r="AH54" s="7" t="s">
        <v>33</v>
      </c>
      <c r="AI54" s="2">
        <f t="shared" si="43"/>
        <v>0.5</v>
      </c>
      <c r="AJ54" s="7" t="s">
        <v>33</v>
      </c>
      <c r="AK54" s="2">
        <f t="shared" si="44"/>
        <v>0.8</v>
      </c>
      <c r="AL54" s="7" t="s">
        <v>33</v>
      </c>
      <c r="AM54" s="2">
        <f t="shared" si="45"/>
        <v>0.5</v>
      </c>
      <c r="AN54" s="7" t="s">
        <v>33</v>
      </c>
      <c r="AO54" s="2">
        <f t="shared" si="54"/>
        <v>0.33333299999999999</v>
      </c>
      <c r="AP54" s="7" t="s">
        <v>30</v>
      </c>
      <c r="AQ54" s="2">
        <f t="shared" si="55"/>
        <v>1</v>
      </c>
      <c r="AR54" s="7" t="s">
        <v>38</v>
      </c>
      <c r="AS54" s="2">
        <f t="shared" si="56"/>
        <v>1</v>
      </c>
      <c r="AT54" s="7" t="s">
        <v>33</v>
      </c>
      <c r="AU54" s="2">
        <f t="shared" si="57"/>
        <v>1</v>
      </c>
      <c r="AV54" s="7" t="s">
        <v>48</v>
      </c>
      <c r="AW54" s="2">
        <f t="shared" si="58"/>
        <v>0.5</v>
      </c>
      <c r="AX54" s="7" t="s">
        <v>31</v>
      </c>
      <c r="AY54" s="2">
        <f t="shared" si="59"/>
        <v>0.5</v>
      </c>
      <c r="AZ54">
        <f t="shared" si="52"/>
        <v>14.173333</v>
      </c>
      <c r="BA54" s="12">
        <v>0.20833333333333334</v>
      </c>
      <c r="BB54" s="12">
        <f t="shared" si="53"/>
        <v>0.59055554166666668</v>
      </c>
    </row>
    <row r="55" spans="1:54" s="7" customFormat="1" x14ac:dyDescent="0.25">
      <c r="A55" s="7" t="s">
        <v>92</v>
      </c>
      <c r="B55" s="7" t="s">
        <v>30</v>
      </c>
      <c r="C55" s="11" t="s">
        <v>33</v>
      </c>
      <c r="D55" s="7" t="s">
        <v>28</v>
      </c>
      <c r="E55" s="2">
        <f t="shared" si="29"/>
        <v>1</v>
      </c>
      <c r="F55" s="7" t="s">
        <v>40</v>
      </c>
      <c r="G55" s="2">
        <f t="shared" si="30"/>
        <v>0.8</v>
      </c>
      <c r="H55" s="7" t="s">
        <v>30</v>
      </c>
      <c r="I55" s="2">
        <f t="shared" si="31"/>
        <v>1</v>
      </c>
      <c r="J55" s="7" t="s">
        <v>30</v>
      </c>
      <c r="K55" s="2">
        <f t="shared" si="32"/>
        <v>1</v>
      </c>
      <c r="L55" s="7" t="s">
        <v>33</v>
      </c>
      <c r="M55" s="2">
        <f t="shared" si="33"/>
        <v>0.75</v>
      </c>
      <c r="N55" s="7" t="s">
        <v>37</v>
      </c>
      <c r="O55" s="2">
        <f t="shared" si="34"/>
        <v>0.5</v>
      </c>
      <c r="P55" s="7" t="s">
        <v>34</v>
      </c>
      <c r="Q55" s="2">
        <f t="shared" si="35"/>
        <v>0.75</v>
      </c>
      <c r="R55" s="7" t="s">
        <v>30</v>
      </c>
      <c r="S55" s="2">
        <f t="shared" si="27"/>
        <v>0.5</v>
      </c>
      <c r="T55" s="7" t="s">
        <v>30</v>
      </c>
      <c r="U55" s="2">
        <f t="shared" si="36"/>
        <v>0.75</v>
      </c>
      <c r="V55" s="7" t="s">
        <v>38</v>
      </c>
      <c r="W55" s="2">
        <f t="shared" si="37"/>
        <v>0.67</v>
      </c>
      <c r="X55" s="7" t="s">
        <v>30</v>
      </c>
      <c r="Y55" s="2">
        <f t="shared" si="38"/>
        <v>1</v>
      </c>
      <c r="Z55" s="7" t="s">
        <v>30</v>
      </c>
      <c r="AA55" s="2">
        <f t="shared" si="39"/>
        <v>0.8</v>
      </c>
      <c r="AB55" s="7" t="s">
        <v>33</v>
      </c>
      <c r="AC55" s="2">
        <f t="shared" si="40"/>
        <v>0.8</v>
      </c>
      <c r="AD55" s="7" t="s">
        <v>38</v>
      </c>
      <c r="AE55" s="2">
        <f t="shared" si="41"/>
        <v>0.5</v>
      </c>
      <c r="AF55" s="7" t="s">
        <v>41</v>
      </c>
      <c r="AG55" s="2">
        <f t="shared" si="42"/>
        <v>0.75</v>
      </c>
      <c r="AH55" s="7" t="s">
        <v>38</v>
      </c>
      <c r="AI55" s="2">
        <f t="shared" si="43"/>
        <v>1</v>
      </c>
      <c r="AJ55" s="7" t="s">
        <v>41</v>
      </c>
      <c r="AK55" s="2">
        <f t="shared" si="44"/>
        <v>0.8</v>
      </c>
      <c r="AL55" s="7" t="s">
        <v>33</v>
      </c>
      <c r="AM55" s="2">
        <f t="shared" si="45"/>
        <v>0.5</v>
      </c>
      <c r="AN55" s="7" t="s">
        <v>38</v>
      </c>
      <c r="AO55" s="2">
        <f t="shared" si="54"/>
        <v>0.33333299999999999</v>
      </c>
      <c r="AP55" s="7" t="s">
        <v>35</v>
      </c>
      <c r="AQ55" s="2">
        <f t="shared" si="55"/>
        <v>0.75</v>
      </c>
      <c r="AR55" s="7" t="s">
        <v>33</v>
      </c>
      <c r="AS55" s="2">
        <f t="shared" si="56"/>
        <v>0.33333000000000002</v>
      </c>
      <c r="AT55" s="7" t="s">
        <v>38</v>
      </c>
      <c r="AU55" s="2">
        <f t="shared" si="57"/>
        <v>0.5</v>
      </c>
      <c r="AV55" s="7" t="s">
        <v>36</v>
      </c>
      <c r="AW55" s="2">
        <f t="shared" si="58"/>
        <v>0.5</v>
      </c>
      <c r="AX55" s="7" t="s">
        <v>33</v>
      </c>
      <c r="AY55" s="2">
        <f t="shared" si="59"/>
        <v>0.25</v>
      </c>
      <c r="AZ55">
        <f t="shared" si="52"/>
        <v>14.736663</v>
      </c>
      <c r="BA55" s="12">
        <v>0.16666666666666666</v>
      </c>
      <c r="BB55" s="12">
        <f t="shared" si="53"/>
        <v>0.61402762499999997</v>
      </c>
    </row>
    <row r="56" spans="1:54" s="7" customFormat="1" x14ac:dyDescent="0.25">
      <c r="A56" s="1" t="s">
        <v>108</v>
      </c>
      <c r="B56" s="1" t="s">
        <v>30</v>
      </c>
      <c r="C56" s="1" t="s">
        <v>40</v>
      </c>
      <c r="D56" t="s">
        <v>34</v>
      </c>
      <c r="E56" s="2">
        <f t="shared" si="29"/>
        <v>0.6</v>
      </c>
      <c r="F56" t="s">
        <v>41</v>
      </c>
      <c r="G56" s="2">
        <f t="shared" si="30"/>
        <v>0.4</v>
      </c>
      <c r="H56" t="s">
        <v>30</v>
      </c>
      <c r="I56" s="2">
        <f t="shared" si="31"/>
        <v>1</v>
      </c>
      <c r="J56" t="s">
        <v>34</v>
      </c>
      <c r="K56" s="2">
        <f t="shared" si="32"/>
        <v>0.67</v>
      </c>
      <c r="L56" t="s">
        <v>35</v>
      </c>
      <c r="M56" s="2">
        <f t="shared" si="33"/>
        <v>0</v>
      </c>
      <c r="N56" t="s">
        <v>37</v>
      </c>
      <c r="O56" s="2">
        <f t="shared" si="34"/>
        <v>0.5</v>
      </c>
      <c r="P56" t="s">
        <v>38</v>
      </c>
      <c r="Q56" s="2">
        <f t="shared" si="35"/>
        <v>0.5</v>
      </c>
      <c r="R56" t="s">
        <v>30</v>
      </c>
      <c r="S56" s="2">
        <f t="shared" si="27"/>
        <v>0.5</v>
      </c>
      <c r="T56" t="s">
        <v>30</v>
      </c>
      <c r="U56" s="2">
        <f t="shared" si="36"/>
        <v>0.75</v>
      </c>
      <c r="V56" t="s">
        <v>38</v>
      </c>
      <c r="W56" s="2">
        <f t="shared" si="37"/>
        <v>0.67</v>
      </c>
      <c r="X56" t="s">
        <v>34</v>
      </c>
      <c r="Y56" s="2">
        <f t="shared" si="38"/>
        <v>0.75</v>
      </c>
      <c r="Z56" t="s">
        <v>40</v>
      </c>
      <c r="AA56" s="2">
        <f t="shared" si="39"/>
        <v>0.4</v>
      </c>
      <c r="AB56" t="s">
        <v>41</v>
      </c>
      <c r="AC56" s="2">
        <f t="shared" si="40"/>
        <v>0.8</v>
      </c>
      <c r="AD56" t="s">
        <v>28</v>
      </c>
      <c r="AE56" s="2">
        <f t="shared" si="41"/>
        <v>0.75</v>
      </c>
      <c r="AF56" t="s">
        <v>37</v>
      </c>
      <c r="AG56" s="2">
        <f t="shared" si="42"/>
        <v>1</v>
      </c>
      <c r="AH56" t="s">
        <v>37</v>
      </c>
      <c r="AI56" s="2">
        <f t="shared" si="43"/>
        <v>0.75</v>
      </c>
      <c r="AJ56" t="s">
        <v>29</v>
      </c>
      <c r="AK56" s="2">
        <f t="shared" si="44"/>
        <v>0.2</v>
      </c>
      <c r="AL56" t="s">
        <v>38</v>
      </c>
      <c r="AM56" s="2">
        <f t="shared" si="45"/>
        <v>1</v>
      </c>
      <c r="AN56" t="s">
        <v>33</v>
      </c>
      <c r="AO56" s="2">
        <f t="shared" si="54"/>
        <v>0.33333299999999999</v>
      </c>
      <c r="AP56" t="s">
        <v>30</v>
      </c>
      <c r="AQ56" s="2">
        <f t="shared" si="55"/>
        <v>1</v>
      </c>
      <c r="AR56" t="s">
        <v>33</v>
      </c>
      <c r="AS56" s="2">
        <f t="shared" si="56"/>
        <v>0.33333000000000002</v>
      </c>
      <c r="AT56" t="s">
        <v>33</v>
      </c>
      <c r="AU56" s="2">
        <f t="shared" si="57"/>
        <v>1</v>
      </c>
      <c r="AV56" t="s">
        <v>32</v>
      </c>
      <c r="AW56" s="2">
        <f t="shared" si="58"/>
        <v>0.25</v>
      </c>
      <c r="AX56" t="s">
        <v>32</v>
      </c>
      <c r="AY56" s="2">
        <f t="shared" si="59"/>
        <v>1</v>
      </c>
      <c r="AZ56">
        <f t="shared" si="52"/>
        <v>14.156662999999998</v>
      </c>
      <c r="BA56" s="12">
        <v>0.25</v>
      </c>
      <c r="BB56" s="12">
        <f t="shared" si="53"/>
        <v>0.5898609583333333</v>
      </c>
    </row>
    <row r="57" spans="1:54" s="7" customFormat="1" x14ac:dyDescent="0.25">
      <c r="A57" s="7" t="s">
        <v>77</v>
      </c>
      <c r="B57" s="7" t="s">
        <v>30</v>
      </c>
      <c r="C57" s="7" t="s">
        <v>40</v>
      </c>
      <c r="D57" s="7" t="s">
        <v>34</v>
      </c>
      <c r="E57" s="2">
        <f t="shared" si="29"/>
        <v>0.6</v>
      </c>
      <c r="F57" s="7" t="s">
        <v>35</v>
      </c>
      <c r="G57" s="2">
        <f t="shared" si="30"/>
        <v>0.6</v>
      </c>
      <c r="H57" s="7" t="s">
        <v>34</v>
      </c>
      <c r="I57" s="2">
        <f t="shared" si="31"/>
        <v>0.67</v>
      </c>
      <c r="J57" s="7" t="s">
        <v>34</v>
      </c>
      <c r="K57" s="2">
        <f t="shared" si="32"/>
        <v>0.67</v>
      </c>
      <c r="L57" s="7" t="s">
        <v>32</v>
      </c>
      <c r="M57" s="2">
        <f t="shared" si="33"/>
        <v>0.5</v>
      </c>
      <c r="N57" s="7" t="s">
        <v>31</v>
      </c>
      <c r="O57" s="2">
        <f t="shared" si="34"/>
        <v>0.5</v>
      </c>
      <c r="P57" s="7" t="s">
        <v>35</v>
      </c>
      <c r="Q57" s="2">
        <f t="shared" si="35"/>
        <v>0.75</v>
      </c>
      <c r="R57" s="7" t="s">
        <v>35</v>
      </c>
      <c r="S57" s="2">
        <f t="shared" si="27"/>
        <v>0.25</v>
      </c>
      <c r="T57" s="7" t="s">
        <v>34</v>
      </c>
      <c r="U57" s="2">
        <f t="shared" si="36"/>
        <v>1</v>
      </c>
      <c r="V57" s="7" t="s">
        <v>38</v>
      </c>
      <c r="W57" s="2">
        <f t="shared" si="37"/>
        <v>0.67</v>
      </c>
      <c r="X57" s="7" t="s">
        <v>28</v>
      </c>
      <c r="Y57" s="2">
        <f t="shared" si="38"/>
        <v>0.75</v>
      </c>
      <c r="Z57" s="7" t="s">
        <v>30</v>
      </c>
      <c r="AA57" s="2">
        <f t="shared" si="39"/>
        <v>0.8</v>
      </c>
      <c r="AB57" s="7" t="s">
        <v>40</v>
      </c>
      <c r="AC57" s="2">
        <f t="shared" si="40"/>
        <v>0.4</v>
      </c>
      <c r="AD57" s="7" t="s">
        <v>30</v>
      </c>
      <c r="AE57" s="2">
        <f t="shared" si="41"/>
        <v>0.5</v>
      </c>
      <c r="AF57" s="7" t="s">
        <v>34</v>
      </c>
      <c r="AG57" s="2">
        <f t="shared" si="42"/>
        <v>0</v>
      </c>
      <c r="AH57" s="7" t="s">
        <v>45</v>
      </c>
      <c r="AI57" s="2">
        <f t="shared" si="43"/>
        <v>0.75</v>
      </c>
      <c r="AJ57" s="7" t="s">
        <v>78</v>
      </c>
      <c r="AK57" s="2">
        <f t="shared" si="44"/>
        <v>0.4</v>
      </c>
      <c r="AL57" s="7" t="s">
        <v>37</v>
      </c>
      <c r="AM57" s="2">
        <f t="shared" si="45"/>
        <v>0.75</v>
      </c>
      <c r="AN57" s="7" t="s">
        <v>45</v>
      </c>
      <c r="AO57" s="2">
        <f t="shared" si="54"/>
        <v>0</v>
      </c>
      <c r="AP57" s="7" t="s">
        <v>32</v>
      </c>
      <c r="AQ57" s="2">
        <f t="shared" si="55"/>
        <v>0.25</v>
      </c>
      <c r="AR57" s="7" t="s">
        <v>34</v>
      </c>
      <c r="AS57" s="2">
        <f t="shared" si="56"/>
        <v>0.66666700000000001</v>
      </c>
      <c r="AT57" s="7" t="s">
        <v>37</v>
      </c>
      <c r="AU57" s="2">
        <f t="shared" si="57"/>
        <v>0.25</v>
      </c>
      <c r="AV57" s="7" t="s">
        <v>33</v>
      </c>
      <c r="AW57" s="2">
        <f t="shared" si="58"/>
        <v>0.5</v>
      </c>
      <c r="AX57" s="7" t="s">
        <v>28</v>
      </c>
      <c r="AY57" s="2">
        <f t="shared" si="59"/>
        <v>0.5</v>
      </c>
      <c r="AZ57">
        <f t="shared" si="52"/>
        <v>11.526667000000002</v>
      </c>
      <c r="BA57" s="12">
        <v>4.1666666666666664E-2</v>
      </c>
      <c r="BB57" s="12">
        <f t="shared" si="53"/>
        <v>0.48027779166666673</v>
      </c>
    </row>
    <row r="58" spans="1:54" s="7" customFormat="1" x14ac:dyDescent="0.25">
      <c r="A58" t="s">
        <v>159</v>
      </c>
      <c r="B58" s="9" t="s">
        <v>30</v>
      </c>
      <c r="C58" s="9" t="s">
        <v>40</v>
      </c>
      <c r="D58" t="s">
        <v>38</v>
      </c>
      <c r="E58" s="2">
        <f t="shared" si="29"/>
        <v>0.4</v>
      </c>
      <c r="F58" t="s">
        <v>35</v>
      </c>
      <c r="G58" s="2">
        <f t="shared" si="30"/>
        <v>0.6</v>
      </c>
      <c r="H58" t="s">
        <v>34</v>
      </c>
      <c r="I58" s="2">
        <f t="shared" si="31"/>
        <v>0.67</v>
      </c>
      <c r="J58" t="s">
        <v>30</v>
      </c>
      <c r="K58" s="2">
        <f t="shared" si="32"/>
        <v>1</v>
      </c>
      <c r="L58" t="s">
        <v>30</v>
      </c>
      <c r="M58" s="2">
        <f t="shared" si="33"/>
        <v>0.25</v>
      </c>
      <c r="N58" t="s">
        <v>31</v>
      </c>
      <c r="O58" s="2">
        <f t="shared" si="34"/>
        <v>0.5</v>
      </c>
      <c r="P58" t="s">
        <v>35</v>
      </c>
      <c r="Q58" s="2">
        <f t="shared" si="35"/>
        <v>0.75</v>
      </c>
      <c r="R58" t="s">
        <v>38</v>
      </c>
      <c r="S58" s="2">
        <f t="shared" si="27"/>
        <v>0.5</v>
      </c>
      <c r="T58" t="s">
        <v>48</v>
      </c>
      <c r="U58" s="2">
        <f t="shared" si="36"/>
        <v>0.75</v>
      </c>
      <c r="V58" t="s">
        <v>30</v>
      </c>
      <c r="W58" s="2">
        <f t="shared" si="37"/>
        <v>0.67</v>
      </c>
      <c r="X58" t="s">
        <v>30</v>
      </c>
      <c r="Y58" s="2">
        <f t="shared" si="38"/>
        <v>1</v>
      </c>
      <c r="Z58" t="s">
        <v>30</v>
      </c>
      <c r="AA58" s="2">
        <f t="shared" si="39"/>
        <v>0.8</v>
      </c>
      <c r="AB58" t="s">
        <v>38</v>
      </c>
      <c r="AC58" s="2">
        <f t="shared" si="40"/>
        <v>0.4</v>
      </c>
      <c r="AD58" t="s">
        <v>32</v>
      </c>
      <c r="AE58" s="2">
        <f t="shared" si="41"/>
        <v>0.25</v>
      </c>
      <c r="AF58" t="s">
        <v>33</v>
      </c>
      <c r="AG58" s="2">
        <f t="shared" si="42"/>
        <v>0.25</v>
      </c>
      <c r="AH58" t="s">
        <v>33</v>
      </c>
      <c r="AI58" s="2">
        <f t="shared" si="43"/>
        <v>0.5</v>
      </c>
      <c r="AJ58" t="s">
        <v>31</v>
      </c>
      <c r="AK58" s="2">
        <f t="shared" si="44"/>
        <v>1</v>
      </c>
      <c r="AL58" t="s">
        <v>38</v>
      </c>
      <c r="AM58" s="2">
        <f t="shared" si="45"/>
        <v>1</v>
      </c>
      <c r="AN58" t="s">
        <v>30</v>
      </c>
      <c r="AO58" s="2">
        <f t="shared" si="54"/>
        <v>1</v>
      </c>
      <c r="AP58" t="s">
        <v>30</v>
      </c>
      <c r="AQ58" s="2">
        <f t="shared" si="55"/>
        <v>1</v>
      </c>
      <c r="AR58" t="s">
        <v>34</v>
      </c>
      <c r="AS58" s="2">
        <f t="shared" si="56"/>
        <v>0.66666700000000001</v>
      </c>
      <c r="AT58" t="s">
        <v>33</v>
      </c>
      <c r="AU58" s="2">
        <f t="shared" si="57"/>
        <v>1</v>
      </c>
      <c r="AV58" t="s">
        <v>37</v>
      </c>
      <c r="AW58" s="2">
        <f t="shared" si="58"/>
        <v>0.25</v>
      </c>
      <c r="AX58" t="s">
        <v>30</v>
      </c>
      <c r="AY58" s="2">
        <f t="shared" si="59"/>
        <v>0.25</v>
      </c>
      <c r="AZ58">
        <f t="shared" si="52"/>
        <v>14.456666999999999</v>
      </c>
      <c r="BA58" s="12">
        <v>0.29166666666666669</v>
      </c>
      <c r="BB58" s="12">
        <f t="shared" si="53"/>
        <v>0.60236112499999994</v>
      </c>
    </row>
    <row r="59" spans="1:54" s="7" customFormat="1" x14ac:dyDescent="0.25">
      <c r="A59" s="7" t="s">
        <v>58</v>
      </c>
      <c r="B59" s="7" t="s">
        <v>30</v>
      </c>
      <c r="C59" s="7" t="s">
        <v>40</v>
      </c>
      <c r="D59" s="7" t="s">
        <v>48</v>
      </c>
      <c r="E59" s="2">
        <f t="shared" si="29"/>
        <v>0.4</v>
      </c>
      <c r="F59" s="7" t="s">
        <v>29</v>
      </c>
      <c r="G59" s="2">
        <f t="shared" si="30"/>
        <v>1</v>
      </c>
      <c r="H59" s="7" t="s">
        <v>34</v>
      </c>
      <c r="I59" s="2">
        <f t="shared" si="31"/>
        <v>0.67</v>
      </c>
      <c r="J59" s="7" t="s">
        <v>30</v>
      </c>
      <c r="K59" s="2">
        <f t="shared" si="32"/>
        <v>1</v>
      </c>
      <c r="L59" s="7" t="s">
        <v>48</v>
      </c>
      <c r="M59" s="2">
        <f t="shared" si="33"/>
        <v>0.25</v>
      </c>
      <c r="N59" s="7" t="s">
        <v>31</v>
      </c>
      <c r="O59" s="2">
        <f t="shared" si="34"/>
        <v>0.5</v>
      </c>
      <c r="P59" s="7" t="s">
        <v>48</v>
      </c>
      <c r="Q59" s="2">
        <f t="shared" si="35"/>
        <v>0.5</v>
      </c>
      <c r="R59" s="7" t="s">
        <v>37</v>
      </c>
      <c r="S59" s="2">
        <f t="shared" si="27"/>
        <v>0.25</v>
      </c>
      <c r="T59" s="7" t="s">
        <v>48</v>
      </c>
      <c r="U59" s="2">
        <f t="shared" si="36"/>
        <v>0.75</v>
      </c>
      <c r="V59" s="7" t="s">
        <v>30</v>
      </c>
      <c r="W59" s="2">
        <f t="shared" si="37"/>
        <v>0.67</v>
      </c>
      <c r="X59" s="7" t="s">
        <v>28</v>
      </c>
      <c r="Y59" s="2">
        <f t="shared" si="38"/>
        <v>0.75</v>
      </c>
      <c r="Z59" s="7" t="s">
        <v>40</v>
      </c>
      <c r="AA59" s="2">
        <f t="shared" si="39"/>
        <v>0.4</v>
      </c>
      <c r="AB59" s="7" t="s">
        <v>40</v>
      </c>
      <c r="AC59" s="2">
        <f t="shared" si="40"/>
        <v>0.4</v>
      </c>
      <c r="AD59" s="7" t="s">
        <v>36</v>
      </c>
      <c r="AE59" s="2">
        <f t="shared" si="41"/>
        <v>1</v>
      </c>
      <c r="AF59" s="7" t="s">
        <v>59</v>
      </c>
      <c r="AG59" s="2">
        <f t="shared" si="42"/>
        <v>0.25</v>
      </c>
      <c r="AH59" s="7" t="s">
        <v>45</v>
      </c>
      <c r="AI59" s="2">
        <f t="shared" si="43"/>
        <v>0.75</v>
      </c>
      <c r="AJ59" s="7" t="s">
        <v>30</v>
      </c>
      <c r="AK59" s="2">
        <f t="shared" si="44"/>
        <v>0.4</v>
      </c>
      <c r="AL59" s="7" t="s">
        <v>38</v>
      </c>
      <c r="AM59" s="2">
        <f t="shared" si="45"/>
        <v>1</v>
      </c>
      <c r="AN59" s="7" t="s">
        <v>35</v>
      </c>
      <c r="AO59" s="2">
        <f t="shared" si="54"/>
        <v>0.66666700000000001</v>
      </c>
      <c r="AP59" s="7" t="s">
        <v>34</v>
      </c>
      <c r="AQ59" s="2">
        <f t="shared" si="55"/>
        <v>0.75</v>
      </c>
      <c r="AR59" s="7" t="s">
        <v>30</v>
      </c>
      <c r="AS59" s="2">
        <f t="shared" si="56"/>
        <v>0.33333000000000002</v>
      </c>
      <c r="AT59" s="7" t="s">
        <v>30</v>
      </c>
      <c r="AU59" s="2">
        <f t="shared" si="57"/>
        <v>0.5</v>
      </c>
      <c r="AV59" s="7" t="s">
        <v>30</v>
      </c>
      <c r="AW59" s="2">
        <f t="shared" si="58"/>
        <v>1</v>
      </c>
      <c r="AX59" s="7" t="s">
        <v>30</v>
      </c>
      <c r="AY59" s="2">
        <f t="shared" si="59"/>
        <v>0.25</v>
      </c>
      <c r="AZ59">
        <f t="shared" si="52"/>
        <v>13.039997000000001</v>
      </c>
      <c r="BA59" s="12">
        <v>0.16666666666666666</v>
      </c>
      <c r="BB59" s="12">
        <f t="shared" si="53"/>
        <v>0.54333320833333343</v>
      </c>
    </row>
    <row r="60" spans="1:54" s="7" customFormat="1" x14ac:dyDescent="0.25">
      <c r="A60" s="7" t="s">
        <v>72</v>
      </c>
      <c r="B60" s="7" t="s">
        <v>30</v>
      </c>
      <c r="C60" s="7" t="s">
        <v>40</v>
      </c>
      <c r="D60" s="7" t="s">
        <v>38</v>
      </c>
      <c r="E60" s="2">
        <f t="shared" si="29"/>
        <v>0.4</v>
      </c>
      <c r="F60" s="7" t="s">
        <v>41</v>
      </c>
      <c r="G60" s="2">
        <f t="shared" si="30"/>
        <v>0.4</v>
      </c>
      <c r="H60" s="7" t="s">
        <v>33</v>
      </c>
      <c r="I60" s="2">
        <f t="shared" si="31"/>
        <v>0.33</v>
      </c>
      <c r="J60" s="7" t="s">
        <v>34</v>
      </c>
      <c r="K60" s="2">
        <f t="shared" si="32"/>
        <v>0.67</v>
      </c>
      <c r="L60" s="7" t="s">
        <v>33</v>
      </c>
      <c r="M60" s="2">
        <f t="shared" si="33"/>
        <v>0.75</v>
      </c>
      <c r="N60" s="7" t="s">
        <v>31</v>
      </c>
      <c r="O60" s="2">
        <f t="shared" si="34"/>
        <v>0.5</v>
      </c>
      <c r="P60" s="7" t="s">
        <v>41</v>
      </c>
      <c r="Q60" s="2">
        <f t="shared" si="35"/>
        <v>0.5</v>
      </c>
      <c r="R60" s="7" t="s">
        <v>41</v>
      </c>
      <c r="S60" s="2">
        <f t="shared" ref="S60:S91" si="60">VLOOKUP(R60,$A$122:$S$152,19,FALSE)</f>
        <v>0.5</v>
      </c>
      <c r="T60" s="7" t="s">
        <v>35</v>
      </c>
      <c r="U60" s="2">
        <f t="shared" si="36"/>
        <v>0.5</v>
      </c>
      <c r="V60" s="7" t="s">
        <v>30</v>
      </c>
      <c r="W60" s="2">
        <f t="shared" si="37"/>
        <v>0.67</v>
      </c>
      <c r="X60" s="7" t="s">
        <v>28</v>
      </c>
      <c r="Y60" s="2">
        <f t="shared" si="38"/>
        <v>0.75</v>
      </c>
      <c r="Z60" s="7" t="s">
        <v>34</v>
      </c>
      <c r="AA60" s="2">
        <f t="shared" si="39"/>
        <v>1</v>
      </c>
      <c r="AB60" s="7" t="s">
        <v>38</v>
      </c>
      <c r="AC60" s="2">
        <f t="shared" si="40"/>
        <v>0.4</v>
      </c>
      <c r="AD60" s="7" t="s">
        <v>28</v>
      </c>
      <c r="AE60" s="2">
        <f t="shared" si="41"/>
        <v>0.75</v>
      </c>
      <c r="AF60" s="7" t="s">
        <v>31</v>
      </c>
      <c r="AG60" s="2">
        <f t="shared" si="42"/>
        <v>0.5</v>
      </c>
      <c r="AH60" s="7" t="s">
        <v>38</v>
      </c>
      <c r="AI60" s="2">
        <f t="shared" si="43"/>
        <v>1</v>
      </c>
      <c r="AJ60" s="7" t="s">
        <v>38</v>
      </c>
      <c r="AK60" s="2">
        <f t="shared" si="44"/>
        <v>0.4</v>
      </c>
      <c r="AL60" s="7" t="s">
        <v>41</v>
      </c>
      <c r="AM60" s="2">
        <f t="shared" si="45"/>
        <v>0.5</v>
      </c>
      <c r="AN60" s="7" t="s">
        <v>30</v>
      </c>
      <c r="AO60" s="2">
        <f t="shared" si="54"/>
        <v>1</v>
      </c>
      <c r="AP60" s="7" t="s">
        <v>31</v>
      </c>
      <c r="AQ60" s="2">
        <f t="shared" si="55"/>
        <v>0.25</v>
      </c>
      <c r="AR60" s="7" t="s">
        <v>30</v>
      </c>
      <c r="AS60" s="2">
        <f t="shared" si="56"/>
        <v>0.33333000000000002</v>
      </c>
      <c r="AT60" s="7" t="s">
        <v>30</v>
      </c>
      <c r="AU60" s="2">
        <f t="shared" si="57"/>
        <v>0.5</v>
      </c>
      <c r="AV60" s="7" t="s">
        <v>45</v>
      </c>
      <c r="AW60" s="2">
        <f t="shared" si="58"/>
        <v>0.25</v>
      </c>
      <c r="AX60" s="7" t="s">
        <v>33</v>
      </c>
      <c r="AY60" s="2">
        <f t="shared" si="59"/>
        <v>0.25</v>
      </c>
      <c r="AZ60">
        <f t="shared" si="52"/>
        <v>12.303330000000001</v>
      </c>
      <c r="BA60" s="12">
        <v>0.125</v>
      </c>
      <c r="BB60" s="12">
        <f t="shared" si="53"/>
        <v>0.51263875000000003</v>
      </c>
    </row>
    <row r="61" spans="1:54" s="7" customFormat="1" x14ac:dyDescent="0.25">
      <c r="A61" t="s">
        <v>117</v>
      </c>
      <c r="B61" s="1" t="s">
        <v>30</v>
      </c>
      <c r="C61" s="1" t="s">
        <v>40</v>
      </c>
      <c r="D61" t="s">
        <v>41</v>
      </c>
      <c r="E61" s="2">
        <f t="shared" si="29"/>
        <v>0.8</v>
      </c>
      <c r="F61" t="s">
        <v>40</v>
      </c>
      <c r="G61" s="2">
        <f t="shared" si="30"/>
        <v>0.8</v>
      </c>
      <c r="H61" t="s">
        <v>33</v>
      </c>
      <c r="I61" s="2">
        <f t="shared" si="31"/>
        <v>0.33</v>
      </c>
      <c r="J61" t="s">
        <v>33</v>
      </c>
      <c r="K61" s="2">
        <f t="shared" si="32"/>
        <v>0.33</v>
      </c>
      <c r="L61" t="s">
        <v>33</v>
      </c>
      <c r="M61" s="2">
        <f t="shared" si="33"/>
        <v>0.75</v>
      </c>
      <c r="N61" t="s">
        <v>31</v>
      </c>
      <c r="O61" s="2">
        <f t="shared" si="34"/>
        <v>0.5</v>
      </c>
      <c r="P61" t="s">
        <v>35</v>
      </c>
      <c r="Q61" s="2">
        <f t="shared" si="35"/>
        <v>0.75</v>
      </c>
      <c r="R61" t="s">
        <v>30</v>
      </c>
      <c r="S61" s="2">
        <f t="shared" si="60"/>
        <v>0.5</v>
      </c>
      <c r="T61" t="s">
        <v>30</v>
      </c>
      <c r="U61" s="2">
        <f t="shared" si="36"/>
        <v>0.75</v>
      </c>
      <c r="V61" t="s">
        <v>30</v>
      </c>
      <c r="W61" s="2">
        <f t="shared" si="37"/>
        <v>0.67</v>
      </c>
      <c r="X61" t="s">
        <v>33</v>
      </c>
      <c r="Y61" s="2">
        <f t="shared" si="38"/>
        <v>0.5</v>
      </c>
      <c r="Z61" t="s">
        <v>40</v>
      </c>
      <c r="AA61" s="2">
        <f t="shared" si="39"/>
        <v>0.4</v>
      </c>
      <c r="AB61" t="s">
        <v>38</v>
      </c>
      <c r="AC61" s="2">
        <f t="shared" si="40"/>
        <v>0.4</v>
      </c>
      <c r="AD61" t="s">
        <v>48</v>
      </c>
      <c r="AE61" s="2">
        <f t="shared" si="41"/>
        <v>0.5</v>
      </c>
      <c r="AF61" t="s">
        <v>59</v>
      </c>
      <c r="AG61" s="2">
        <f t="shared" si="42"/>
        <v>0.25</v>
      </c>
      <c r="AH61" t="s">
        <v>30</v>
      </c>
      <c r="AI61" s="2">
        <f t="shared" si="43"/>
        <v>0.5</v>
      </c>
      <c r="AJ61" t="s">
        <v>48</v>
      </c>
      <c r="AK61" s="2">
        <f t="shared" si="44"/>
        <v>0.4</v>
      </c>
      <c r="AL61" t="s">
        <v>41</v>
      </c>
      <c r="AM61" s="2">
        <f t="shared" si="45"/>
        <v>0.5</v>
      </c>
      <c r="AN61" t="s">
        <v>30</v>
      </c>
      <c r="AO61" s="2">
        <f t="shared" si="54"/>
        <v>1</v>
      </c>
      <c r="AP61" t="s">
        <v>33</v>
      </c>
      <c r="AQ61" s="2">
        <f t="shared" si="55"/>
        <v>0.5</v>
      </c>
      <c r="AR61" t="s">
        <v>38</v>
      </c>
      <c r="AS61" s="2">
        <f t="shared" si="56"/>
        <v>1</v>
      </c>
      <c r="AT61" t="s">
        <v>41</v>
      </c>
      <c r="AU61" s="2">
        <f t="shared" si="57"/>
        <v>0.5</v>
      </c>
      <c r="AV61" t="s">
        <v>32</v>
      </c>
      <c r="AW61" s="2">
        <f t="shared" si="58"/>
        <v>0.25</v>
      </c>
      <c r="AX61" t="s">
        <v>36</v>
      </c>
      <c r="AY61" s="2">
        <f t="shared" si="59"/>
        <v>0.75</v>
      </c>
      <c r="AZ61">
        <f t="shared" si="52"/>
        <v>12.030000000000001</v>
      </c>
      <c r="BA61" s="12">
        <v>8.3333333333333329E-2</v>
      </c>
      <c r="BB61" s="12">
        <f t="shared" si="53"/>
        <v>0.50125000000000008</v>
      </c>
    </row>
    <row r="62" spans="1:54" s="7" customFormat="1" x14ac:dyDescent="0.25">
      <c r="A62" t="s">
        <v>134</v>
      </c>
      <c r="B62" s="1" t="s">
        <v>30</v>
      </c>
      <c r="C62" s="10" t="s">
        <v>38</v>
      </c>
      <c r="D62" t="s">
        <v>28</v>
      </c>
      <c r="E62" s="2">
        <f t="shared" si="29"/>
        <v>1</v>
      </c>
      <c r="F62" t="s">
        <v>38</v>
      </c>
      <c r="G62" s="2">
        <f t="shared" si="30"/>
        <v>0.8</v>
      </c>
      <c r="H62" t="s">
        <v>34</v>
      </c>
      <c r="I62" s="2">
        <f t="shared" si="31"/>
        <v>0.67</v>
      </c>
      <c r="J62" t="s">
        <v>34</v>
      </c>
      <c r="K62" s="2">
        <f t="shared" si="32"/>
        <v>0.67</v>
      </c>
      <c r="L62" t="s">
        <v>32</v>
      </c>
      <c r="M62" s="2">
        <f t="shared" si="33"/>
        <v>0.5</v>
      </c>
      <c r="N62" t="s">
        <v>31</v>
      </c>
      <c r="O62" s="2">
        <f t="shared" si="34"/>
        <v>0.5</v>
      </c>
      <c r="P62" t="s">
        <v>30</v>
      </c>
      <c r="Q62" s="2">
        <f t="shared" si="35"/>
        <v>1</v>
      </c>
      <c r="R62" t="s">
        <v>33</v>
      </c>
      <c r="S62" s="2">
        <f t="shared" si="60"/>
        <v>1</v>
      </c>
      <c r="T62" t="s">
        <v>30</v>
      </c>
      <c r="U62" s="2">
        <f t="shared" si="36"/>
        <v>0.75</v>
      </c>
      <c r="V62" t="s">
        <v>38</v>
      </c>
      <c r="W62" s="2">
        <f t="shared" si="37"/>
        <v>0.67</v>
      </c>
      <c r="X62" t="s">
        <v>30</v>
      </c>
      <c r="Y62" s="2">
        <f t="shared" si="38"/>
        <v>1</v>
      </c>
      <c r="Z62" t="s">
        <v>59</v>
      </c>
      <c r="AA62" s="2">
        <f t="shared" si="39"/>
        <v>0.8</v>
      </c>
      <c r="AB62" t="s">
        <v>38</v>
      </c>
      <c r="AC62" s="2">
        <f t="shared" si="40"/>
        <v>0.4</v>
      </c>
      <c r="AD62" t="s">
        <v>49</v>
      </c>
      <c r="AE62" s="2">
        <f t="shared" si="41"/>
        <v>0.5</v>
      </c>
      <c r="AF62" t="s">
        <v>37</v>
      </c>
      <c r="AG62" s="2">
        <f t="shared" si="42"/>
        <v>1</v>
      </c>
      <c r="AH62" t="s">
        <v>38</v>
      </c>
      <c r="AI62" s="2">
        <f t="shared" si="43"/>
        <v>1</v>
      </c>
      <c r="AJ62" t="s">
        <v>31</v>
      </c>
      <c r="AK62" s="2">
        <f t="shared" si="44"/>
        <v>1</v>
      </c>
      <c r="AL62" t="s">
        <v>38</v>
      </c>
      <c r="AM62" s="2">
        <f t="shared" si="45"/>
        <v>1</v>
      </c>
      <c r="AN62" t="s">
        <v>30</v>
      </c>
      <c r="AO62" s="2">
        <f t="shared" si="54"/>
        <v>1</v>
      </c>
      <c r="AP62" t="s">
        <v>48</v>
      </c>
      <c r="AQ62" s="2">
        <f t="shared" si="55"/>
        <v>0.5</v>
      </c>
      <c r="AR62" t="s">
        <v>38</v>
      </c>
      <c r="AS62" s="2">
        <f t="shared" si="56"/>
        <v>1</v>
      </c>
      <c r="AT62" t="s">
        <v>33</v>
      </c>
      <c r="AU62" s="2">
        <f t="shared" si="57"/>
        <v>1</v>
      </c>
      <c r="AV62" t="s">
        <v>32</v>
      </c>
      <c r="AW62" s="2">
        <f t="shared" si="58"/>
        <v>0.25</v>
      </c>
      <c r="AX62" t="s">
        <v>32</v>
      </c>
      <c r="AY62" s="2">
        <f t="shared" si="59"/>
        <v>1</v>
      </c>
      <c r="AZ62">
        <f t="shared" si="52"/>
        <v>17.21</v>
      </c>
      <c r="BA62" s="12">
        <v>0.45833333333333331</v>
      </c>
      <c r="BB62" s="12">
        <f t="shared" si="53"/>
        <v>0.71708333333333341</v>
      </c>
    </row>
    <row r="63" spans="1:54" s="7" customFormat="1" x14ac:dyDescent="0.25">
      <c r="A63" t="s">
        <v>133</v>
      </c>
      <c r="B63" s="1" t="s">
        <v>30</v>
      </c>
      <c r="C63" s="1" t="s">
        <v>40</v>
      </c>
      <c r="D63" t="s">
        <v>34</v>
      </c>
      <c r="E63" s="2">
        <f t="shared" si="29"/>
        <v>0.6</v>
      </c>
      <c r="F63" t="s">
        <v>29</v>
      </c>
      <c r="G63" s="2">
        <f t="shared" si="30"/>
        <v>1</v>
      </c>
      <c r="H63" t="s">
        <v>30</v>
      </c>
      <c r="I63" s="2">
        <f t="shared" si="31"/>
        <v>1</v>
      </c>
      <c r="J63" t="s">
        <v>48</v>
      </c>
      <c r="K63" s="2">
        <f t="shared" si="32"/>
        <v>0.33</v>
      </c>
      <c r="L63" t="s">
        <v>30</v>
      </c>
      <c r="M63" s="2">
        <f t="shared" si="33"/>
        <v>0.25</v>
      </c>
      <c r="N63" t="s">
        <v>31</v>
      </c>
      <c r="O63" s="2">
        <f t="shared" si="34"/>
        <v>0.5</v>
      </c>
      <c r="P63" t="s">
        <v>41</v>
      </c>
      <c r="Q63" s="2">
        <f t="shared" si="35"/>
        <v>0.5</v>
      </c>
      <c r="R63" t="s">
        <v>30</v>
      </c>
      <c r="S63" s="2">
        <f t="shared" si="60"/>
        <v>0.5</v>
      </c>
      <c r="T63" t="s">
        <v>30</v>
      </c>
      <c r="U63" s="2">
        <f t="shared" si="36"/>
        <v>0.75</v>
      </c>
      <c r="V63" t="s">
        <v>30</v>
      </c>
      <c r="W63" s="2">
        <f t="shared" si="37"/>
        <v>0.67</v>
      </c>
      <c r="X63" t="s">
        <v>30</v>
      </c>
      <c r="Y63" s="2">
        <f t="shared" si="38"/>
        <v>1</v>
      </c>
      <c r="Z63" t="s">
        <v>38</v>
      </c>
      <c r="AA63" s="2">
        <f t="shared" si="39"/>
        <v>0.4</v>
      </c>
      <c r="AB63" t="s">
        <v>30</v>
      </c>
      <c r="AC63" s="2">
        <f t="shared" si="40"/>
        <v>0.4</v>
      </c>
      <c r="AD63" t="s">
        <v>41</v>
      </c>
      <c r="AE63" s="2">
        <f t="shared" si="41"/>
        <v>0.5</v>
      </c>
      <c r="AF63" t="s">
        <v>41</v>
      </c>
      <c r="AG63" s="2">
        <f t="shared" si="42"/>
        <v>0.75</v>
      </c>
      <c r="AH63" t="s">
        <v>38</v>
      </c>
      <c r="AI63" s="2">
        <f t="shared" si="43"/>
        <v>1</v>
      </c>
      <c r="AJ63" t="s">
        <v>28</v>
      </c>
      <c r="AK63" s="2">
        <f t="shared" si="44"/>
        <v>0.6</v>
      </c>
      <c r="AL63" t="s">
        <v>38</v>
      </c>
      <c r="AM63" s="2">
        <f t="shared" si="45"/>
        <v>1</v>
      </c>
      <c r="AN63" t="s">
        <v>30</v>
      </c>
      <c r="AO63" s="2">
        <f t="shared" si="54"/>
        <v>1</v>
      </c>
      <c r="AP63" t="s">
        <v>38</v>
      </c>
      <c r="AQ63" s="2">
        <f t="shared" si="55"/>
        <v>0.5</v>
      </c>
      <c r="AR63" t="s">
        <v>33</v>
      </c>
      <c r="AS63" s="2">
        <f t="shared" si="56"/>
        <v>0.33333000000000002</v>
      </c>
      <c r="AT63" t="s">
        <v>32</v>
      </c>
      <c r="AU63" s="2">
        <f t="shared" si="57"/>
        <v>0.25</v>
      </c>
      <c r="AV63" s="14"/>
      <c r="AW63" s="15">
        <f>AW$121</f>
        <v>0.75</v>
      </c>
      <c r="AX63" s="14"/>
      <c r="AY63" s="15">
        <f>AY$121</f>
        <v>0</v>
      </c>
      <c r="AZ63">
        <f t="shared" si="52"/>
        <v>12.98333</v>
      </c>
      <c r="BA63" s="12">
        <v>0.20833333333333334</v>
      </c>
      <c r="BB63" s="12">
        <f t="shared" si="53"/>
        <v>0.54097208333333335</v>
      </c>
    </row>
    <row r="64" spans="1:54" s="7" customFormat="1" x14ac:dyDescent="0.25">
      <c r="A64" s="7" t="s">
        <v>95</v>
      </c>
      <c r="B64" s="7" t="s">
        <v>30</v>
      </c>
      <c r="C64" s="7" t="s">
        <v>40</v>
      </c>
      <c r="D64" s="7" t="s">
        <v>38</v>
      </c>
      <c r="E64" s="2">
        <f t="shared" si="29"/>
        <v>0.4</v>
      </c>
      <c r="F64" s="7" t="s">
        <v>38</v>
      </c>
      <c r="G64" s="2">
        <f t="shared" si="30"/>
        <v>0.8</v>
      </c>
      <c r="H64" s="7" t="s">
        <v>33</v>
      </c>
      <c r="I64" s="2">
        <f t="shared" si="31"/>
        <v>0.33</v>
      </c>
      <c r="J64" s="7" t="s">
        <v>30</v>
      </c>
      <c r="K64" s="2">
        <f t="shared" si="32"/>
        <v>1</v>
      </c>
      <c r="L64" s="7" t="s">
        <v>30</v>
      </c>
      <c r="M64" s="2">
        <f t="shared" si="33"/>
        <v>0.25</v>
      </c>
      <c r="N64" s="7" t="s">
        <v>31</v>
      </c>
      <c r="O64" s="2">
        <f t="shared" si="34"/>
        <v>0.5</v>
      </c>
      <c r="P64" s="7" t="s">
        <v>41</v>
      </c>
      <c r="Q64" s="2">
        <f t="shared" si="35"/>
        <v>0.5</v>
      </c>
      <c r="R64" s="7" t="s">
        <v>38</v>
      </c>
      <c r="S64" s="2">
        <f t="shared" si="60"/>
        <v>0.5</v>
      </c>
      <c r="T64" s="7" t="s">
        <v>30</v>
      </c>
      <c r="U64" s="2">
        <f t="shared" si="36"/>
        <v>0.75</v>
      </c>
      <c r="V64" s="7" t="s">
        <v>38</v>
      </c>
      <c r="W64" s="2">
        <f t="shared" si="37"/>
        <v>0.67</v>
      </c>
      <c r="X64" s="7" t="s">
        <v>30</v>
      </c>
      <c r="Y64" s="2">
        <f t="shared" si="38"/>
        <v>1</v>
      </c>
      <c r="Z64" s="7" t="s">
        <v>41</v>
      </c>
      <c r="AA64" s="2">
        <f t="shared" si="39"/>
        <v>0.4</v>
      </c>
      <c r="AB64" s="7" t="s">
        <v>33</v>
      </c>
      <c r="AC64" s="2">
        <f t="shared" si="40"/>
        <v>0.8</v>
      </c>
      <c r="AD64" s="7" t="s">
        <v>35</v>
      </c>
      <c r="AE64" s="2">
        <f t="shared" si="41"/>
        <v>0.75</v>
      </c>
      <c r="AF64" s="7" t="s">
        <v>38</v>
      </c>
      <c r="AG64" s="2">
        <f t="shared" si="42"/>
        <v>0.75</v>
      </c>
      <c r="AH64" s="7" t="s">
        <v>33</v>
      </c>
      <c r="AI64" s="2">
        <f t="shared" si="43"/>
        <v>0.5</v>
      </c>
      <c r="AJ64" s="7" t="s">
        <v>41</v>
      </c>
      <c r="AK64" s="2">
        <f t="shared" si="44"/>
        <v>0.8</v>
      </c>
      <c r="AL64" s="7" t="s">
        <v>30</v>
      </c>
      <c r="AM64" s="2">
        <f t="shared" si="45"/>
        <v>0.5</v>
      </c>
      <c r="AN64" s="7" t="s">
        <v>30</v>
      </c>
      <c r="AO64" s="2">
        <f t="shared" si="54"/>
        <v>1</v>
      </c>
      <c r="AP64" s="7" t="s">
        <v>38</v>
      </c>
      <c r="AQ64" s="2">
        <f t="shared" si="55"/>
        <v>0.5</v>
      </c>
      <c r="AR64" s="7" t="s">
        <v>33</v>
      </c>
      <c r="AS64" s="2">
        <f t="shared" si="56"/>
        <v>0.33333000000000002</v>
      </c>
      <c r="AT64" s="7" t="s">
        <v>33</v>
      </c>
      <c r="AU64" s="2">
        <f t="shared" si="57"/>
        <v>1</v>
      </c>
      <c r="AV64" s="7" t="s">
        <v>33</v>
      </c>
      <c r="AW64" s="2">
        <f t="shared" ref="AW64:AW75" si="61">VLOOKUP(AV64,$A$122:$AW$152,49,FALSE)</f>
        <v>0.5</v>
      </c>
      <c r="AX64" s="7" t="s">
        <v>41</v>
      </c>
      <c r="AY64" s="2">
        <f t="shared" ref="AY64:AY75" si="62">VLOOKUP(AX64,$A$122:$AY$152,51,FALSE)</f>
        <v>0.25</v>
      </c>
      <c r="AZ64">
        <f t="shared" si="52"/>
        <v>13.58333</v>
      </c>
      <c r="BA64" s="12">
        <v>0.16666666666666666</v>
      </c>
      <c r="BB64" s="12">
        <f t="shared" si="53"/>
        <v>0.56597208333333338</v>
      </c>
    </row>
    <row r="65" spans="1:54" s="7" customFormat="1" x14ac:dyDescent="0.25">
      <c r="A65" s="7" t="s">
        <v>101</v>
      </c>
      <c r="B65" s="7" t="s">
        <v>30</v>
      </c>
      <c r="C65" s="7" t="s">
        <v>40</v>
      </c>
      <c r="D65" s="7" t="s">
        <v>57</v>
      </c>
      <c r="E65" s="2">
        <f t="shared" si="29"/>
        <v>0.6</v>
      </c>
      <c r="F65" s="7" t="s">
        <v>102</v>
      </c>
      <c r="G65" s="2">
        <f t="shared" si="30"/>
        <v>0.6</v>
      </c>
      <c r="H65" s="7" t="s">
        <v>30</v>
      </c>
      <c r="I65" s="2">
        <f t="shared" si="31"/>
        <v>1</v>
      </c>
      <c r="J65" s="7" t="s">
        <v>30</v>
      </c>
      <c r="K65" s="2">
        <f t="shared" si="32"/>
        <v>1</v>
      </c>
      <c r="L65" s="7" t="s">
        <v>38</v>
      </c>
      <c r="M65" s="2">
        <f t="shared" si="33"/>
        <v>0.25</v>
      </c>
      <c r="N65" s="7" t="s">
        <v>30</v>
      </c>
      <c r="O65" s="2">
        <f t="shared" si="34"/>
        <v>0.25</v>
      </c>
      <c r="P65" s="7" t="s">
        <v>41</v>
      </c>
      <c r="Q65" s="2">
        <f t="shared" si="35"/>
        <v>0.5</v>
      </c>
      <c r="R65" s="7" t="s">
        <v>33</v>
      </c>
      <c r="S65" s="2">
        <f t="shared" si="60"/>
        <v>1</v>
      </c>
      <c r="T65" s="7" t="s">
        <v>35</v>
      </c>
      <c r="U65" s="2">
        <f t="shared" si="36"/>
        <v>0.5</v>
      </c>
      <c r="V65" s="7" t="s">
        <v>33</v>
      </c>
      <c r="W65" s="2">
        <f t="shared" si="37"/>
        <v>0</v>
      </c>
      <c r="X65" s="7" t="s">
        <v>34</v>
      </c>
      <c r="Y65" s="2">
        <f t="shared" si="38"/>
        <v>0.75</v>
      </c>
      <c r="Z65" s="7" t="s">
        <v>30</v>
      </c>
      <c r="AA65" s="2">
        <f t="shared" si="39"/>
        <v>0.8</v>
      </c>
      <c r="AB65" s="7" t="s">
        <v>33</v>
      </c>
      <c r="AC65" s="2">
        <f t="shared" si="40"/>
        <v>0.8</v>
      </c>
      <c r="AD65" s="7" t="s">
        <v>37</v>
      </c>
      <c r="AE65" s="2">
        <f t="shared" si="41"/>
        <v>0.75</v>
      </c>
      <c r="AF65" s="7" t="s">
        <v>41</v>
      </c>
      <c r="AG65" s="2">
        <f t="shared" si="42"/>
        <v>0.75</v>
      </c>
      <c r="AH65" s="7" t="s">
        <v>41</v>
      </c>
      <c r="AI65" s="2">
        <f t="shared" si="43"/>
        <v>0.5</v>
      </c>
      <c r="AJ65" s="7" t="s">
        <v>41</v>
      </c>
      <c r="AK65" s="2">
        <f t="shared" si="44"/>
        <v>0.8</v>
      </c>
      <c r="AL65" s="7" t="s">
        <v>33</v>
      </c>
      <c r="AM65" s="2">
        <f t="shared" si="45"/>
        <v>0.5</v>
      </c>
      <c r="AN65" s="7" t="s">
        <v>33</v>
      </c>
      <c r="AO65" s="2">
        <f t="shared" si="54"/>
        <v>0.33333299999999999</v>
      </c>
      <c r="AP65" s="7" t="s">
        <v>45</v>
      </c>
      <c r="AQ65" s="2">
        <f t="shared" si="55"/>
        <v>0.25</v>
      </c>
      <c r="AR65" s="7" t="s">
        <v>48</v>
      </c>
      <c r="AS65" s="2">
        <f t="shared" si="56"/>
        <v>0.33333299999999999</v>
      </c>
      <c r="AT65" s="7" t="s">
        <v>33</v>
      </c>
      <c r="AU65" s="2">
        <f t="shared" si="57"/>
        <v>1</v>
      </c>
      <c r="AV65" s="7" t="s">
        <v>32</v>
      </c>
      <c r="AW65" s="2">
        <f t="shared" si="61"/>
        <v>0.25</v>
      </c>
      <c r="AX65" s="7" t="s">
        <v>34</v>
      </c>
      <c r="AY65" s="2">
        <f t="shared" si="62"/>
        <v>0.5</v>
      </c>
      <c r="AZ65">
        <f t="shared" si="52"/>
        <v>12.816666</v>
      </c>
      <c r="BA65" s="12">
        <v>0.16666666666666666</v>
      </c>
      <c r="BB65" s="12">
        <f t="shared" si="53"/>
        <v>0.53402775000000002</v>
      </c>
    </row>
    <row r="66" spans="1:54" s="7" customFormat="1" x14ac:dyDescent="0.25">
      <c r="A66" t="s">
        <v>158</v>
      </c>
      <c r="B66" s="9" t="s">
        <v>30</v>
      </c>
      <c r="C66" s="9" t="s">
        <v>40</v>
      </c>
      <c r="D66" t="s">
        <v>30</v>
      </c>
      <c r="E66" s="2">
        <f t="shared" si="29"/>
        <v>0.8</v>
      </c>
      <c r="F66" t="s">
        <v>38</v>
      </c>
      <c r="G66" s="2">
        <f t="shared" si="30"/>
        <v>0.8</v>
      </c>
      <c r="H66" t="s">
        <v>38</v>
      </c>
      <c r="I66" s="2">
        <f t="shared" si="31"/>
        <v>0.33</v>
      </c>
      <c r="J66" t="s">
        <v>34</v>
      </c>
      <c r="K66" s="2">
        <f t="shared" si="32"/>
        <v>0.67</v>
      </c>
      <c r="L66" t="s">
        <v>38</v>
      </c>
      <c r="M66" s="2">
        <f t="shared" si="33"/>
        <v>0.25</v>
      </c>
      <c r="N66" t="s">
        <v>30</v>
      </c>
      <c r="O66" s="2">
        <f t="shared" si="34"/>
        <v>0.25</v>
      </c>
      <c r="P66" t="s">
        <v>33</v>
      </c>
      <c r="Q66" s="2">
        <f t="shared" si="35"/>
        <v>0.5</v>
      </c>
      <c r="R66" t="s">
        <v>41</v>
      </c>
      <c r="S66" s="2">
        <f t="shared" si="60"/>
        <v>0.5</v>
      </c>
      <c r="T66" t="s">
        <v>30</v>
      </c>
      <c r="U66" s="2">
        <f t="shared" si="36"/>
        <v>0.75</v>
      </c>
      <c r="V66" t="s">
        <v>48</v>
      </c>
      <c r="W66" s="2">
        <f t="shared" si="37"/>
        <v>0.67</v>
      </c>
      <c r="X66" t="s">
        <v>38</v>
      </c>
      <c r="Y66" s="2">
        <f t="shared" si="38"/>
        <v>0.5</v>
      </c>
      <c r="Z66" t="s">
        <v>33</v>
      </c>
      <c r="AA66" s="2">
        <f t="shared" si="39"/>
        <v>0.8</v>
      </c>
      <c r="AB66" t="s">
        <v>33</v>
      </c>
      <c r="AC66" s="2">
        <f t="shared" si="40"/>
        <v>0.8</v>
      </c>
      <c r="AD66" t="s">
        <v>38</v>
      </c>
      <c r="AE66" s="2">
        <f t="shared" si="41"/>
        <v>0.5</v>
      </c>
      <c r="AF66" t="s">
        <v>33</v>
      </c>
      <c r="AG66" s="2">
        <f t="shared" si="42"/>
        <v>0.25</v>
      </c>
      <c r="AH66" t="s">
        <v>34</v>
      </c>
      <c r="AI66" s="2">
        <f t="shared" si="43"/>
        <v>0.25</v>
      </c>
      <c r="AJ66" t="s">
        <v>37</v>
      </c>
      <c r="AK66" s="2">
        <f t="shared" si="44"/>
        <v>0.6</v>
      </c>
      <c r="AL66" t="s">
        <v>33</v>
      </c>
      <c r="AM66" s="2">
        <f t="shared" si="45"/>
        <v>0.5</v>
      </c>
      <c r="AN66" t="s">
        <v>33</v>
      </c>
      <c r="AO66" s="2">
        <f t="shared" si="54"/>
        <v>0.33333299999999999</v>
      </c>
      <c r="AP66" t="s">
        <v>37</v>
      </c>
      <c r="AQ66" s="2">
        <f t="shared" si="55"/>
        <v>0.25</v>
      </c>
      <c r="AR66" t="s">
        <v>48</v>
      </c>
      <c r="AS66" s="2">
        <f t="shared" si="56"/>
        <v>0.33333299999999999</v>
      </c>
      <c r="AT66" t="s">
        <v>49</v>
      </c>
      <c r="AU66" s="2">
        <f t="shared" si="57"/>
        <v>0.5</v>
      </c>
      <c r="AV66" t="s">
        <v>30</v>
      </c>
      <c r="AW66" s="2">
        <f t="shared" si="61"/>
        <v>1</v>
      </c>
      <c r="AX66" t="s">
        <v>30</v>
      </c>
      <c r="AY66" s="2">
        <f t="shared" si="62"/>
        <v>0.25</v>
      </c>
      <c r="AZ66">
        <f t="shared" si="52"/>
        <v>10.786665999999999</v>
      </c>
      <c r="BA66" s="12">
        <v>4.1666666666666664E-2</v>
      </c>
      <c r="BB66" s="12">
        <f t="shared" si="53"/>
        <v>0.44944441666666662</v>
      </c>
    </row>
    <row r="67" spans="1:54" s="7" customFormat="1" x14ac:dyDescent="0.25">
      <c r="A67" t="s">
        <v>146</v>
      </c>
      <c r="B67" s="9" t="s">
        <v>30</v>
      </c>
      <c r="C67" s="9" t="s">
        <v>40</v>
      </c>
      <c r="D67" t="s">
        <v>38</v>
      </c>
      <c r="E67" s="2">
        <f t="shared" si="29"/>
        <v>0.4</v>
      </c>
      <c r="F67" t="s">
        <v>30</v>
      </c>
      <c r="G67" s="2">
        <f t="shared" si="30"/>
        <v>0.4</v>
      </c>
      <c r="H67" t="s">
        <v>30</v>
      </c>
      <c r="I67" s="2">
        <f t="shared" si="31"/>
        <v>1</v>
      </c>
      <c r="J67" t="s">
        <v>30</v>
      </c>
      <c r="K67" s="2">
        <f t="shared" si="32"/>
        <v>1</v>
      </c>
      <c r="L67" t="s">
        <v>33</v>
      </c>
      <c r="M67" s="2">
        <f t="shared" si="33"/>
        <v>0.75</v>
      </c>
      <c r="N67" t="s">
        <v>30</v>
      </c>
      <c r="O67" s="2">
        <f t="shared" si="34"/>
        <v>0.25</v>
      </c>
      <c r="P67" t="s">
        <v>38</v>
      </c>
      <c r="Q67" s="2">
        <f t="shared" si="35"/>
        <v>0.5</v>
      </c>
      <c r="R67" t="s">
        <v>38</v>
      </c>
      <c r="S67" s="2">
        <f t="shared" si="60"/>
        <v>0.5</v>
      </c>
      <c r="T67" t="s">
        <v>30</v>
      </c>
      <c r="U67" s="2">
        <f t="shared" si="36"/>
        <v>0.75</v>
      </c>
      <c r="V67" t="s">
        <v>38</v>
      </c>
      <c r="W67" s="2">
        <f t="shared" si="37"/>
        <v>0.67</v>
      </c>
      <c r="X67" t="s">
        <v>30</v>
      </c>
      <c r="Y67" s="2">
        <f t="shared" si="38"/>
        <v>1</v>
      </c>
      <c r="Z67" t="s">
        <v>30</v>
      </c>
      <c r="AA67" s="2">
        <f t="shared" si="39"/>
        <v>0.8</v>
      </c>
      <c r="AB67" t="s">
        <v>38</v>
      </c>
      <c r="AC67" s="2">
        <f t="shared" si="40"/>
        <v>0.4</v>
      </c>
      <c r="AD67" t="s">
        <v>33</v>
      </c>
      <c r="AE67" s="2">
        <f t="shared" si="41"/>
        <v>0</v>
      </c>
      <c r="AF67" t="s">
        <v>59</v>
      </c>
      <c r="AG67" s="2">
        <f t="shared" si="42"/>
        <v>0.25</v>
      </c>
      <c r="AH67" t="s">
        <v>33</v>
      </c>
      <c r="AI67" s="2">
        <f t="shared" si="43"/>
        <v>0.5</v>
      </c>
      <c r="AJ67" t="s">
        <v>33</v>
      </c>
      <c r="AK67" s="2">
        <f t="shared" si="44"/>
        <v>0.8</v>
      </c>
      <c r="AL67" t="s">
        <v>35</v>
      </c>
      <c r="AM67" s="2">
        <f t="shared" si="45"/>
        <v>0.75</v>
      </c>
      <c r="AN67" t="s">
        <v>30</v>
      </c>
      <c r="AO67" s="2">
        <f t="shared" si="54"/>
        <v>1</v>
      </c>
      <c r="AP67" t="s">
        <v>38</v>
      </c>
      <c r="AQ67" s="2">
        <f t="shared" si="55"/>
        <v>0.5</v>
      </c>
      <c r="AR67" t="s">
        <v>34</v>
      </c>
      <c r="AS67" s="2">
        <f t="shared" si="56"/>
        <v>0.66666700000000001</v>
      </c>
      <c r="AT67" t="s">
        <v>38</v>
      </c>
      <c r="AU67" s="2">
        <f t="shared" si="57"/>
        <v>0.5</v>
      </c>
      <c r="AV67" t="s">
        <v>59</v>
      </c>
      <c r="AW67" s="2">
        <f t="shared" si="61"/>
        <v>0.5</v>
      </c>
      <c r="AX67" t="s">
        <v>38</v>
      </c>
      <c r="AY67" s="2">
        <f t="shared" si="62"/>
        <v>0.25</v>
      </c>
      <c r="AZ67">
        <f t="shared" si="52"/>
        <v>13.336667000000002</v>
      </c>
      <c r="BA67" s="12">
        <v>0.16666666666666666</v>
      </c>
      <c r="BB67" s="12">
        <f t="shared" si="53"/>
        <v>0.55569445833333342</v>
      </c>
    </row>
    <row r="68" spans="1:54" s="7" customFormat="1" x14ac:dyDescent="0.25">
      <c r="A68" t="s">
        <v>116</v>
      </c>
      <c r="B68" s="1" t="s">
        <v>30</v>
      </c>
      <c r="C68" s="1" t="s">
        <v>40</v>
      </c>
      <c r="D68" t="s">
        <v>30</v>
      </c>
      <c r="E68" s="2">
        <f t="shared" ref="E68:E99" si="63">VLOOKUP(D68,$A$121:$E$152,5,FALSE)</f>
        <v>0.8</v>
      </c>
      <c r="F68" t="s">
        <v>38</v>
      </c>
      <c r="G68" s="2">
        <f t="shared" ref="G68:G99" si="64">VLOOKUP(F68,$A$122:$G$152,7,FALSE)</f>
        <v>0.8</v>
      </c>
      <c r="H68" t="s">
        <v>34</v>
      </c>
      <c r="I68" s="2">
        <f t="shared" ref="I68:I99" si="65">VLOOKUP(H68,$A$122:$I$152,9,FALSE)</f>
        <v>0.67</v>
      </c>
      <c r="J68" t="s">
        <v>30</v>
      </c>
      <c r="K68" s="2">
        <f t="shared" ref="K68:K99" si="66">VLOOKUP(J68,$A$122:$K$152,11,FALSE)</f>
        <v>1</v>
      </c>
      <c r="L68" t="s">
        <v>33</v>
      </c>
      <c r="M68" s="2">
        <f t="shared" ref="M68:M99" si="67">VLOOKUP(L68,$A$122:$M$152,13,FALSE)</f>
        <v>0.75</v>
      </c>
      <c r="N68" t="s">
        <v>30</v>
      </c>
      <c r="O68" s="2">
        <f t="shared" ref="O68:O99" si="68">VLOOKUP(N68,$A$122:$O$152,15,FALSE)</f>
        <v>0.25</v>
      </c>
      <c r="P68" t="s">
        <v>41</v>
      </c>
      <c r="Q68" s="2">
        <f t="shared" ref="Q68:Q99" si="69">VLOOKUP(P68,$A$122:$Q$152,17,FALSE)</f>
        <v>0.5</v>
      </c>
      <c r="R68" t="s">
        <v>33</v>
      </c>
      <c r="S68" s="2">
        <f t="shared" si="60"/>
        <v>1</v>
      </c>
      <c r="T68" t="s">
        <v>35</v>
      </c>
      <c r="U68" s="2">
        <f t="shared" ref="U68:U99" si="70">VLOOKUP(T68,$A$122:$U$152,21,FALSE)</f>
        <v>0.5</v>
      </c>
      <c r="V68" t="s">
        <v>38</v>
      </c>
      <c r="W68" s="2">
        <f t="shared" ref="W68:W99" si="71">VLOOKUP(V68,$A$122:$W$152,23,FALSE)</f>
        <v>0.67</v>
      </c>
      <c r="X68" t="s">
        <v>41</v>
      </c>
      <c r="Y68" s="2">
        <f t="shared" ref="Y68:Y99" si="72">VLOOKUP(X68,$A$122:$Y$152,25,FALSE)</f>
        <v>0.5</v>
      </c>
      <c r="Z68" t="s">
        <v>45</v>
      </c>
      <c r="AA68" s="2">
        <f t="shared" ref="AA68:AA99" si="73">VLOOKUP(Z68,$A$122:$AA$152,27,FALSE)</f>
        <v>0.6</v>
      </c>
      <c r="AB68" t="s">
        <v>41</v>
      </c>
      <c r="AC68" s="2">
        <f t="shared" ref="AC68:AC99" si="74">VLOOKUP(AB68,$A$122:$AC$152,29,FALSE)</f>
        <v>0.8</v>
      </c>
      <c r="AD68" t="s">
        <v>34</v>
      </c>
      <c r="AE68" s="2">
        <f t="shared" ref="AE68:AE99" si="75">VLOOKUP(AD68,$A$122:$AE$152,31,FALSE)</f>
        <v>0.25</v>
      </c>
      <c r="AF68" t="s">
        <v>33</v>
      </c>
      <c r="AG68" s="2">
        <f t="shared" si="42"/>
        <v>0.25</v>
      </c>
      <c r="AH68" t="s">
        <v>38</v>
      </c>
      <c r="AI68" s="2">
        <f t="shared" si="43"/>
        <v>1</v>
      </c>
      <c r="AJ68" t="s">
        <v>41</v>
      </c>
      <c r="AK68" s="2">
        <f t="shared" si="44"/>
        <v>0.8</v>
      </c>
      <c r="AL68" t="s">
        <v>33</v>
      </c>
      <c r="AM68" s="2">
        <f t="shared" si="45"/>
        <v>0.5</v>
      </c>
      <c r="AN68" t="s">
        <v>38</v>
      </c>
      <c r="AO68" s="2">
        <f t="shared" si="54"/>
        <v>0.33333299999999999</v>
      </c>
      <c r="AP68" t="s">
        <v>37</v>
      </c>
      <c r="AQ68" s="2">
        <f t="shared" si="55"/>
        <v>0.25</v>
      </c>
      <c r="AR68" t="s">
        <v>30</v>
      </c>
      <c r="AS68" s="2">
        <f t="shared" si="56"/>
        <v>0.33333000000000002</v>
      </c>
      <c r="AT68" t="s">
        <v>38</v>
      </c>
      <c r="AU68" s="2">
        <f t="shared" si="57"/>
        <v>0.5</v>
      </c>
      <c r="AV68" t="s">
        <v>38</v>
      </c>
      <c r="AW68" s="2">
        <f t="shared" si="61"/>
        <v>0.5</v>
      </c>
      <c r="AX68" t="s">
        <v>33</v>
      </c>
      <c r="AY68" s="2">
        <f t="shared" si="62"/>
        <v>0.25</v>
      </c>
      <c r="AZ68">
        <f t="shared" ref="AZ68:AZ99" si="76">SUM(I68:AY68)</f>
        <v>12.206662999999999</v>
      </c>
      <c r="BA68" s="12">
        <v>0.125</v>
      </c>
      <c r="BB68" s="12">
        <f t="shared" ref="BB68:BB99" si="77">AZ68/24</f>
        <v>0.50861095833333325</v>
      </c>
    </row>
    <row r="69" spans="1:54" s="7" customFormat="1" x14ac:dyDescent="0.25">
      <c r="A69" t="s">
        <v>141</v>
      </c>
      <c r="B69" s="9" t="s">
        <v>30</v>
      </c>
      <c r="C69" s="9" t="s">
        <v>40</v>
      </c>
      <c r="D69" t="s">
        <v>38</v>
      </c>
      <c r="E69" s="2">
        <f t="shared" si="63"/>
        <v>0.4</v>
      </c>
      <c r="F69" t="s">
        <v>30</v>
      </c>
      <c r="G69" s="2">
        <f t="shared" si="64"/>
        <v>0.4</v>
      </c>
      <c r="H69" t="s">
        <v>33</v>
      </c>
      <c r="I69" s="2">
        <f t="shared" si="65"/>
        <v>0.33</v>
      </c>
      <c r="J69" t="s">
        <v>30</v>
      </c>
      <c r="K69" s="2">
        <f t="shared" si="66"/>
        <v>1</v>
      </c>
      <c r="L69" t="s">
        <v>33</v>
      </c>
      <c r="M69" s="2">
        <f t="shared" si="67"/>
        <v>0.75</v>
      </c>
      <c r="N69" t="s">
        <v>30</v>
      </c>
      <c r="O69" s="2">
        <f t="shared" si="68"/>
        <v>0.25</v>
      </c>
      <c r="P69" t="s">
        <v>38</v>
      </c>
      <c r="Q69" s="2">
        <f t="shared" si="69"/>
        <v>0.5</v>
      </c>
      <c r="R69" t="s">
        <v>33</v>
      </c>
      <c r="S69" s="2">
        <f t="shared" si="60"/>
        <v>1</v>
      </c>
      <c r="T69" t="s">
        <v>41</v>
      </c>
      <c r="U69" s="2">
        <f t="shared" si="70"/>
        <v>0.25</v>
      </c>
      <c r="V69" t="s">
        <v>30</v>
      </c>
      <c r="W69" s="2">
        <f t="shared" si="71"/>
        <v>0.67</v>
      </c>
      <c r="X69" t="s">
        <v>30</v>
      </c>
      <c r="Y69" s="2">
        <f t="shared" si="72"/>
        <v>1</v>
      </c>
      <c r="Z69" t="s">
        <v>38</v>
      </c>
      <c r="AA69" s="2">
        <f t="shared" si="73"/>
        <v>0.4</v>
      </c>
      <c r="AB69" t="s">
        <v>30</v>
      </c>
      <c r="AC69" s="2">
        <f t="shared" si="74"/>
        <v>0.4</v>
      </c>
      <c r="AD69" t="s">
        <v>30</v>
      </c>
      <c r="AE69" s="2">
        <f t="shared" si="75"/>
        <v>0.5</v>
      </c>
      <c r="AF69" t="s">
        <v>41</v>
      </c>
      <c r="AG69" s="2">
        <f t="shared" si="42"/>
        <v>0.75</v>
      </c>
      <c r="AH69" t="s">
        <v>41</v>
      </c>
      <c r="AI69" s="2">
        <f t="shared" si="43"/>
        <v>0.5</v>
      </c>
      <c r="AJ69" t="s">
        <v>33</v>
      </c>
      <c r="AK69" s="2">
        <f t="shared" si="44"/>
        <v>0.8</v>
      </c>
      <c r="AL69" t="s">
        <v>33</v>
      </c>
      <c r="AM69" s="2">
        <f t="shared" si="45"/>
        <v>0.5</v>
      </c>
      <c r="AN69" t="s">
        <v>38</v>
      </c>
      <c r="AO69" s="2">
        <f t="shared" si="54"/>
        <v>0.33333299999999999</v>
      </c>
      <c r="AP69" t="s">
        <v>30</v>
      </c>
      <c r="AQ69" s="2">
        <f t="shared" si="55"/>
        <v>1</v>
      </c>
      <c r="AR69" t="s">
        <v>30</v>
      </c>
      <c r="AS69" s="2">
        <f t="shared" si="56"/>
        <v>0.33333000000000002</v>
      </c>
      <c r="AT69" t="s">
        <v>38</v>
      </c>
      <c r="AU69" s="2">
        <f t="shared" si="57"/>
        <v>0.5</v>
      </c>
      <c r="AV69" t="s">
        <v>30</v>
      </c>
      <c r="AW69" s="2">
        <f t="shared" si="61"/>
        <v>1</v>
      </c>
      <c r="AX69" t="s">
        <v>38</v>
      </c>
      <c r="AY69" s="2">
        <f t="shared" si="62"/>
        <v>0.25</v>
      </c>
      <c r="AZ69">
        <f t="shared" si="76"/>
        <v>13.016663000000001</v>
      </c>
      <c r="BA69" s="12">
        <v>0.20833333333333334</v>
      </c>
      <c r="BB69" s="12">
        <f t="shared" si="77"/>
        <v>0.54236095833333342</v>
      </c>
    </row>
    <row r="70" spans="1:54" s="7" customFormat="1" x14ac:dyDescent="0.25">
      <c r="A70" s="7" t="s">
        <v>97</v>
      </c>
      <c r="B70" s="7" t="s">
        <v>30</v>
      </c>
      <c r="C70" s="7" t="s">
        <v>40</v>
      </c>
      <c r="D70" s="7" t="s">
        <v>37</v>
      </c>
      <c r="E70" s="2">
        <f t="shared" si="63"/>
        <v>0.6</v>
      </c>
      <c r="F70" s="7" t="s">
        <v>36</v>
      </c>
      <c r="G70" s="2">
        <f t="shared" si="64"/>
        <v>0.4</v>
      </c>
      <c r="H70" s="7" t="s">
        <v>30</v>
      </c>
      <c r="I70" s="2">
        <f t="shared" si="65"/>
        <v>1</v>
      </c>
      <c r="J70" s="7" t="s">
        <v>30</v>
      </c>
      <c r="K70" s="2">
        <f t="shared" si="66"/>
        <v>1</v>
      </c>
      <c r="L70" s="7" t="s">
        <v>41</v>
      </c>
      <c r="M70" s="2">
        <f t="shared" si="67"/>
        <v>0.75</v>
      </c>
      <c r="N70" s="7" t="s">
        <v>30</v>
      </c>
      <c r="O70" s="2">
        <f t="shared" si="68"/>
        <v>0.25</v>
      </c>
      <c r="P70" s="7" t="s">
        <v>41</v>
      </c>
      <c r="Q70" s="2">
        <f t="shared" si="69"/>
        <v>0.5</v>
      </c>
      <c r="R70" s="7" t="s">
        <v>38</v>
      </c>
      <c r="S70" s="2">
        <f t="shared" si="60"/>
        <v>0.5</v>
      </c>
      <c r="T70" s="7" t="s">
        <v>33</v>
      </c>
      <c r="U70" s="2">
        <f t="shared" si="70"/>
        <v>0.75</v>
      </c>
      <c r="V70" s="7" t="s">
        <v>35</v>
      </c>
      <c r="W70" s="2">
        <f t="shared" si="71"/>
        <v>1</v>
      </c>
      <c r="X70" s="7" t="s">
        <v>30</v>
      </c>
      <c r="Y70" s="2">
        <f t="shared" si="72"/>
        <v>1</v>
      </c>
      <c r="Z70" s="7" t="s">
        <v>30</v>
      </c>
      <c r="AA70" s="2">
        <f t="shared" si="73"/>
        <v>0.8</v>
      </c>
      <c r="AB70" s="7" t="s">
        <v>38</v>
      </c>
      <c r="AC70" s="2">
        <f t="shared" si="74"/>
        <v>0.4</v>
      </c>
      <c r="AD70" s="7" t="s">
        <v>41</v>
      </c>
      <c r="AE70" s="2">
        <f t="shared" si="75"/>
        <v>0.5</v>
      </c>
      <c r="AF70" s="7" t="s">
        <v>33</v>
      </c>
      <c r="AG70" s="2">
        <f t="shared" si="42"/>
        <v>0.25</v>
      </c>
      <c r="AH70" s="7" t="s">
        <v>33</v>
      </c>
      <c r="AI70" s="2">
        <f t="shared" si="43"/>
        <v>0.5</v>
      </c>
      <c r="AJ70" s="7" t="s">
        <v>38</v>
      </c>
      <c r="AK70" s="2">
        <f t="shared" si="44"/>
        <v>0.4</v>
      </c>
      <c r="AL70" s="7" t="s">
        <v>41</v>
      </c>
      <c r="AM70" s="2">
        <f t="shared" si="45"/>
        <v>0.5</v>
      </c>
      <c r="AN70" s="16" t="s">
        <v>41</v>
      </c>
      <c r="AO70" s="5">
        <f t="shared" si="54"/>
        <v>0.5</v>
      </c>
      <c r="AP70" s="7" t="s">
        <v>30</v>
      </c>
      <c r="AQ70" s="2">
        <f t="shared" si="55"/>
        <v>1</v>
      </c>
      <c r="AR70" s="7" t="s">
        <v>30</v>
      </c>
      <c r="AS70" s="2">
        <f t="shared" si="56"/>
        <v>0.33333000000000002</v>
      </c>
      <c r="AT70" s="7" t="s">
        <v>30</v>
      </c>
      <c r="AU70" s="2">
        <f t="shared" si="57"/>
        <v>0.5</v>
      </c>
      <c r="AV70" s="7" t="s">
        <v>37</v>
      </c>
      <c r="AW70" s="2">
        <f t="shared" si="61"/>
        <v>0.25</v>
      </c>
      <c r="AX70" s="7" t="s">
        <v>30</v>
      </c>
      <c r="AY70" s="2">
        <f t="shared" si="62"/>
        <v>0.25</v>
      </c>
      <c r="AZ70">
        <f t="shared" si="76"/>
        <v>12.93333</v>
      </c>
      <c r="BA70" s="12">
        <v>0.20833333333333334</v>
      </c>
      <c r="BB70" s="12">
        <f t="shared" si="77"/>
        <v>0.53888875000000003</v>
      </c>
    </row>
    <row r="71" spans="1:54" s="7" customFormat="1" x14ac:dyDescent="0.25">
      <c r="A71" t="s">
        <v>150</v>
      </c>
      <c r="B71" s="9" t="s">
        <v>30</v>
      </c>
      <c r="C71" s="9" t="s">
        <v>40</v>
      </c>
      <c r="D71" t="s">
        <v>40</v>
      </c>
      <c r="E71" s="2">
        <f t="shared" si="63"/>
        <v>0.4</v>
      </c>
      <c r="F71" t="s">
        <v>40</v>
      </c>
      <c r="G71" s="2">
        <f t="shared" si="64"/>
        <v>0.8</v>
      </c>
      <c r="H71" t="s">
        <v>30</v>
      </c>
      <c r="I71" s="2">
        <f t="shared" si="65"/>
        <v>1</v>
      </c>
      <c r="J71" t="s">
        <v>30</v>
      </c>
      <c r="K71" s="2">
        <f t="shared" si="66"/>
        <v>1</v>
      </c>
      <c r="L71" t="s">
        <v>38</v>
      </c>
      <c r="M71" s="2">
        <f t="shared" si="67"/>
        <v>0.25</v>
      </c>
      <c r="N71" t="s">
        <v>30</v>
      </c>
      <c r="O71" s="2">
        <f t="shared" si="68"/>
        <v>0.25</v>
      </c>
      <c r="P71" t="s">
        <v>41</v>
      </c>
      <c r="Q71" s="2">
        <f t="shared" si="69"/>
        <v>0.5</v>
      </c>
      <c r="R71" t="s">
        <v>33</v>
      </c>
      <c r="S71" s="2">
        <f t="shared" si="60"/>
        <v>1</v>
      </c>
      <c r="T71" t="s">
        <v>30</v>
      </c>
      <c r="U71" s="2">
        <f t="shared" si="70"/>
        <v>0.75</v>
      </c>
      <c r="V71" t="s">
        <v>33</v>
      </c>
      <c r="W71" s="2">
        <f t="shared" si="71"/>
        <v>0</v>
      </c>
      <c r="X71" t="s">
        <v>41</v>
      </c>
      <c r="Y71" s="2">
        <f t="shared" si="72"/>
        <v>0.5</v>
      </c>
      <c r="Z71" t="s">
        <v>40</v>
      </c>
      <c r="AA71" s="2">
        <f t="shared" si="73"/>
        <v>0.4</v>
      </c>
      <c r="AB71" t="s">
        <v>33</v>
      </c>
      <c r="AC71" s="2">
        <f t="shared" si="74"/>
        <v>0.8</v>
      </c>
      <c r="AD71" t="s">
        <v>33</v>
      </c>
      <c r="AE71" s="2">
        <f t="shared" si="75"/>
        <v>0</v>
      </c>
      <c r="AF71" t="s">
        <v>38</v>
      </c>
      <c r="AG71" s="2">
        <f t="shared" si="42"/>
        <v>0.75</v>
      </c>
      <c r="AH71" t="s">
        <v>33</v>
      </c>
      <c r="AI71" s="2">
        <f t="shared" si="43"/>
        <v>0.5</v>
      </c>
      <c r="AJ71" t="s">
        <v>40</v>
      </c>
      <c r="AK71" s="2">
        <f t="shared" si="44"/>
        <v>0.4</v>
      </c>
      <c r="AL71" t="s">
        <v>30</v>
      </c>
      <c r="AM71" s="2">
        <f t="shared" si="45"/>
        <v>0.5</v>
      </c>
      <c r="AN71" t="s">
        <v>38</v>
      </c>
      <c r="AO71" s="2">
        <f t="shared" si="54"/>
        <v>0.33333299999999999</v>
      </c>
      <c r="AP71" t="s">
        <v>33</v>
      </c>
      <c r="AQ71" s="2">
        <f t="shared" si="55"/>
        <v>0.5</v>
      </c>
      <c r="AR71" t="s">
        <v>38</v>
      </c>
      <c r="AS71" s="2">
        <f t="shared" si="56"/>
        <v>1</v>
      </c>
      <c r="AT71" t="s">
        <v>41</v>
      </c>
      <c r="AU71" s="2">
        <f t="shared" si="57"/>
        <v>0.5</v>
      </c>
      <c r="AV71" t="s">
        <v>30</v>
      </c>
      <c r="AW71" s="2">
        <f t="shared" si="61"/>
        <v>1</v>
      </c>
      <c r="AX71" t="s">
        <v>38</v>
      </c>
      <c r="AY71" s="2">
        <f t="shared" si="62"/>
        <v>0.25</v>
      </c>
      <c r="AZ71">
        <f t="shared" si="76"/>
        <v>12.183332999999999</v>
      </c>
      <c r="BA71" s="12">
        <v>0.20833333333333334</v>
      </c>
      <c r="BB71" s="12">
        <f t="shared" si="77"/>
        <v>0.50763887499999993</v>
      </c>
    </row>
    <row r="72" spans="1:54" s="7" customFormat="1" x14ac:dyDescent="0.25">
      <c r="A72" s="7" t="s">
        <v>62</v>
      </c>
      <c r="B72" s="7" t="s">
        <v>30</v>
      </c>
      <c r="C72" s="7" t="s">
        <v>40</v>
      </c>
      <c r="D72" s="7" t="s">
        <v>41</v>
      </c>
      <c r="E72" s="2">
        <f t="shared" si="63"/>
        <v>0.8</v>
      </c>
      <c r="F72" s="7" t="s">
        <v>30</v>
      </c>
      <c r="G72" s="2">
        <f t="shared" si="64"/>
        <v>0.4</v>
      </c>
      <c r="H72" s="7" t="s">
        <v>38</v>
      </c>
      <c r="I72" s="2">
        <f t="shared" si="65"/>
        <v>0.33</v>
      </c>
      <c r="J72" s="7" t="s">
        <v>38</v>
      </c>
      <c r="K72" s="2">
        <f t="shared" si="66"/>
        <v>0.33</v>
      </c>
      <c r="L72" s="7" t="s">
        <v>33</v>
      </c>
      <c r="M72" s="2">
        <f t="shared" si="67"/>
        <v>0.75</v>
      </c>
      <c r="N72" s="7" t="s">
        <v>30</v>
      </c>
      <c r="O72" s="2">
        <f t="shared" si="68"/>
        <v>0.25</v>
      </c>
      <c r="P72" s="7" t="s">
        <v>38</v>
      </c>
      <c r="Q72" s="2">
        <f t="shared" si="69"/>
        <v>0.5</v>
      </c>
      <c r="R72" s="7" t="s">
        <v>30</v>
      </c>
      <c r="S72" s="2">
        <f t="shared" si="60"/>
        <v>0.5</v>
      </c>
      <c r="T72" s="7" t="s">
        <v>38</v>
      </c>
      <c r="U72" s="2">
        <f t="shared" si="70"/>
        <v>0.25</v>
      </c>
      <c r="V72" s="7" t="s">
        <v>30</v>
      </c>
      <c r="W72" s="2">
        <f t="shared" si="71"/>
        <v>0.67</v>
      </c>
      <c r="X72" s="7" t="s">
        <v>38</v>
      </c>
      <c r="Y72" s="2">
        <f t="shared" si="72"/>
        <v>0.5</v>
      </c>
      <c r="Z72" s="7" t="s">
        <v>30</v>
      </c>
      <c r="AA72" s="2">
        <f t="shared" si="73"/>
        <v>0.8</v>
      </c>
      <c r="AB72" s="7" t="s">
        <v>38</v>
      </c>
      <c r="AC72" s="2">
        <f t="shared" si="74"/>
        <v>0.4</v>
      </c>
      <c r="AD72" s="7" t="s">
        <v>30</v>
      </c>
      <c r="AE72" s="2">
        <f t="shared" si="75"/>
        <v>0.5</v>
      </c>
      <c r="AF72" s="7" t="s">
        <v>38</v>
      </c>
      <c r="AG72" s="2">
        <f t="shared" si="42"/>
        <v>0.75</v>
      </c>
      <c r="AH72" s="7" t="s">
        <v>30</v>
      </c>
      <c r="AI72" s="2">
        <f t="shared" si="43"/>
        <v>0.5</v>
      </c>
      <c r="AJ72" s="7" t="s">
        <v>38</v>
      </c>
      <c r="AK72" s="2">
        <f t="shared" si="44"/>
        <v>0.4</v>
      </c>
      <c r="AL72" s="7" t="s">
        <v>30</v>
      </c>
      <c r="AM72" s="2">
        <f t="shared" si="45"/>
        <v>0.5</v>
      </c>
      <c r="AN72" s="7" t="s">
        <v>38</v>
      </c>
      <c r="AO72" s="2">
        <f t="shared" si="54"/>
        <v>0.33333299999999999</v>
      </c>
      <c r="AP72" s="7" t="s">
        <v>30</v>
      </c>
      <c r="AQ72" s="2">
        <f t="shared" si="55"/>
        <v>1</v>
      </c>
      <c r="AR72" s="7" t="s">
        <v>38</v>
      </c>
      <c r="AS72" s="2">
        <f t="shared" si="56"/>
        <v>1</v>
      </c>
      <c r="AT72" s="7" t="s">
        <v>30</v>
      </c>
      <c r="AU72" s="2">
        <f t="shared" si="57"/>
        <v>0.5</v>
      </c>
      <c r="AV72" s="7" t="s">
        <v>38</v>
      </c>
      <c r="AW72" s="2">
        <f t="shared" si="61"/>
        <v>0.5</v>
      </c>
      <c r="AX72" s="7" t="s">
        <v>30</v>
      </c>
      <c r="AY72" s="2">
        <f t="shared" si="62"/>
        <v>0.25</v>
      </c>
      <c r="AZ72">
        <f t="shared" si="76"/>
        <v>11.513333000000001</v>
      </c>
      <c r="BA72" s="12">
        <v>8.3333333333333329E-2</v>
      </c>
      <c r="BB72" s="12">
        <f t="shared" si="77"/>
        <v>0.4797222083333334</v>
      </c>
    </row>
    <row r="73" spans="1:54" s="7" customFormat="1" x14ac:dyDescent="0.25">
      <c r="A73" s="7" t="s">
        <v>104</v>
      </c>
      <c r="B73" s="7" t="s">
        <v>30</v>
      </c>
      <c r="C73" s="7" t="s">
        <v>40</v>
      </c>
      <c r="D73" s="7" t="s">
        <v>38</v>
      </c>
      <c r="E73" s="2">
        <f t="shared" si="63"/>
        <v>0.4</v>
      </c>
      <c r="F73" s="7" t="s">
        <v>41</v>
      </c>
      <c r="G73" s="2">
        <f t="shared" si="64"/>
        <v>0.4</v>
      </c>
      <c r="H73" s="7" t="s">
        <v>30</v>
      </c>
      <c r="I73" s="2">
        <f t="shared" si="65"/>
        <v>1</v>
      </c>
      <c r="J73" s="7" t="s">
        <v>33</v>
      </c>
      <c r="K73" s="2">
        <f t="shared" si="66"/>
        <v>0.33</v>
      </c>
      <c r="L73" s="7" t="s">
        <v>33</v>
      </c>
      <c r="M73" s="2">
        <f t="shared" si="67"/>
        <v>0.75</v>
      </c>
      <c r="N73" s="7" t="s">
        <v>30</v>
      </c>
      <c r="O73" s="2">
        <f t="shared" si="68"/>
        <v>0.25</v>
      </c>
      <c r="P73" s="7" t="s">
        <v>41</v>
      </c>
      <c r="Q73" s="2">
        <f t="shared" si="69"/>
        <v>0.5</v>
      </c>
      <c r="R73" s="7" t="s">
        <v>38</v>
      </c>
      <c r="S73" s="2">
        <f t="shared" si="60"/>
        <v>0.5</v>
      </c>
      <c r="T73" s="7" t="s">
        <v>30</v>
      </c>
      <c r="U73" s="2">
        <f t="shared" si="70"/>
        <v>0.75</v>
      </c>
      <c r="V73" s="7" t="s">
        <v>38</v>
      </c>
      <c r="W73" s="2">
        <f t="shared" si="71"/>
        <v>0.67</v>
      </c>
      <c r="X73" s="7" t="s">
        <v>33</v>
      </c>
      <c r="Y73" s="2">
        <f t="shared" si="72"/>
        <v>0.5</v>
      </c>
      <c r="Z73" s="7" t="s">
        <v>30</v>
      </c>
      <c r="AA73" s="2">
        <f t="shared" si="73"/>
        <v>0.8</v>
      </c>
      <c r="AB73" s="7" t="s">
        <v>38</v>
      </c>
      <c r="AC73" s="2">
        <f t="shared" si="74"/>
        <v>0.4</v>
      </c>
      <c r="AD73" s="7" t="s">
        <v>41</v>
      </c>
      <c r="AE73" s="2">
        <f t="shared" si="75"/>
        <v>0.5</v>
      </c>
      <c r="AF73" s="7" t="s">
        <v>38</v>
      </c>
      <c r="AG73" s="2">
        <f t="shared" si="42"/>
        <v>0.75</v>
      </c>
      <c r="AH73" s="7" t="s">
        <v>33</v>
      </c>
      <c r="AI73" s="2">
        <f t="shared" si="43"/>
        <v>0.5</v>
      </c>
      <c r="AJ73" s="7" t="s">
        <v>38</v>
      </c>
      <c r="AK73" s="2">
        <f t="shared" si="44"/>
        <v>0.4</v>
      </c>
      <c r="AL73" s="7" t="s">
        <v>33</v>
      </c>
      <c r="AM73" s="2">
        <f t="shared" si="45"/>
        <v>0.5</v>
      </c>
      <c r="AN73" s="7" t="s">
        <v>30</v>
      </c>
      <c r="AO73" s="2">
        <f t="shared" si="54"/>
        <v>1</v>
      </c>
      <c r="AP73" s="7" t="s">
        <v>41</v>
      </c>
      <c r="AQ73" s="2">
        <f t="shared" si="55"/>
        <v>0.5</v>
      </c>
      <c r="AR73" s="7" t="s">
        <v>33</v>
      </c>
      <c r="AS73" s="2">
        <f t="shared" si="56"/>
        <v>0.33333000000000002</v>
      </c>
      <c r="AT73" s="7" t="s">
        <v>33</v>
      </c>
      <c r="AU73" s="2">
        <f t="shared" si="57"/>
        <v>1</v>
      </c>
      <c r="AV73" s="7" t="s">
        <v>33</v>
      </c>
      <c r="AW73" s="2">
        <f t="shared" si="61"/>
        <v>0.5</v>
      </c>
      <c r="AX73" s="7" t="s">
        <v>41</v>
      </c>
      <c r="AY73" s="2">
        <f t="shared" si="62"/>
        <v>0.25</v>
      </c>
      <c r="AZ73">
        <f t="shared" si="76"/>
        <v>12.68333</v>
      </c>
      <c r="BA73" s="12">
        <v>0.125</v>
      </c>
      <c r="BB73" s="12">
        <f t="shared" si="77"/>
        <v>0.52847208333333329</v>
      </c>
    </row>
    <row r="74" spans="1:54" s="7" customFormat="1" x14ac:dyDescent="0.25">
      <c r="A74" s="7" t="s">
        <v>79</v>
      </c>
      <c r="B74" s="7" t="s">
        <v>30</v>
      </c>
      <c r="C74" s="7" t="s">
        <v>40</v>
      </c>
      <c r="D74" s="7" t="s">
        <v>38</v>
      </c>
      <c r="E74" s="2">
        <f t="shared" si="63"/>
        <v>0.4</v>
      </c>
      <c r="F74" s="7" t="s">
        <v>30</v>
      </c>
      <c r="G74" s="2">
        <f t="shared" si="64"/>
        <v>0.4</v>
      </c>
      <c r="H74" s="7" t="s">
        <v>34</v>
      </c>
      <c r="I74" s="2">
        <f t="shared" si="65"/>
        <v>0.67</v>
      </c>
      <c r="J74" s="7" t="s">
        <v>35</v>
      </c>
      <c r="K74" s="2">
        <f t="shared" si="66"/>
        <v>0.67</v>
      </c>
      <c r="L74" s="7" t="s">
        <v>41</v>
      </c>
      <c r="M74" s="2">
        <f t="shared" si="67"/>
        <v>0.75</v>
      </c>
      <c r="N74" s="7" t="s">
        <v>30</v>
      </c>
      <c r="O74" s="2">
        <f t="shared" si="68"/>
        <v>0.25</v>
      </c>
      <c r="P74" s="7" t="s">
        <v>33</v>
      </c>
      <c r="Q74" s="2">
        <f t="shared" si="69"/>
        <v>0.5</v>
      </c>
      <c r="R74" s="7" t="s">
        <v>38</v>
      </c>
      <c r="S74" s="2">
        <f t="shared" si="60"/>
        <v>0.5</v>
      </c>
      <c r="T74" s="7" t="s">
        <v>34</v>
      </c>
      <c r="U74" s="2">
        <f t="shared" si="70"/>
        <v>1</v>
      </c>
      <c r="V74" s="7" t="s">
        <v>30</v>
      </c>
      <c r="W74" s="2">
        <f t="shared" si="71"/>
        <v>0.67</v>
      </c>
      <c r="X74" s="7" t="s">
        <v>30</v>
      </c>
      <c r="Y74" s="2">
        <f t="shared" si="72"/>
        <v>1</v>
      </c>
      <c r="Z74" s="7" t="s">
        <v>40</v>
      </c>
      <c r="AA74" s="2">
        <f t="shared" si="73"/>
        <v>0.4</v>
      </c>
      <c r="AB74" s="7" t="s">
        <v>33</v>
      </c>
      <c r="AC74" s="2">
        <f t="shared" si="74"/>
        <v>0.8</v>
      </c>
      <c r="AD74" s="7" t="s">
        <v>28</v>
      </c>
      <c r="AE74" s="2">
        <f t="shared" si="75"/>
        <v>0.75</v>
      </c>
      <c r="AF74" s="7" t="s">
        <v>41</v>
      </c>
      <c r="AG74" s="2">
        <f t="shared" si="42"/>
        <v>0.75</v>
      </c>
      <c r="AH74" s="7" t="s">
        <v>33</v>
      </c>
      <c r="AI74" s="2">
        <f t="shared" si="43"/>
        <v>0.5</v>
      </c>
      <c r="AJ74" s="7" t="s">
        <v>38</v>
      </c>
      <c r="AK74" s="2">
        <f t="shared" si="44"/>
        <v>0.4</v>
      </c>
      <c r="AL74" s="7" t="s">
        <v>33</v>
      </c>
      <c r="AM74" s="2">
        <f t="shared" si="45"/>
        <v>0.5</v>
      </c>
      <c r="AN74" s="7" t="s">
        <v>30</v>
      </c>
      <c r="AO74" s="2">
        <f t="shared" si="54"/>
        <v>1</v>
      </c>
      <c r="AP74" s="7" t="s">
        <v>34</v>
      </c>
      <c r="AQ74" s="2">
        <f t="shared" si="55"/>
        <v>0.75</v>
      </c>
      <c r="AR74" s="7" t="s">
        <v>33</v>
      </c>
      <c r="AS74" s="2">
        <f t="shared" si="56"/>
        <v>0.33333000000000002</v>
      </c>
      <c r="AT74" s="7" t="s">
        <v>33</v>
      </c>
      <c r="AU74" s="2">
        <f t="shared" si="57"/>
        <v>1</v>
      </c>
      <c r="AV74" s="7" t="s">
        <v>38</v>
      </c>
      <c r="AW74" s="2">
        <f t="shared" si="61"/>
        <v>0.5</v>
      </c>
      <c r="AX74" s="7" t="s">
        <v>33</v>
      </c>
      <c r="AY74" s="2">
        <f t="shared" si="62"/>
        <v>0.25</v>
      </c>
      <c r="AZ74">
        <f t="shared" si="76"/>
        <v>13.943330000000001</v>
      </c>
      <c r="BA74" s="12">
        <v>0.16666666666666666</v>
      </c>
      <c r="BB74" s="12">
        <f t="shared" si="77"/>
        <v>0.58097208333333339</v>
      </c>
    </row>
    <row r="75" spans="1:54" s="7" customFormat="1" x14ac:dyDescent="0.25">
      <c r="A75" s="7" t="s">
        <v>83</v>
      </c>
      <c r="B75" s="7" t="s">
        <v>30</v>
      </c>
      <c r="C75" s="7" t="s">
        <v>40</v>
      </c>
      <c r="D75" s="7" t="s">
        <v>38</v>
      </c>
      <c r="E75" s="2">
        <f t="shared" si="63"/>
        <v>0.4</v>
      </c>
      <c r="F75" s="7" t="s">
        <v>38</v>
      </c>
      <c r="G75" s="2">
        <f t="shared" si="64"/>
        <v>0.8</v>
      </c>
      <c r="H75" s="7" t="s">
        <v>33</v>
      </c>
      <c r="I75" s="2">
        <f t="shared" si="65"/>
        <v>0.33</v>
      </c>
      <c r="J75" s="7" t="s">
        <v>45</v>
      </c>
      <c r="K75" s="2">
        <f t="shared" si="66"/>
        <v>0</v>
      </c>
      <c r="L75" s="7" t="s">
        <v>33</v>
      </c>
      <c r="M75" s="2">
        <f t="shared" si="67"/>
        <v>0.75</v>
      </c>
      <c r="N75" s="7" t="s">
        <v>30</v>
      </c>
      <c r="O75" s="2">
        <f t="shared" si="68"/>
        <v>0.25</v>
      </c>
      <c r="P75" s="7" t="s">
        <v>33</v>
      </c>
      <c r="Q75" s="2">
        <f t="shared" si="69"/>
        <v>0.5</v>
      </c>
      <c r="R75" s="7" t="s">
        <v>38</v>
      </c>
      <c r="S75" s="2">
        <f t="shared" si="60"/>
        <v>0.5</v>
      </c>
      <c r="T75" s="7" t="s">
        <v>30</v>
      </c>
      <c r="U75" s="2">
        <f t="shared" si="70"/>
        <v>0.75</v>
      </c>
      <c r="V75" s="7" t="s">
        <v>38</v>
      </c>
      <c r="W75" s="2">
        <f t="shared" si="71"/>
        <v>0.67</v>
      </c>
      <c r="X75" s="7" t="s">
        <v>33</v>
      </c>
      <c r="Y75" s="2">
        <f t="shared" si="72"/>
        <v>0.5</v>
      </c>
      <c r="Z75" s="7" t="s">
        <v>35</v>
      </c>
      <c r="AA75" s="2">
        <f t="shared" si="73"/>
        <v>0.6</v>
      </c>
      <c r="AB75" s="7" t="s">
        <v>33</v>
      </c>
      <c r="AC75" s="2">
        <f t="shared" si="74"/>
        <v>0.8</v>
      </c>
      <c r="AD75" s="7" t="s">
        <v>38</v>
      </c>
      <c r="AE75" s="2">
        <f t="shared" si="75"/>
        <v>0.5</v>
      </c>
      <c r="AF75" s="7" t="s">
        <v>41</v>
      </c>
      <c r="AG75" s="2">
        <f t="shared" si="42"/>
        <v>0.75</v>
      </c>
      <c r="AH75" s="7" t="s">
        <v>38</v>
      </c>
      <c r="AI75" s="2">
        <f t="shared" si="43"/>
        <v>1</v>
      </c>
      <c r="AJ75" s="7" t="s">
        <v>38</v>
      </c>
      <c r="AK75" s="2">
        <f t="shared" si="44"/>
        <v>0.4</v>
      </c>
      <c r="AL75" s="7" t="s">
        <v>30</v>
      </c>
      <c r="AM75" s="2">
        <f t="shared" si="45"/>
        <v>0.5</v>
      </c>
      <c r="AN75" s="7" t="s">
        <v>33</v>
      </c>
      <c r="AO75" s="2">
        <f t="shared" si="54"/>
        <v>0.33333299999999999</v>
      </c>
      <c r="AP75" s="7" t="s">
        <v>38</v>
      </c>
      <c r="AQ75" s="2">
        <f t="shared" si="55"/>
        <v>0.5</v>
      </c>
      <c r="AR75" s="7" t="s">
        <v>33</v>
      </c>
      <c r="AS75" s="2">
        <f t="shared" si="56"/>
        <v>0.33333000000000002</v>
      </c>
      <c r="AT75" s="7" t="s">
        <v>41</v>
      </c>
      <c r="AU75" s="2">
        <f t="shared" si="57"/>
        <v>0.5</v>
      </c>
      <c r="AV75" s="7" t="s">
        <v>30</v>
      </c>
      <c r="AW75" s="2">
        <f t="shared" si="61"/>
        <v>1</v>
      </c>
      <c r="AX75" s="7" t="s">
        <v>38</v>
      </c>
      <c r="AY75" s="2">
        <f t="shared" si="62"/>
        <v>0.25</v>
      </c>
      <c r="AZ75">
        <f t="shared" si="76"/>
        <v>11.716662999999999</v>
      </c>
      <c r="BA75" s="12">
        <v>8.3333333333333329E-2</v>
      </c>
      <c r="BB75" s="12">
        <f t="shared" si="77"/>
        <v>0.48819429166666661</v>
      </c>
    </row>
    <row r="76" spans="1:54" s="7" customFormat="1" x14ac:dyDescent="0.25">
      <c r="A76" s="7" t="s">
        <v>51</v>
      </c>
      <c r="B76" s="7" t="s">
        <v>30</v>
      </c>
      <c r="C76" s="7" t="s">
        <v>40</v>
      </c>
      <c r="D76" s="7" t="s">
        <v>40</v>
      </c>
      <c r="E76" s="2">
        <f t="shared" si="63"/>
        <v>0.4</v>
      </c>
      <c r="F76" s="7" t="s">
        <v>41</v>
      </c>
      <c r="G76" s="2">
        <f t="shared" si="64"/>
        <v>0.4</v>
      </c>
      <c r="H76" s="7" t="s">
        <v>38</v>
      </c>
      <c r="I76" s="2">
        <f t="shared" si="65"/>
        <v>0.33</v>
      </c>
      <c r="J76" s="7" t="s">
        <v>30</v>
      </c>
      <c r="K76" s="2">
        <f t="shared" si="66"/>
        <v>1</v>
      </c>
      <c r="L76" s="7" t="s">
        <v>33</v>
      </c>
      <c r="M76" s="2">
        <f t="shared" si="67"/>
        <v>0.75</v>
      </c>
      <c r="N76" s="7" t="s">
        <v>30</v>
      </c>
      <c r="O76" s="2">
        <f t="shared" si="68"/>
        <v>0.25</v>
      </c>
      <c r="P76" s="7" t="s">
        <v>33</v>
      </c>
      <c r="Q76" s="2">
        <f t="shared" si="69"/>
        <v>0.5</v>
      </c>
      <c r="R76" s="7" t="s">
        <v>33</v>
      </c>
      <c r="S76" s="2">
        <f t="shared" si="60"/>
        <v>1</v>
      </c>
      <c r="T76" s="7" t="s">
        <v>30</v>
      </c>
      <c r="U76" s="2">
        <f t="shared" si="70"/>
        <v>0.75</v>
      </c>
      <c r="V76" s="7" t="s">
        <v>38</v>
      </c>
      <c r="W76" s="2">
        <f t="shared" si="71"/>
        <v>0.67</v>
      </c>
      <c r="X76" s="7" t="s">
        <v>30</v>
      </c>
      <c r="Y76" s="2">
        <f t="shared" si="72"/>
        <v>1</v>
      </c>
      <c r="Z76" s="7" t="s">
        <v>30</v>
      </c>
      <c r="AA76" s="2">
        <f t="shared" si="73"/>
        <v>0.8</v>
      </c>
      <c r="AB76" s="7" t="s">
        <v>40</v>
      </c>
      <c r="AC76" s="2">
        <f t="shared" si="74"/>
        <v>0.4</v>
      </c>
      <c r="AD76" s="7" t="s">
        <v>41</v>
      </c>
      <c r="AE76" s="2">
        <f t="shared" si="75"/>
        <v>0.5</v>
      </c>
      <c r="AF76" s="7" t="s">
        <v>38</v>
      </c>
      <c r="AG76" s="2">
        <f t="shared" si="42"/>
        <v>0.75</v>
      </c>
      <c r="AH76" s="7" t="s">
        <v>33</v>
      </c>
      <c r="AI76" s="2">
        <f t="shared" si="43"/>
        <v>0.5</v>
      </c>
      <c r="AJ76" s="7" t="s">
        <v>41</v>
      </c>
      <c r="AK76" s="2">
        <f t="shared" si="44"/>
        <v>0.8</v>
      </c>
      <c r="AL76" s="7" t="s">
        <v>38</v>
      </c>
      <c r="AM76" s="2">
        <f t="shared" si="45"/>
        <v>1</v>
      </c>
      <c r="AN76" s="7" t="s">
        <v>33</v>
      </c>
      <c r="AO76" s="2">
        <f t="shared" si="54"/>
        <v>0.33333299999999999</v>
      </c>
      <c r="AP76" s="7" t="s">
        <v>30</v>
      </c>
      <c r="AQ76" s="2">
        <f t="shared" si="55"/>
        <v>1</v>
      </c>
      <c r="AR76" s="7" t="s">
        <v>33</v>
      </c>
      <c r="AS76" s="2">
        <f t="shared" si="56"/>
        <v>0.33333000000000002</v>
      </c>
      <c r="AT76" s="14"/>
      <c r="AU76" s="15">
        <f>AU$121</f>
        <v>0.75</v>
      </c>
      <c r="AV76" s="14"/>
      <c r="AW76" s="15">
        <f>AW$121</f>
        <v>0.75</v>
      </c>
      <c r="AX76" s="14"/>
      <c r="AY76" s="15">
        <f>AY$121</f>
        <v>0</v>
      </c>
      <c r="AZ76">
        <f t="shared" si="76"/>
        <v>14.166663</v>
      </c>
      <c r="BA76" s="12">
        <v>0.20833333333333334</v>
      </c>
      <c r="BB76" s="12">
        <f t="shared" si="77"/>
        <v>0.59027762500000003</v>
      </c>
    </row>
    <row r="77" spans="1:54" s="7" customFormat="1" x14ac:dyDescent="0.25">
      <c r="A77" t="s">
        <v>115</v>
      </c>
      <c r="B77" s="1" t="s">
        <v>30</v>
      </c>
      <c r="C77" s="1" t="s">
        <v>40</v>
      </c>
      <c r="D77" t="s">
        <v>38</v>
      </c>
      <c r="E77" s="2">
        <f t="shared" si="63"/>
        <v>0.4</v>
      </c>
      <c r="F77" t="s">
        <v>30</v>
      </c>
      <c r="G77" s="2">
        <f t="shared" si="64"/>
        <v>0.4</v>
      </c>
      <c r="H77" t="s">
        <v>30</v>
      </c>
      <c r="I77" s="2">
        <f t="shared" si="65"/>
        <v>1</v>
      </c>
      <c r="J77" t="s">
        <v>48</v>
      </c>
      <c r="K77" s="2">
        <f t="shared" si="66"/>
        <v>0.33</v>
      </c>
      <c r="L77" t="s">
        <v>30</v>
      </c>
      <c r="M77" s="2">
        <f t="shared" si="67"/>
        <v>0.25</v>
      </c>
      <c r="N77" t="s">
        <v>30</v>
      </c>
      <c r="O77" s="2">
        <f t="shared" si="68"/>
        <v>0.25</v>
      </c>
      <c r="P77" t="s">
        <v>30</v>
      </c>
      <c r="Q77" s="2">
        <f t="shared" si="69"/>
        <v>1</v>
      </c>
      <c r="R77" t="s">
        <v>30</v>
      </c>
      <c r="S77" s="2">
        <f t="shared" si="60"/>
        <v>0.5</v>
      </c>
      <c r="T77" t="s">
        <v>30</v>
      </c>
      <c r="U77" s="2">
        <f t="shared" si="70"/>
        <v>0.75</v>
      </c>
      <c r="V77" t="s">
        <v>38</v>
      </c>
      <c r="W77" s="2">
        <f t="shared" si="71"/>
        <v>0.67</v>
      </c>
      <c r="X77" t="s">
        <v>38</v>
      </c>
      <c r="Y77" s="2">
        <f t="shared" si="72"/>
        <v>0.5</v>
      </c>
      <c r="Z77" t="s">
        <v>30</v>
      </c>
      <c r="AA77" s="2">
        <f t="shared" si="73"/>
        <v>0.8</v>
      </c>
      <c r="AB77" t="s">
        <v>38</v>
      </c>
      <c r="AC77" s="2">
        <f t="shared" si="74"/>
        <v>0.4</v>
      </c>
      <c r="AD77" t="s">
        <v>33</v>
      </c>
      <c r="AE77" s="2">
        <f t="shared" si="75"/>
        <v>0</v>
      </c>
      <c r="AF77" t="s">
        <v>38</v>
      </c>
      <c r="AG77" s="2">
        <f t="shared" si="42"/>
        <v>0.75</v>
      </c>
      <c r="AH77" t="s">
        <v>30</v>
      </c>
      <c r="AI77" s="2">
        <f t="shared" si="43"/>
        <v>0.5</v>
      </c>
      <c r="AJ77" t="s">
        <v>33</v>
      </c>
      <c r="AK77" s="2">
        <f t="shared" si="44"/>
        <v>0.8</v>
      </c>
      <c r="AL77" t="s">
        <v>33</v>
      </c>
      <c r="AM77" s="2">
        <f t="shared" si="45"/>
        <v>0.5</v>
      </c>
      <c r="AN77" s="16" t="s">
        <v>41</v>
      </c>
      <c r="AO77" s="5">
        <f t="shared" si="54"/>
        <v>0.5</v>
      </c>
      <c r="AP77" t="s">
        <v>30</v>
      </c>
      <c r="AQ77" s="2">
        <f t="shared" si="55"/>
        <v>1</v>
      </c>
      <c r="AR77" s="16" t="s">
        <v>41</v>
      </c>
      <c r="AS77" s="5">
        <f t="shared" si="56"/>
        <v>0.5</v>
      </c>
      <c r="AT77" t="s">
        <v>41</v>
      </c>
      <c r="AU77" s="2">
        <f>VLOOKUP(AT77,$A$122:$AU$152,47,FALSE)</f>
        <v>0.5</v>
      </c>
      <c r="AV77" t="s">
        <v>32</v>
      </c>
      <c r="AW77" s="2">
        <f>VLOOKUP(AV77,$A$122:$AW$152,49,FALSE)</f>
        <v>0.25</v>
      </c>
      <c r="AX77" t="s">
        <v>32</v>
      </c>
      <c r="AY77" s="2">
        <f>VLOOKUP(AX77,$A$122:$AY$152,51,FALSE)</f>
        <v>1</v>
      </c>
      <c r="AZ77">
        <f t="shared" si="76"/>
        <v>12.75</v>
      </c>
      <c r="BA77" s="12">
        <v>0.16666666666666666</v>
      </c>
      <c r="BB77" s="12">
        <f t="shared" si="77"/>
        <v>0.53125</v>
      </c>
    </row>
    <row r="78" spans="1:54" s="7" customFormat="1" x14ac:dyDescent="0.25">
      <c r="A78" s="7" t="s">
        <v>61</v>
      </c>
      <c r="B78" s="7" t="s">
        <v>30</v>
      </c>
      <c r="C78" s="7" t="s">
        <v>40</v>
      </c>
      <c r="D78" s="7" t="s">
        <v>40</v>
      </c>
      <c r="E78" s="2">
        <f t="shared" si="63"/>
        <v>0.4</v>
      </c>
      <c r="F78" s="7" t="s">
        <v>41</v>
      </c>
      <c r="G78" s="2">
        <f t="shared" si="64"/>
        <v>0.4</v>
      </c>
      <c r="H78" s="7" t="s">
        <v>30</v>
      </c>
      <c r="I78" s="2">
        <f t="shared" si="65"/>
        <v>1</v>
      </c>
      <c r="J78" s="7" t="s">
        <v>30</v>
      </c>
      <c r="K78" s="2">
        <f t="shared" si="66"/>
        <v>1</v>
      </c>
      <c r="L78" s="7" t="s">
        <v>30</v>
      </c>
      <c r="M78" s="2">
        <f t="shared" si="67"/>
        <v>0.25</v>
      </c>
      <c r="N78" s="7" t="s">
        <v>30</v>
      </c>
      <c r="O78" s="2">
        <f t="shared" si="68"/>
        <v>0.25</v>
      </c>
      <c r="P78" s="7" t="s">
        <v>30</v>
      </c>
      <c r="Q78" s="2">
        <f t="shared" si="69"/>
        <v>1</v>
      </c>
      <c r="R78" s="7" t="s">
        <v>30</v>
      </c>
      <c r="S78" s="2">
        <f t="shared" si="60"/>
        <v>0.5</v>
      </c>
      <c r="T78" s="7" t="s">
        <v>34</v>
      </c>
      <c r="U78" s="2">
        <f t="shared" si="70"/>
        <v>1</v>
      </c>
      <c r="V78" s="14"/>
      <c r="W78" s="15">
        <f>W$121</f>
        <v>0.5</v>
      </c>
      <c r="X78" s="14"/>
      <c r="Y78" s="15">
        <f>Y$121</f>
        <v>0.75</v>
      </c>
      <c r="Z78" s="14"/>
      <c r="AA78" s="15">
        <f>AA$121</f>
        <v>0</v>
      </c>
      <c r="AB78" s="14"/>
      <c r="AC78" s="15">
        <f>AC$121</f>
        <v>0.6</v>
      </c>
      <c r="AD78" s="14"/>
      <c r="AE78" s="15">
        <f>AE$121</f>
        <v>0.25</v>
      </c>
      <c r="AF78" s="14"/>
      <c r="AG78" s="15">
        <f>AG$121</f>
        <v>0</v>
      </c>
      <c r="AH78" s="14"/>
      <c r="AI78" s="15">
        <f>AI$121</f>
        <v>0.75</v>
      </c>
      <c r="AJ78" s="14"/>
      <c r="AK78" s="15">
        <f>AK$121</f>
        <v>0.6</v>
      </c>
      <c r="AL78" s="14"/>
      <c r="AM78" s="15">
        <f>AM$121</f>
        <v>0.75</v>
      </c>
      <c r="AN78" s="14"/>
      <c r="AO78" s="15">
        <f>AO$121</f>
        <v>0.66666999999999998</v>
      </c>
      <c r="AP78" s="14"/>
      <c r="AQ78" s="15">
        <f>AQ$121</f>
        <v>0.75</v>
      </c>
      <c r="AR78" s="14"/>
      <c r="AS78" s="15">
        <f>AS$121</f>
        <v>0.66666999999999998</v>
      </c>
      <c r="AT78" s="14"/>
      <c r="AU78" s="15">
        <f>AU$121</f>
        <v>0.75</v>
      </c>
      <c r="AV78" s="14"/>
      <c r="AW78" s="15">
        <f>AW$121</f>
        <v>0.75</v>
      </c>
      <c r="AX78" s="14"/>
      <c r="AY78" s="15">
        <f>AY$121</f>
        <v>0</v>
      </c>
      <c r="AZ78">
        <f t="shared" si="76"/>
        <v>12.783339999999999</v>
      </c>
      <c r="BA78" s="12">
        <v>0.16666666666666666</v>
      </c>
      <c r="BB78" s="12">
        <f t="shared" si="77"/>
        <v>0.53263916666666666</v>
      </c>
    </row>
    <row r="79" spans="1:54" s="7" customFormat="1" x14ac:dyDescent="0.25">
      <c r="A79" s="7" t="s">
        <v>43</v>
      </c>
      <c r="B79" s="7" t="s">
        <v>30</v>
      </c>
      <c r="C79" s="7" t="s">
        <v>40</v>
      </c>
      <c r="D79" s="7" t="s">
        <v>37</v>
      </c>
      <c r="E79" s="2">
        <f t="shared" si="63"/>
        <v>0.6</v>
      </c>
      <c r="F79" s="7" t="s">
        <v>44</v>
      </c>
      <c r="G79" s="2">
        <f t="shared" si="64"/>
        <v>0.6</v>
      </c>
      <c r="H79" s="7" t="s">
        <v>35</v>
      </c>
      <c r="I79" s="2">
        <f t="shared" si="65"/>
        <v>0.67</v>
      </c>
      <c r="J79" s="7" t="s">
        <v>34</v>
      </c>
      <c r="K79" s="2">
        <f t="shared" si="66"/>
        <v>0.67</v>
      </c>
      <c r="L79" s="7" t="s">
        <v>30</v>
      </c>
      <c r="M79" s="2">
        <f t="shared" si="67"/>
        <v>0.25</v>
      </c>
      <c r="N79" s="7" t="s">
        <v>38</v>
      </c>
      <c r="O79" s="2">
        <f t="shared" si="68"/>
        <v>0.25</v>
      </c>
      <c r="P79" s="7" t="s">
        <v>33</v>
      </c>
      <c r="Q79" s="2">
        <f t="shared" si="69"/>
        <v>0.5</v>
      </c>
      <c r="R79" s="7" t="s">
        <v>30</v>
      </c>
      <c r="S79" s="2">
        <f t="shared" si="60"/>
        <v>0.5</v>
      </c>
      <c r="T79" s="7" t="s">
        <v>35</v>
      </c>
      <c r="U79" s="2">
        <f t="shared" si="70"/>
        <v>0.5</v>
      </c>
      <c r="V79" s="7" t="s">
        <v>30</v>
      </c>
      <c r="W79" s="2">
        <f t="shared" ref="W79:W118" si="78">VLOOKUP(V79,$A$122:$W$152,23,FALSE)</f>
        <v>0.67</v>
      </c>
      <c r="X79" s="7" t="s">
        <v>37</v>
      </c>
      <c r="Y79" s="2">
        <f t="shared" ref="Y79:Y116" si="79">VLOOKUP(X79,$A$122:$Y$152,25,FALSE)</f>
        <v>0.25</v>
      </c>
      <c r="Z79" s="7" t="s">
        <v>34</v>
      </c>
      <c r="AA79" s="2">
        <f t="shared" ref="AA79:AA89" si="80">VLOOKUP(Z79,$A$122:$AA$152,27,FALSE)</f>
        <v>1</v>
      </c>
      <c r="AB79" s="7" t="s">
        <v>38</v>
      </c>
      <c r="AC79" s="2">
        <f t="shared" ref="AC79:AC114" si="81">VLOOKUP(AB79,$A$122:$AC$152,29,FALSE)</f>
        <v>0.4</v>
      </c>
      <c r="AD79" s="7" t="s">
        <v>35</v>
      </c>
      <c r="AE79" s="2">
        <f t="shared" ref="AE79:AE114" si="82">VLOOKUP(AD79,$A$122:$AE$152,31,FALSE)</f>
        <v>0.75</v>
      </c>
      <c r="AF79" s="7" t="s">
        <v>28</v>
      </c>
      <c r="AG79" s="2">
        <f t="shared" ref="AG79:AG114" si="83">VLOOKUP(AF79,$A$122:$AG$152,33,FALSE)</f>
        <v>0.5</v>
      </c>
      <c r="AH79" s="7" t="s">
        <v>38</v>
      </c>
      <c r="AI79" s="2">
        <f t="shared" ref="AI79:AI89" si="84">VLOOKUP(AH79,$A$122:$AI$152,35,FALSE)</f>
        <v>1</v>
      </c>
      <c r="AJ79" s="7" t="s">
        <v>35</v>
      </c>
      <c r="AK79" s="2">
        <f t="shared" ref="AK79:AK89" si="85">VLOOKUP(AJ79,$A$122:$AK$152,37,FALSE)</f>
        <v>0.2</v>
      </c>
      <c r="AL79" s="7" t="s">
        <v>33</v>
      </c>
      <c r="AM79" s="2">
        <f t="shared" ref="AM79:AM89" si="86">VLOOKUP(AL79,$A$122:$AM$152,39,FALSE)</f>
        <v>0.5</v>
      </c>
      <c r="AN79" s="16" t="s">
        <v>41</v>
      </c>
      <c r="AO79" s="5">
        <f t="shared" ref="AO79:AO89" si="87">VLOOKUP(AN79,$A$122:$AO$152,41,FALSE)</f>
        <v>0.5</v>
      </c>
      <c r="AP79" s="7" t="s">
        <v>45</v>
      </c>
      <c r="AQ79" s="2">
        <f t="shared" ref="AQ79:AQ89" si="88">VLOOKUP(AP79,$A$122:$AQ$152,43,FALSE)</f>
        <v>0.25</v>
      </c>
      <c r="AR79" s="7" t="s">
        <v>34</v>
      </c>
      <c r="AS79" s="2">
        <f t="shared" ref="AS79:AS89" si="89">VLOOKUP(AR79,$A$122:$AS$152,45,FALSE)</f>
        <v>0.66666700000000001</v>
      </c>
      <c r="AT79" s="7" t="s">
        <v>38</v>
      </c>
      <c r="AU79" s="2">
        <f t="shared" ref="AU79:AU89" si="90">VLOOKUP(AT79,$A$122:$AU$152,47,FALSE)</f>
        <v>0.5</v>
      </c>
      <c r="AV79" s="7" t="s">
        <v>35</v>
      </c>
      <c r="AW79" s="2">
        <f t="shared" ref="AW79:AW89" si="91">VLOOKUP(AV79,$A$122:$AW$152,49,FALSE)</f>
        <v>0.25</v>
      </c>
      <c r="AX79" s="7" t="s">
        <v>32</v>
      </c>
      <c r="AY79" s="2">
        <f t="shared" ref="AY79:AY89" si="92">VLOOKUP(AX79,$A$122:$AY$152,51,FALSE)</f>
        <v>1</v>
      </c>
      <c r="AZ79">
        <f t="shared" si="76"/>
        <v>11.776667</v>
      </c>
      <c r="BA79" s="12">
        <v>0.125</v>
      </c>
      <c r="BB79" s="12">
        <f t="shared" si="77"/>
        <v>0.49069445833333331</v>
      </c>
    </row>
    <row r="80" spans="1:54" s="7" customFormat="1" x14ac:dyDescent="0.25">
      <c r="A80" s="7" t="s">
        <v>88</v>
      </c>
      <c r="B80" s="7" t="s">
        <v>30</v>
      </c>
      <c r="C80" s="7" t="s">
        <v>40</v>
      </c>
      <c r="D80" s="14"/>
      <c r="E80" s="15">
        <f>E83</f>
        <v>0.4</v>
      </c>
      <c r="F80" s="14"/>
      <c r="G80" s="15">
        <f>G$121</f>
        <v>0.6</v>
      </c>
      <c r="H80" s="7" t="s">
        <v>30</v>
      </c>
      <c r="I80" s="2">
        <f t="shared" si="65"/>
        <v>1</v>
      </c>
      <c r="J80" s="7" t="s">
        <v>30</v>
      </c>
      <c r="K80" s="2">
        <f t="shared" si="66"/>
        <v>1</v>
      </c>
      <c r="L80" s="7" t="s">
        <v>33</v>
      </c>
      <c r="M80" s="2">
        <f t="shared" si="67"/>
        <v>0.75</v>
      </c>
      <c r="N80" s="7" t="s">
        <v>38</v>
      </c>
      <c r="O80" s="2">
        <f t="shared" si="68"/>
        <v>0.25</v>
      </c>
      <c r="P80" s="14"/>
      <c r="Q80" s="15">
        <f>Q$121</f>
        <v>0.75</v>
      </c>
      <c r="R80" s="7" t="s">
        <v>38</v>
      </c>
      <c r="S80" s="2">
        <f t="shared" si="60"/>
        <v>0.5</v>
      </c>
      <c r="T80" s="7" t="s">
        <v>34</v>
      </c>
      <c r="U80" s="2">
        <f t="shared" si="70"/>
        <v>1</v>
      </c>
      <c r="V80" s="7" t="s">
        <v>30</v>
      </c>
      <c r="W80" s="2">
        <f t="shared" si="78"/>
        <v>0.67</v>
      </c>
      <c r="X80" s="7" t="s">
        <v>30</v>
      </c>
      <c r="Y80" s="2">
        <f t="shared" si="79"/>
        <v>1</v>
      </c>
      <c r="Z80" s="7" t="s">
        <v>30</v>
      </c>
      <c r="AA80" s="2">
        <f t="shared" si="80"/>
        <v>0.8</v>
      </c>
      <c r="AB80" s="7" t="s">
        <v>45</v>
      </c>
      <c r="AC80" s="2">
        <f t="shared" si="81"/>
        <v>0.6</v>
      </c>
      <c r="AD80" s="7" t="s">
        <v>41</v>
      </c>
      <c r="AE80" s="2">
        <f t="shared" si="82"/>
        <v>0.5</v>
      </c>
      <c r="AF80" s="7" t="s">
        <v>30</v>
      </c>
      <c r="AG80" s="2">
        <f t="shared" si="83"/>
        <v>0.25</v>
      </c>
      <c r="AH80" s="7" t="s">
        <v>33</v>
      </c>
      <c r="AI80" s="2">
        <f t="shared" si="84"/>
        <v>0.5</v>
      </c>
      <c r="AJ80" s="7" t="s">
        <v>41</v>
      </c>
      <c r="AK80" s="2">
        <f t="shared" si="85"/>
        <v>0.8</v>
      </c>
      <c r="AL80" s="7" t="s">
        <v>41</v>
      </c>
      <c r="AM80" s="2">
        <f t="shared" si="86"/>
        <v>0.5</v>
      </c>
      <c r="AN80" s="7" t="s">
        <v>33</v>
      </c>
      <c r="AO80" s="2">
        <f t="shared" si="87"/>
        <v>0.33333299999999999</v>
      </c>
      <c r="AP80" s="7" t="s">
        <v>30</v>
      </c>
      <c r="AQ80" s="2">
        <f t="shared" si="88"/>
        <v>1</v>
      </c>
      <c r="AR80" s="7" t="s">
        <v>30</v>
      </c>
      <c r="AS80" s="2">
        <f t="shared" si="89"/>
        <v>0.33333000000000002</v>
      </c>
      <c r="AT80" s="7" t="s">
        <v>33</v>
      </c>
      <c r="AU80" s="2">
        <f t="shared" si="90"/>
        <v>1</v>
      </c>
      <c r="AV80" s="7" t="s">
        <v>35</v>
      </c>
      <c r="AW80" s="2">
        <f t="shared" si="91"/>
        <v>0.25</v>
      </c>
      <c r="AX80" s="7" t="s">
        <v>31</v>
      </c>
      <c r="AY80" s="2">
        <f t="shared" si="92"/>
        <v>0.5</v>
      </c>
      <c r="AZ80">
        <f t="shared" si="76"/>
        <v>14.286663000000001</v>
      </c>
      <c r="BA80" s="12">
        <v>0.25</v>
      </c>
      <c r="BB80" s="12">
        <f t="shared" si="77"/>
        <v>0.59527762500000003</v>
      </c>
    </row>
    <row r="81" spans="1:54" s="7" customFormat="1" x14ac:dyDescent="0.25">
      <c r="A81" t="s">
        <v>131</v>
      </c>
      <c r="B81" s="1" t="s">
        <v>30</v>
      </c>
      <c r="C81" s="1" t="s">
        <v>40</v>
      </c>
      <c r="D81" t="s">
        <v>37</v>
      </c>
      <c r="E81" s="2">
        <f t="shared" ref="E81:E117" si="93">VLOOKUP(D81,$A$121:$E$152,5,FALSE)</f>
        <v>0.6</v>
      </c>
      <c r="F81" t="s">
        <v>34</v>
      </c>
      <c r="G81" s="2">
        <f t="shared" ref="G81:G101" si="94">VLOOKUP(F81,$A$122:$G$152,7,FALSE)</f>
        <v>0.2</v>
      </c>
      <c r="H81" t="s">
        <v>33</v>
      </c>
      <c r="I81" s="2">
        <f t="shared" si="65"/>
        <v>0.33</v>
      </c>
      <c r="J81" t="s">
        <v>30</v>
      </c>
      <c r="K81" s="2">
        <f t="shared" si="66"/>
        <v>1</v>
      </c>
      <c r="L81" t="s">
        <v>38</v>
      </c>
      <c r="M81" s="2">
        <f t="shared" si="67"/>
        <v>0.25</v>
      </c>
      <c r="N81" t="s">
        <v>38</v>
      </c>
      <c r="O81" s="2">
        <f t="shared" si="68"/>
        <v>0.25</v>
      </c>
      <c r="P81" t="s">
        <v>30</v>
      </c>
      <c r="Q81" s="2">
        <f t="shared" ref="Q81:Q89" si="95">VLOOKUP(P81,$A$122:$Q$152,17,FALSE)</f>
        <v>1</v>
      </c>
      <c r="R81" t="s">
        <v>38</v>
      </c>
      <c r="S81" s="2">
        <f t="shared" si="60"/>
        <v>0.5</v>
      </c>
      <c r="T81" t="s">
        <v>48</v>
      </c>
      <c r="U81" s="2">
        <f t="shared" si="70"/>
        <v>0.75</v>
      </c>
      <c r="V81" t="s">
        <v>38</v>
      </c>
      <c r="W81" s="2">
        <f t="shared" si="78"/>
        <v>0.67</v>
      </c>
      <c r="X81" t="s">
        <v>30</v>
      </c>
      <c r="Y81" s="2">
        <f t="shared" si="79"/>
        <v>1</v>
      </c>
      <c r="Z81" t="s">
        <v>40</v>
      </c>
      <c r="AA81" s="2">
        <f t="shared" si="80"/>
        <v>0.4</v>
      </c>
      <c r="AB81" t="s">
        <v>30</v>
      </c>
      <c r="AC81" s="2">
        <f t="shared" si="81"/>
        <v>0.4</v>
      </c>
      <c r="AD81" t="s">
        <v>35</v>
      </c>
      <c r="AE81" s="2">
        <f t="shared" si="82"/>
        <v>0.75</v>
      </c>
      <c r="AF81" t="s">
        <v>38</v>
      </c>
      <c r="AG81" s="2">
        <f t="shared" si="83"/>
        <v>0.75</v>
      </c>
      <c r="AH81" t="s">
        <v>33</v>
      </c>
      <c r="AI81" s="2">
        <f t="shared" si="84"/>
        <v>0.5</v>
      </c>
      <c r="AJ81" t="s">
        <v>40</v>
      </c>
      <c r="AK81" s="2">
        <f t="shared" si="85"/>
        <v>0.4</v>
      </c>
      <c r="AL81" t="s">
        <v>38</v>
      </c>
      <c r="AM81" s="2">
        <f t="shared" si="86"/>
        <v>1</v>
      </c>
      <c r="AN81" t="s">
        <v>34</v>
      </c>
      <c r="AO81" s="2">
        <f t="shared" si="87"/>
        <v>0.3333333</v>
      </c>
      <c r="AP81" t="s">
        <v>32</v>
      </c>
      <c r="AQ81" s="2">
        <f t="shared" si="88"/>
        <v>0.25</v>
      </c>
      <c r="AR81" t="s">
        <v>38</v>
      </c>
      <c r="AS81" s="2">
        <f t="shared" si="89"/>
        <v>1</v>
      </c>
      <c r="AT81" t="s">
        <v>38</v>
      </c>
      <c r="AU81" s="2">
        <f t="shared" si="90"/>
        <v>0.5</v>
      </c>
      <c r="AV81" t="s">
        <v>34</v>
      </c>
      <c r="AW81" s="2">
        <f t="shared" si="91"/>
        <v>0.75</v>
      </c>
      <c r="AX81" t="s">
        <v>38</v>
      </c>
      <c r="AY81" s="2">
        <f t="shared" si="92"/>
        <v>0.25</v>
      </c>
      <c r="AZ81">
        <f t="shared" si="76"/>
        <v>13.033333300000001</v>
      </c>
      <c r="BA81" s="12">
        <v>0.20833333333333334</v>
      </c>
      <c r="BB81" s="12">
        <f t="shared" si="77"/>
        <v>0.54305555416666673</v>
      </c>
    </row>
    <row r="82" spans="1:54" s="7" customFormat="1" x14ac:dyDescent="0.25">
      <c r="A82" s="7" t="s">
        <v>86</v>
      </c>
      <c r="B82" s="7" t="s">
        <v>30</v>
      </c>
      <c r="C82" s="7" t="s">
        <v>40</v>
      </c>
      <c r="D82" s="7" t="s">
        <v>38</v>
      </c>
      <c r="E82" s="2">
        <f t="shared" si="93"/>
        <v>0.4</v>
      </c>
      <c r="F82" s="7" t="s">
        <v>30</v>
      </c>
      <c r="G82" s="2">
        <f t="shared" si="94"/>
        <v>0.4</v>
      </c>
      <c r="H82" s="7" t="s">
        <v>30</v>
      </c>
      <c r="I82" s="2">
        <f t="shared" si="65"/>
        <v>1</v>
      </c>
      <c r="J82" s="7" t="s">
        <v>30</v>
      </c>
      <c r="K82" s="2">
        <f t="shared" si="66"/>
        <v>1</v>
      </c>
      <c r="L82" s="7" t="s">
        <v>30</v>
      </c>
      <c r="M82" s="2">
        <f t="shared" si="67"/>
        <v>0.25</v>
      </c>
      <c r="N82" s="7" t="s">
        <v>38</v>
      </c>
      <c r="O82" s="2">
        <f t="shared" si="68"/>
        <v>0.25</v>
      </c>
      <c r="P82" s="7" t="s">
        <v>33</v>
      </c>
      <c r="Q82" s="2">
        <f t="shared" si="95"/>
        <v>0.5</v>
      </c>
      <c r="R82" s="7" t="s">
        <v>38</v>
      </c>
      <c r="S82" s="2">
        <f t="shared" si="60"/>
        <v>0.5</v>
      </c>
      <c r="T82" s="7" t="s">
        <v>30</v>
      </c>
      <c r="U82" s="2">
        <f t="shared" si="70"/>
        <v>0.75</v>
      </c>
      <c r="V82" s="7" t="s">
        <v>38</v>
      </c>
      <c r="W82" s="2">
        <f t="shared" si="78"/>
        <v>0.67</v>
      </c>
      <c r="X82" s="7" t="s">
        <v>30</v>
      </c>
      <c r="Y82" s="2">
        <f t="shared" si="79"/>
        <v>1</v>
      </c>
      <c r="Z82" s="7" t="s">
        <v>30</v>
      </c>
      <c r="AA82" s="2">
        <f t="shared" si="80"/>
        <v>0.8</v>
      </c>
      <c r="AB82" s="7" t="s">
        <v>33</v>
      </c>
      <c r="AC82" s="2">
        <f t="shared" si="81"/>
        <v>0.8</v>
      </c>
      <c r="AD82" s="7" t="s">
        <v>41</v>
      </c>
      <c r="AE82" s="2">
        <f t="shared" si="82"/>
        <v>0.5</v>
      </c>
      <c r="AF82" s="7" t="s">
        <v>33</v>
      </c>
      <c r="AG82" s="2">
        <f t="shared" si="83"/>
        <v>0.25</v>
      </c>
      <c r="AH82" s="7" t="s">
        <v>38</v>
      </c>
      <c r="AI82" s="2">
        <f t="shared" si="84"/>
        <v>1</v>
      </c>
      <c r="AJ82" s="7" t="s">
        <v>41</v>
      </c>
      <c r="AK82" s="2">
        <f t="shared" si="85"/>
        <v>0.8</v>
      </c>
      <c r="AL82" s="7" t="s">
        <v>38</v>
      </c>
      <c r="AM82" s="2">
        <f t="shared" si="86"/>
        <v>1</v>
      </c>
      <c r="AN82" s="7" t="s">
        <v>30</v>
      </c>
      <c r="AO82" s="2">
        <f t="shared" si="87"/>
        <v>1</v>
      </c>
      <c r="AP82" s="7" t="s">
        <v>33</v>
      </c>
      <c r="AQ82" s="2">
        <f t="shared" si="88"/>
        <v>0.5</v>
      </c>
      <c r="AR82" s="7" t="s">
        <v>38</v>
      </c>
      <c r="AS82" s="2">
        <f t="shared" si="89"/>
        <v>1</v>
      </c>
      <c r="AT82" s="7" t="s">
        <v>38</v>
      </c>
      <c r="AU82" s="2">
        <f t="shared" si="90"/>
        <v>0.5</v>
      </c>
      <c r="AV82" s="7" t="s">
        <v>38</v>
      </c>
      <c r="AW82" s="2">
        <f t="shared" si="91"/>
        <v>0.5</v>
      </c>
      <c r="AX82" s="7" t="s">
        <v>41</v>
      </c>
      <c r="AY82" s="2">
        <f t="shared" si="92"/>
        <v>0.25</v>
      </c>
      <c r="AZ82">
        <f t="shared" si="76"/>
        <v>14.82</v>
      </c>
      <c r="BA82" s="12">
        <v>0.29166666666666669</v>
      </c>
      <c r="BB82" s="12">
        <f t="shared" si="77"/>
        <v>0.61750000000000005</v>
      </c>
    </row>
    <row r="83" spans="1:54" s="7" customFormat="1" x14ac:dyDescent="0.25">
      <c r="A83" s="7" t="s">
        <v>71</v>
      </c>
      <c r="B83" s="7" t="s">
        <v>30</v>
      </c>
      <c r="C83" s="7" t="s">
        <v>40</v>
      </c>
      <c r="D83" s="7" t="s">
        <v>38</v>
      </c>
      <c r="E83" s="2">
        <f t="shared" si="93"/>
        <v>0.4</v>
      </c>
      <c r="F83" s="7" t="s">
        <v>40</v>
      </c>
      <c r="G83" s="2">
        <f t="shared" si="94"/>
        <v>0.8</v>
      </c>
      <c r="H83" s="7" t="s">
        <v>33</v>
      </c>
      <c r="I83" s="2">
        <f t="shared" si="65"/>
        <v>0.33</v>
      </c>
      <c r="J83" s="7" t="s">
        <v>34</v>
      </c>
      <c r="K83" s="2">
        <f t="shared" si="66"/>
        <v>0.67</v>
      </c>
      <c r="L83" s="7" t="s">
        <v>33</v>
      </c>
      <c r="M83" s="2">
        <f t="shared" si="67"/>
        <v>0.75</v>
      </c>
      <c r="N83" s="7" t="s">
        <v>38</v>
      </c>
      <c r="O83" s="2">
        <f t="shared" si="68"/>
        <v>0.25</v>
      </c>
      <c r="P83" s="7" t="s">
        <v>41</v>
      </c>
      <c r="Q83" s="2">
        <f t="shared" si="95"/>
        <v>0.5</v>
      </c>
      <c r="R83" s="7" t="s">
        <v>41</v>
      </c>
      <c r="S83" s="2">
        <f t="shared" si="60"/>
        <v>0.5</v>
      </c>
      <c r="T83" s="7" t="s">
        <v>35</v>
      </c>
      <c r="U83" s="2">
        <f t="shared" si="70"/>
        <v>0.5</v>
      </c>
      <c r="V83" s="7" t="s">
        <v>38</v>
      </c>
      <c r="W83" s="2">
        <f t="shared" si="78"/>
        <v>0.67</v>
      </c>
      <c r="X83" s="7" t="s">
        <v>30</v>
      </c>
      <c r="Y83" s="2">
        <f t="shared" si="79"/>
        <v>1</v>
      </c>
      <c r="Z83" s="7" t="s">
        <v>30</v>
      </c>
      <c r="AA83" s="2">
        <f t="shared" si="80"/>
        <v>0.8</v>
      </c>
      <c r="AB83" s="7" t="s">
        <v>38</v>
      </c>
      <c r="AC83" s="2">
        <f t="shared" si="81"/>
        <v>0.4</v>
      </c>
      <c r="AD83" s="7" t="s">
        <v>38</v>
      </c>
      <c r="AE83" s="2">
        <f t="shared" si="82"/>
        <v>0.5</v>
      </c>
      <c r="AF83" s="7" t="s">
        <v>35</v>
      </c>
      <c r="AG83" s="2">
        <f t="shared" si="83"/>
        <v>0.5</v>
      </c>
      <c r="AH83" s="7" t="s">
        <v>38</v>
      </c>
      <c r="AI83" s="2">
        <f t="shared" si="84"/>
        <v>1</v>
      </c>
      <c r="AJ83" s="7" t="s">
        <v>33</v>
      </c>
      <c r="AK83" s="2">
        <f t="shared" si="85"/>
        <v>0.8</v>
      </c>
      <c r="AL83" s="7" t="s">
        <v>41</v>
      </c>
      <c r="AM83" s="2">
        <f t="shared" si="86"/>
        <v>0.5</v>
      </c>
      <c r="AN83" s="7" t="s">
        <v>33</v>
      </c>
      <c r="AO83" s="2">
        <f t="shared" si="87"/>
        <v>0.33333299999999999</v>
      </c>
      <c r="AP83" s="7" t="s">
        <v>30</v>
      </c>
      <c r="AQ83" s="2">
        <f t="shared" si="88"/>
        <v>1</v>
      </c>
      <c r="AR83" s="7" t="s">
        <v>38</v>
      </c>
      <c r="AS83" s="2">
        <f t="shared" si="89"/>
        <v>1</v>
      </c>
      <c r="AT83" s="7" t="s">
        <v>41</v>
      </c>
      <c r="AU83" s="2">
        <f t="shared" si="90"/>
        <v>0.5</v>
      </c>
      <c r="AV83" s="7" t="s">
        <v>37</v>
      </c>
      <c r="AW83" s="2">
        <f t="shared" si="91"/>
        <v>0.25</v>
      </c>
      <c r="AX83" s="7" t="s">
        <v>33</v>
      </c>
      <c r="AY83" s="2">
        <f t="shared" si="92"/>
        <v>0.25</v>
      </c>
      <c r="AZ83">
        <f t="shared" si="76"/>
        <v>13.003333000000001</v>
      </c>
      <c r="BA83" s="12">
        <v>0.16666666666666666</v>
      </c>
      <c r="BB83" s="12">
        <f t="shared" si="77"/>
        <v>0.54180554166666672</v>
      </c>
    </row>
    <row r="84" spans="1:54" s="7" customFormat="1" x14ac:dyDescent="0.25">
      <c r="A84" s="7" t="s">
        <v>67</v>
      </c>
      <c r="B84" s="7" t="s">
        <v>30</v>
      </c>
      <c r="C84" s="7" t="s">
        <v>40</v>
      </c>
      <c r="D84" s="7" t="s">
        <v>30</v>
      </c>
      <c r="E84" s="2">
        <f t="shared" si="93"/>
        <v>0.8</v>
      </c>
      <c r="F84" s="7" t="s">
        <v>38</v>
      </c>
      <c r="G84" s="2">
        <f t="shared" si="94"/>
        <v>0.8</v>
      </c>
      <c r="H84" s="7" t="s">
        <v>30</v>
      </c>
      <c r="I84" s="2">
        <f t="shared" si="65"/>
        <v>1</v>
      </c>
      <c r="J84" s="7" t="s">
        <v>34</v>
      </c>
      <c r="K84" s="2">
        <f t="shared" si="66"/>
        <v>0.67</v>
      </c>
      <c r="L84" s="7" t="s">
        <v>33</v>
      </c>
      <c r="M84" s="2">
        <f t="shared" si="67"/>
        <v>0.75</v>
      </c>
      <c r="N84" s="7" t="s">
        <v>38</v>
      </c>
      <c r="O84" s="2">
        <f t="shared" si="68"/>
        <v>0.25</v>
      </c>
      <c r="P84" s="7" t="s">
        <v>41</v>
      </c>
      <c r="Q84" s="2">
        <f t="shared" si="95"/>
        <v>0.5</v>
      </c>
      <c r="R84" s="7" t="s">
        <v>33</v>
      </c>
      <c r="S84" s="2">
        <f t="shared" si="60"/>
        <v>1</v>
      </c>
      <c r="T84" s="7" t="s">
        <v>30</v>
      </c>
      <c r="U84" s="2">
        <f t="shared" si="70"/>
        <v>0.75</v>
      </c>
      <c r="V84" s="7" t="s">
        <v>33</v>
      </c>
      <c r="W84" s="2">
        <f t="shared" si="78"/>
        <v>0</v>
      </c>
      <c r="X84" s="7" t="s">
        <v>34</v>
      </c>
      <c r="Y84" s="2">
        <f t="shared" si="79"/>
        <v>0.75</v>
      </c>
      <c r="Z84" s="7" t="s">
        <v>30</v>
      </c>
      <c r="AA84" s="2">
        <f t="shared" si="80"/>
        <v>0.8</v>
      </c>
      <c r="AB84" s="7" t="s">
        <v>40</v>
      </c>
      <c r="AC84" s="2">
        <f t="shared" si="81"/>
        <v>0.4</v>
      </c>
      <c r="AD84" s="7" t="s">
        <v>41</v>
      </c>
      <c r="AE84" s="2">
        <f t="shared" si="82"/>
        <v>0.5</v>
      </c>
      <c r="AF84" s="7" t="s">
        <v>38</v>
      </c>
      <c r="AG84" s="2">
        <f t="shared" si="83"/>
        <v>0.75</v>
      </c>
      <c r="AH84" s="7" t="s">
        <v>45</v>
      </c>
      <c r="AI84" s="2">
        <f t="shared" si="84"/>
        <v>0.75</v>
      </c>
      <c r="AJ84" s="7" t="s">
        <v>41</v>
      </c>
      <c r="AK84" s="2">
        <f t="shared" si="85"/>
        <v>0.8</v>
      </c>
      <c r="AL84" s="7" t="s">
        <v>33</v>
      </c>
      <c r="AM84" s="2">
        <f t="shared" si="86"/>
        <v>0.5</v>
      </c>
      <c r="AN84" s="7" t="s">
        <v>33</v>
      </c>
      <c r="AO84" s="2">
        <f t="shared" si="87"/>
        <v>0.33333299999999999</v>
      </c>
      <c r="AP84" s="7" t="s">
        <v>30</v>
      </c>
      <c r="AQ84" s="2">
        <f t="shared" si="88"/>
        <v>1</v>
      </c>
      <c r="AR84" s="7" t="s">
        <v>38</v>
      </c>
      <c r="AS84" s="2">
        <f t="shared" si="89"/>
        <v>1</v>
      </c>
      <c r="AT84" s="7" t="s">
        <v>30</v>
      </c>
      <c r="AU84" s="2">
        <f t="shared" si="90"/>
        <v>0.5</v>
      </c>
      <c r="AV84" s="7" t="s">
        <v>33</v>
      </c>
      <c r="AW84" s="2">
        <f t="shared" si="91"/>
        <v>0.5</v>
      </c>
      <c r="AX84" s="7" t="s">
        <v>38</v>
      </c>
      <c r="AY84" s="2">
        <f t="shared" si="92"/>
        <v>0.25</v>
      </c>
      <c r="AZ84">
        <f t="shared" si="76"/>
        <v>13.753333000000001</v>
      </c>
      <c r="BA84" s="12">
        <v>0.16666666666666666</v>
      </c>
      <c r="BB84" s="12">
        <f t="shared" si="77"/>
        <v>0.57305554166666672</v>
      </c>
    </row>
    <row r="85" spans="1:54" s="7" customFormat="1" x14ac:dyDescent="0.25">
      <c r="A85" t="s">
        <v>162</v>
      </c>
      <c r="B85" s="9" t="s">
        <v>30</v>
      </c>
      <c r="C85" s="9" t="s">
        <v>40</v>
      </c>
      <c r="D85" t="s">
        <v>38</v>
      </c>
      <c r="E85" s="2">
        <f t="shared" si="93"/>
        <v>0.4</v>
      </c>
      <c r="F85" t="s">
        <v>30</v>
      </c>
      <c r="G85" s="2">
        <f t="shared" si="94"/>
        <v>0.4</v>
      </c>
      <c r="H85" t="s">
        <v>30</v>
      </c>
      <c r="I85" s="2">
        <f t="shared" si="65"/>
        <v>1</v>
      </c>
      <c r="J85" t="s">
        <v>38</v>
      </c>
      <c r="K85" s="2">
        <f t="shared" si="66"/>
        <v>0.33</v>
      </c>
      <c r="L85" t="s">
        <v>33</v>
      </c>
      <c r="M85" s="2">
        <f t="shared" si="67"/>
        <v>0.75</v>
      </c>
      <c r="N85" t="s">
        <v>38</v>
      </c>
      <c r="O85" s="2">
        <f t="shared" si="68"/>
        <v>0.25</v>
      </c>
      <c r="P85" t="s">
        <v>33</v>
      </c>
      <c r="Q85" s="2">
        <f t="shared" si="95"/>
        <v>0.5</v>
      </c>
      <c r="R85" t="s">
        <v>38</v>
      </c>
      <c r="S85" s="2">
        <f t="shared" si="60"/>
        <v>0.5</v>
      </c>
      <c r="T85" t="s">
        <v>30</v>
      </c>
      <c r="U85" s="2">
        <f t="shared" si="70"/>
        <v>0.75</v>
      </c>
      <c r="V85" t="s">
        <v>38</v>
      </c>
      <c r="W85" s="2">
        <f t="shared" si="78"/>
        <v>0.67</v>
      </c>
      <c r="X85" t="s">
        <v>30</v>
      </c>
      <c r="Y85" s="2">
        <f t="shared" si="79"/>
        <v>1</v>
      </c>
      <c r="Z85" t="s">
        <v>30</v>
      </c>
      <c r="AA85" s="2">
        <f t="shared" si="80"/>
        <v>0.8</v>
      </c>
      <c r="AB85" t="s">
        <v>40</v>
      </c>
      <c r="AC85" s="2">
        <f t="shared" si="81"/>
        <v>0.4</v>
      </c>
      <c r="AD85" t="s">
        <v>38</v>
      </c>
      <c r="AE85" s="2">
        <f t="shared" si="82"/>
        <v>0.5</v>
      </c>
      <c r="AF85" t="s">
        <v>38</v>
      </c>
      <c r="AG85" s="2">
        <f t="shared" si="83"/>
        <v>0.75</v>
      </c>
      <c r="AH85" t="s">
        <v>38</v>
      </c>
      <c r="AI85" s="2">
        <f t="shared" si="84"/>
        <v>1</v>
      </c>
      <c r="AJ85" t="s">
        <v>40</v>
      </c>
      <c r="AK85" s="2">
        <f t="shared" si="85"/>
        <v>0.4</v>
      </c>
      <c r="AL85" t="s">
        <v>38</v>
      </c>
      <c r="AM85" s="2">
        <f t="shared" si="86"/>
        <v>1</v>
      </c>
      <c r="AN85" t="s">
        <v>34</v>
      </c>
      <c r="AO85" s="2">
        <f t="shared" si="87"/>
        <v>0.3333333</v>
      </c>
      <c r="AP85" t="s">
        <v>30</v>
      </c>
      <c r="AQ85" s="2">
        <f t="shared" si="88"/>
        <v>1</v>
      </c>
      <c r="AR85" t="s">
        <v>33</v>
      </c>
      <c r="AS85" s="2">
        <f t="shared" si="89"/>
        <v>0.33333000000000002</v>
      </c>
      <c r="AT85" t="s">
        <v>41</v>
      </c>
      <c r="AU85" s="2">
        <f t="shared" si="90"/>
        <v>0.5</v>
      </c>
      <c r="AV85" t="s">
        <v>38</v>
      </c>
      <c r="AW85" s="2">
        <f t="shared" si="91"/>
        <v>0.5</v>
      </c>
      <c r="AX85" t="s">
        <v>33</v>
      </c>
      <c r="AY85" s="2">
        <f t="shared" si="92"/>
        <v>0.25</v>
      </c>
      <c r="AZ85">
        <f t="shared" si="76"/>
        <v>13.516663299999999</v>
      </c>
      <c r="BA85" s="12">
        <v>0.20833333333333334</v>
      </c>
      <c r="BB85" s="12">
        <f t="shared" si="77"/>
        <v>0.5631943041666666</v>
      </c>
    </row>
    <row r="86" spans="1:54" s="7" customFormat="1" x14ac:dyDescent="0.25">
      <c r="A86" s="7" t="s">
        <v>98</v>
      </c>
      <c r="B86" s="7" t="s">
        <v>30</v>
      </c>
      <c r="C86" s="7" t="s">
        <v>40</v>
      </c>
      <c r="D86" s="7" t="s">
        <v>99</v>
      </c>
      <c r="E86" s="2">
        <f t="shared" si="93"/>
        <v>0.6</v>
      </c>
      <c r="F86" s="7" t="s">
        <v>78</v>
      </c>
      <c r="G86" s="2">
        <f t="shared" si="94"/>
        <v>0.8</v>
      </c>
      <c r="H86" s="7" t="s">
        <v>35</v>
      </c>
      <c r="I86" s="2">
        <f t="shared" si="65"/>
        <v>0.67</v>
      </c>
      <c r="J86" s="7" t="s">
        <v>34</v>
      </c>
      <c r="K86" s="2">
        <f t="shared" si="66"/>
        <v>0.67</v>
      </c>
      <c r="L86" s="7" t="s">
        <v>33</v>
      </c>
      <c r="M86" s="2">
        <f t="shared" si="67"/>
        <v>0.75</v>
      </c>
      <c r="N86" s="7" t="s">
        <v>38</v>
      </c>
      <c r="O86" s="2">
        <f t="shared" si="68"/>
        <v>0.25</v>
      </c>
      <c r="P86" s="7" t="s">
        <v>30</v>
      </c>
      <c r="Q86" s="2">
        <f t="shared" si="95"/>
        <v>1</v>
      </c>
      <c r="R86" s="7" t="s">
        <v>38</v>
      </c>
      <c r="S86" s="2">
        <f t="shared" si="60"/>
        <v>0.5</v>
      </c>
      <c r="T86" s="7" t="s">
        <v>35</v>
      </c>
      <c r="U86" s="2">
        <f t="shared" si="70"/>
        <v>0.5</v>
      </c>
      <c r="V86" s="7" t="s">
        <v>30</v>
      </c>
      <c r="W86" s="2">
        <f t="shared" si="78"/>
        <v>0.67</v>
      </c>
      <c r="X86" s="7" t="s">
        <v>30</v>
      </c>
      <c r="Y86" s="2">
        <f t="shared" si="79"/>
        <v>1</v>
      </c>
      <c r="Z86" s="7" t="s">
        <v>34</v>
      </c>
      <c r="AA86" s="2">
        <f t="shared" si="80"/>
        <v>1</v>
      </c>
      <c r="AB86" s="7" t="s">
        <v>38</v>
      </c>
      <c r="AC86" s="2">
        <f t="shared" si="81"/>
        <v>0.4</v>
      </c>
      <c r="AD86" s="7" t="s">
        <v>35</v>
      </c>
      <c r="AE86" s="2">
        <f t="shared" si="82"/>
        <v>0.75</v>
      </c>
      <c r="AF86" s="7" t="s">
        <v>31</v>
      </c>
      <c r="AG86" s="2">
        <f t="shared" si="83"/>
        <v>0.5</v>
      </c>
      <c r="AH86" s="7" t="s">
        <v>37</v>
      </c>
      <c r="AI86" s="2">
        <f t="shared" si="84"/>
        <v>0.75</v>
      </c>
      <c r="AJ86" s="7" t="s">
        <v>33</v>
      </c>
      <c r="AK86" s="2">
        <f t="shared" si="85"/>
        <v>0.8</v>
      </c>
      <c r="AL86" s="7" t="s">
        <v>41</v>
      </c>
      <c r="AM86" s="2">
        <f t="shared" si="86"/>
        <v>0.5</v>
      </c>
      <c r="AN86" s="16" t="s">
        <v>28</v>
      </c>
      <c r="AO86" s="5">
        <f t="shared" si="87"/>
        <v>0.5</v>
      </c>
      <c r="AP86" s="7" t="s">
        <v>28</v>
      </c>
      <c r="AQ86" s="2">
        <f t="shared" si="88"/>
        <v>0.75</v>
      </c>
      <c r="AR86" s="7" t="s">
        <v>33</v>
      </c>
      <c r="AS86" s="2">
        <f t="shared" si="89"/>
        <v>0.33333000000000002</v>
      </c>
      <c r="AT86" s="7" t="s">
        <v>33</v>
      </c>
      <c r="AU86" s="2">
        <f t="shared" si="90"/>
        <v>1</v>
      </c>
      <c r="AV86" s="7" t="s">
        <v>30</v>
      </c>
      <c r="AW86" s="2">
        <f t="shared" si="91"/>
        <v>1</v>
      </c>
      <c r="AX86" s="7" t="s">
        <v>38</v>
      </c>
      <c r="AY86" s="2">
        <f t="shared" si="92"/>
        <v>0.25</v>
      </c>
      <c r="AZ86">
        <f t="shared" si="76"/>
        <v>14.543330000000001</v>
      </c>
      <c r="BA86" s="12">
        <v>0.20833333333333334</v>
      </c>
      <c r="BB86" s="12">
        <f t="shared" si="77"/>
        <v>0.60597208333333341</v>
      </c>
    </row>
    <row r="87" spans="1:54" s="7" customFormat="1" x14ac:dyDescent="0.25">
      <c r="A87" t="s">
        <v>152</v>
      </c>
      <c r="B87" s="9" t="s">
        <v>30</v>
      </c>
      <c r="C87" s="9" t="s">
        <v>40</v>
      </c>
      <c r="D87" t="s">
        <v>35</v>
      </c>
      <c r="E87" s="2">
        <f t="shared" si="93"/>
        <v>0.6</v>
      </c>
      <c r="F87" t="s">
        <v>30</v>
      </c>
      <c r="G87" s="2">
        <f t="shared" si="94"/>
        <v>0.4</v>
      </c>
      <c r="H87" t="s">
        <v>30</v>
      </c>
      <c r="I87" s="2">
        <f t="shared" si="65"/>
        <v>1</v>
      </c>
      <c r="J87" t="s">
        <v>30</v>
      </c>
      <c r="K87" s="2">
        <f t="shared" si="66"/>
        <v>1</v>
      </c>
      <c r="L87" t="s">
        <v>33</v>
      </c>
      <c r="M87" s="2">
        <f t="shared" si="67"/>
        <v>0.75</v>
      </c>
      <c r="N87" t="s">
        <v>38</v>
      </c>
      <c r="O87" s="2">
        <f t="shared" si="68"/>
        <v>0.25</v>
      </c>
      <c r="P87" t="s">
        <v>41</v>
      </c>
      <c r="Q87" s="2">
        <f t="shared" si="95"/>
        <v>0.5</v>
      </c>
      <c r="R87" t="s">
        <v>33</v>
      </c>
      <c r="S87" s="2">
        <f t="shared" si="60"/>
        <v>1</v>
      </c>
      <c r="T87" t="s">
        <v>41</v>
      </c>
      <c r="U87" s="2">
        <f t="shared" si="70"/>
        <v>0.25</v>
      </c>
      <c r="V87" t="s">
        <v>33</v>
      </c>
      <c r="W87" s="2">
        <f t="shared" si="78"/>
        <v>0</v>
      </c>
      <c r="X87" t="s">
        <v>30</v>
      </c>
      <c r="Y87" s="2">
        <f t="shared" si="79"/>
        <v>1</v>
      </c>
      <c r="Z87" t="s">
        <v>40</v>
      </c>
      <c r="AA87" s="2">
        <f t="shared" si="80"/>
        <v>0.4</v>
      </c>
      <c r="AB87" t="s">
        <v>38</v>
      </c>
      <c r="AC87" s="2">
        <f t="shared" si="81"/>
        <v>0.4</v>
      </c>
      <c r="AD87" t="s">
        <v>33</v>
      </c>
      <c r="AE87" s="2">
        <f t="shared" si="82"/>
        <v>0</v>
      </c>
      <c r="AF87" t="s">
        <v>41</v>
      </c>
      <c r="AG87" s="2">
        <f t="shared" si="83"/>
        <v>0.75</v>
      </c>
      <c r="AH87" t="s">
        <v>38</v>
      </c>
      <c r="AI87" s="2">
        <f t="shared" si="84"/>
        <v>1</v>
      </c>
      <c r="AJ87" t="s">
        <v>41</v>
      </c>
      <c r="AK87" s="2">
        <f t="shared" si="85"/>
        <v>0.8</v>
      </c>
      <c r="AL87" t="s">
        <v>38</v>
      </c>
      <c r="AM87" s="2">
        <f t="shared" si="86"/>
        <v>1</v>
      </c>
      <c r="AN87" t="s">
        <v>38</v>
      </c>
      <c r="AO87" s="2">
        <f t="shared" si="87"/>
        <v>0.33333299999999999</v>
      </c>
      <c r="AP87" t="s">
        <v>30</v>
      </c>
      <c r="AQ87" s="2">
        <f t="shared" si="88"/>
        <v>1</v>
      </c>
      <c r="AR87" t="s">
        <v>33</v>
      </c>
      <c r="AS87" s="2">
        <f t="shared" si="89"/>
        <v>0.33333000000000002</v>
      </c>
      <c r="AT87" t="s">
        <v>38</v>
      </c>
      <c r="AU87" s="2">
        <f t="shared" si="90"/>
        <v>0.5</v>
      </c>
      <c r="AV87" t="s">
        <v>41</v>
      </c>
      <c r="AW87" s="2">
        <f t="shared" si="91"/>
        <v>0.5</v>
      </c>
      <c r="AX87" t="s">
        <v>38</v>
      </c>
      <c r="AY87" s="2">
        <f t="shared" si="92"/>
        <v>0.25</v>
      </c>
      <c r="AZ87">
        <f t="shared" si="76"/>
        <v>13.016663000000001</v>
      </c>
      <c r="BA87" s="12">
        <v>0.29166666666666669</v>
      </c>
      <c r="BB87" s="12">
        <f t="shared" si="77"/>
        <v>0.54236095833333342</v>
      </c>
    </row>
    <row r="88" spans="1:54" s="7" customFormat="1" x14ac:dyDescent="0.25">
      <c r="A88" t="s">
        <v>165</v>
      </c>
      <c r="B88" s="9" t="s">
        <v>30</v>
      </c>
      <c r="C88" s="9" t="s">
        <v>40</v>
      </c>
      <c r="D88" t="s">
        <v>38</v>
      </c>
      <c r="E88" s="2">
        <f t="shared" si="93"/>
        <v>0.4</v>
      </c>
      <c r="F88" t="s">
        <v>30</v>
      </c>
      <c r="G88" s="2">
        <f t="shared" si="94"/>
        <v>0.4</v>
      </c>
      <c r="H88" t="s">
        <v>45</v>
      </c>
      <c r="I88" s="2">
        <f t="shared" si="65"/>
        <v>0</v>
      </c>
      <c r="J88" t="s">
        <v>30</v>
      </c>
      <c r="K88" s="2">
        <f t="shared" si="66"/>
        <v>1</v>
      </c>
      <c r="L88" t="s">
        <v>34</v>
      </c>
      <c r="M88" s="2">
        <f t="shared" si="67"/>
        <v>0.5</v>
      </c>
      <c r="N88" t="s">
        <v>38</v>
      </c>
      <c r="O88" s="2">
        <f t="shared" si="68"/>
        <v>0.25</v>
      </c>
      <c r="P88" t="s">
        <v>33</v>
      </c>
      <c r="Q88" s="2">
        <f t="shared" si="95"/>
        <v>0.5</v>
      </c>
      <c r="R88" t="s">
        <v>35</v>
      </c>
      <c r="S88" s="2">
        <f t="shared" si="60"/>
        <v>0.25</v>
      </c>
      <c r="T88" t="s">
        <v>38</v>
      </c>
      <c r="U88" s="2">
        <f t="shared" si="70"/>
        <v>0.25</v>
      </c>
      <c r="V88" t="s">
        <v>33</v>
      </c>
      <c r="W88" s="2">
        <f t="shared" si="78"/>
        <v>0</v>
      </c>
      <c r="X88" t="s">
        <v>38</v>
      </c>
      <c r="Y88" s="2">
        <f t="shared" si="79"/>
        <v>0.5</v>
      </c>
      <c r="Z88" t="s">
        <v>35</v>
      </c>
      <c r="AA88" s="2">
        <f t="shared" si="80"/>
        <v>0.6</v>
      </c>
      <c r="AB88" t="s">
        <v>33</v>
      </c>
      <c r="AC88" s="2">
        <f t="shared" si="81"/>
        <v>0.8</v>
      </c>
      <c r="AD88" t="s">
        <v>30</v>
      </c>
      <c r="AE88" s="2">
        <f t="shared" si="82"/>
        <v>0.5</v>
      </c>
      <c r="AF88" t="s">
        <v>41</v>
      </c>
      <c r="AG88" s="2">
        <f t="shared" si="83"/>
        <v>0.75</v>
      </c>
      <c r="AH88" t="s">
        <v>33</v>
      </c>
      <c r="AI88" s="2">
        <f t="shared" si="84"/>
        <v>0.5</v>
      </c>
      <c r="AJ88" t="s">
        <v>30</v>
      </c>
      <c r="AK88" s="2">
        <f t="shared" si="85"/>
        <v>0.4</v>
      </c>
      <c r="AL88" t="s">
        <v>30</v>
      </c>
      <c r="AM88" s="2">
        <f t="shared" si="86"/>
        <v>0.5</v>
      </c>
      <c r="AN88" t="s">
        <v>38</v>
      </c>
      <c r="AO88" s="2">
        <f t="shared" si="87"/>
        <v>0.33333299999999999</v>
      </c>
      <c r="AP88" t="s">
        <v>30</v>
      </c>
      <c r="AQ88" s="2">
        <f t="shared" si="88"/>
        <v>1</v>
      </c>
      <c r="AR88" t="s">
        <v>33</v>
      </c>
      <c r="AS88" s="2">
        <f t="shared" si="89"/>
        <v>0.33333000000000002</v>
      </c>
      <c r="AT88" t="s">
        <v>37</v>
      </c>
      <c r="AU88" s="2">
        <f t="shared" si="90"/>
        <v>0.25</v>
      </c>
      <c r="AV88" t="s">
        <v>30</v>
      </c>
      <c r="AW88" s="2">
        <f t="shared" si="91"/>
        <v>1</v>
      </c>
      <c r="AX88" t="s">
        <v>38</v>
      </c>
      <c r="AY88" s="2">
        <f t="shared" si="92"/>
        <v>0.25</v>
      </c>
      <c r="AZ88">
        <f t="shared" si="76"/>
        <v>10.466663</v>
      </c>
      <c r="BA88" s="12">
        <v>0.125</v>
      </c>
      <c r="BB88" s="12">
        <f t="shared" si="77"/>
        <v>0.43611095833333335</v>
      </c>
    </row>
    <row r="89" spans="1:54" s="7" customFormat="1" x14ac:dyDescent="0.25">
      <c r="A89" s="7" t="s">
        <v>53</v>
      </c>
      <c r="B89" s="7" t="s">
        <v>30</v>
      </c>
      <c r="C89" s="7" t="s">
        <v>40</v>
      </c>
      <c r="D89" s="7" t="s">
        <v>38</v>
      </c>
      <c r="E89" s="2">
        <f t="shared" si="93"/>
        <v>0.4</v>
      </c>
      <c r="F89" s="7" t="s">
        <v>30</v>
      </c>
      <c r="G89" s="2">
        <f t="shared" si="94"/>
        <v>0.4</v>
      </c>
      <c r="H89" s="7" t="s">
        <v>35</v>
      </c>
      <c r="I89" s="2">
        <f t="shared" si="65"/>
        <v>0.67</v>
      </c>
      <c r="J89" s="7" t="s">
        <v>30</v>
      </c>
      <c r="K89" s="2">
        <f t="shared" si="66"/>
        <v>1</v>
      </c>
      <c r="L89" s="7" t="s">
        <v>33</v>
      </c>
      <c r="M89" s="2">
        <f t="shared" si="67"/>
        <v>0.75</v>
      </c>
      <c r="N89" s="7" t="s">
        <v>38</v>
      </c>
      <c r="O89" s="2">
        <f t="shared" si="68"/>
        <v>0.25</v>
      </c>
      <c r="P89" s="7" t="s">
        <v>30</v>
      </c>
      <c r="Q89" s="2">
        <f t="shared" si="95"/>
        <v>1</v>
      </c>
      <c r="R89" s="7" t="s">
        <v>41</v>
      </c>
      <c r="S89" s="2">
        <f t="shared" si="60"/>
        <v>0.5</v>
      </c>
      <c r="T89" s="7" t="s">
        <v>30</v>
      </c>
      <c r="U89" s="2">
        <f t="shared" si="70"/>
        <v>0.75</v>
      </c>
      <c r="V89" s="7" t="s">
        <v>38</v>
      </c>
      <c r="W89" s="2">
        <f t="shared" si="78"/>
        <v>0.67</v>
      </c>
      <c r="X89" s="7" t="s">
        <v>28</v>
      </c>
      <c r="Y89" s="2">
        <f t="shared" si="79"/>
        <v>0.75</v>
      </c>
      <c r="Z89" s="7" t="s">
        <v>30</v>
      </c>
      <c r="AA89" s="2">
        <f t="shared" si="80"/>
        <v>0.8</v>
      </c>
      <c r="AB89" s="7" t="s">
        <v>38</v>
      </c>
      <c r="AC89" s="2">
        <f t="shared" si="81"/>
        <v>0.4</v>
      </c>
      <c r="AD89" s="7" t="s">
        <v>32</v>
      </c>
      <c r="AE89" s="2">
        <f t="shared" si="82"/>
        <v>0.25</v>
      </c>
      <c r="AF89" s="7" t="s">
        <v>28</v>
      </c>
      <c r="AG89" s="2">
        <f t="shared" si="83"/>
        <v>0.5</v>
      </c>
      <c r="AH89" s="7" t="s">
        <v>30</v>
      </c>
      <c r="AI89" s="2">
        <f t="shared" si="84"/>
        <v>0.5</v>
      </c>
      <c r="AJ89" s="7" t="s">
        <v>38</v>
      </c>
      <c r="AK89" s="2">
        <f t="shared" si="85"/>
        <v>0.4</v>
      </c>
      <c r="AL89" s="7" t="s">
        <v>33</v>
      </c>
      <c r="AM89" s="2">
        <f t="shared" si="86"/>
        <v>0.5</v>
      </c>
      <c r="AN89" s="7" t="s">
        <v>33</v>
      </c>
      <c r="AO89" s="2">
        <f t="shared" si="87"/>
        <v>0.33333299999999999</v>
      </c>
      <c r="AP89" s="7" t="s">
        <v>34</v>
      </c>
      <c r="AQ89" s="2">
        <f t="shared" si="88"/>
        <v>0.75</v>
      </c>
      <c r="AR89" s="7" t="s">
        <v>33</v>
      </c>
      <c r="AS89" s="2">
        <f t="shared" si="89"/>
        <v>0.33333000000000002</v>
      </c>
      <c r="AT89" s="7" t="s">
        <v>38</v>
      </c>
      <c r="AU89" s="2">
        <f t="shared" si="90"/>
        <v>0.5</v>
      </c>
      <c r="AV89" s="7" t="s">
        <v>32</v>
      </c>
      <c r="AW89" s="2">
        <f t="shared" si="91"/>
        <v>0.25</v>
      </c>
      <c r="AX89" s="7" t="s">
        <v>30</v>
      </c>
      <c r="AY89" s="2">
        <f t="shared" si="92"/>
        <v>0.25</v>
      </c>
      <c r="AZ89">
        <f t="shared" si="76"/>
        <v>12.106662999999999</v>
      </c>
      <c r="BA89" s="12">
        <v>8.3333333333333329E-2</v>
      </c>
      <c r="BB89" s="12">
        <f t="shared" si="77"/>
        <v>0.5044442916666666</v>
      </c>
    </row>
    <row r="90" spans="1:54" x14ac:dyDescent="0.25">
      <c r="A90" s="7" t="s">
        <v>90</v>
      </c>
      <c r="B90" s="7" t="s">
        <v>30</v>
      </c>
      <c r="C90" s="7" t="s">
        <v>40</v>
      </c>
      <c r="D90" s="7" t="s">
        <v>38</v>
      </c>
      <c r="E90" s="2">
        <f t="shared" si="93"/>
        <v>0.4</v>
      </c>
      <c r="F90" s="7" t="s">
        <v>38</v>
      </c>
      <c r="G90" s="2">
        <f t="shared" si="94"/>
        <v>0.8</v>
      </c>
      <c r="H90" s="7" t="s">
        <v>33</v>
      </c>
      <c r="I90" s="2">
        <f t="shared" si="65"/>
        <v>0.33</v>
      </c>
      <c r="J90" s="7" t="s">
        <v>30</v>
      </c>
      <c r="K90" s="2">
        <f t="shared" si="66"/>
        <v>1</v>
      </c>
      <c r="L90" s="7" t="s">
        <v>91</v>
      </c>
      <c r="M90" s="2">
        <f t="shared" si="67"/>
        <v>0</v>
      </c>
      <c r="N90" s="7" t="s">
        <v>38</v>
      </c>
      <c r="O90" s="2">
        <f t="shared" si="68"/>
        <v>0.25</v>
      </c>
      <c r="P90" s="14"/>
      <c r="Q90" s="15">
        <f>Q$121</f>
        <v>0.75</v>
      </c>
      <c r="R90" s="14"/>
      <c r="S90" s="15">
        <f>S$121</f>
        <v>0.75</v>
      </c>
      <c r="T90" s="7" t="s">
        <v>30</v>
      </c>
      <c r="U90" s="2">
        <f t="shared" si="70"/>
        <v>0.75</v>
      </c>
      <c r="V90" s="7" t="s">
        <v>38</v>
      </c>
      <c r="W90" s="2">
        <f t="shared" si="78"/>
        <v>0.67</v>
      </c>
      <c r="X90" s="7" t="s">
        <v>30</v>
      </c>
      <c r="Y90" s="2">
        <f t="shared" si="79"/>
        <v>1</v>
      </c>
      <c r="Z90" s="14"/>
      <c r="AA90" s="15">
        <f>AA$121</f>
        <v>0</v>
      </c>
      <c r="AB90" s="7" t="s">
        <v>48</v>
      </c>
      <c r="AC90" s="2">
        <f t="shared" si="81"/>
        <v>0.4</v>
      </c>
      <c r="AD90" s="7" t="s">
        <v>30</v>
      </c>
      <c r="AE90" s="2">
        <f t="shared" si="82"/>
        <v>0.5</v>
      </c>
      <c r="AF90" s="7" t="s">
        <v>33</v>
      </c>
      <c r="AG90" s="2">
        <f t="shared" si="83"/>
        <v>0.25</v>
      </c>
      <c r="AH90" s="14"/>
      <c r="AI90" s="15">
        <f>AI$121</f>
        <v>0.75</v>
      </c>
      <c r="AJ90" s="14"/>
      <c r="AK90" s="15">
        <f>AK$121</f>
        <v>0.6</v>
      </c>
      <c r="AL90" s="14"/>
      <c r="AM90" s="15">
        <f>AM$121</f>
        <v>0.75</v>
      </c>
      <c r="AN90" s="14"/>
      <c r="AO90" s="15">
        <f>AO$121</f>
        <v>0.66666999999999998</v>
      </c>
      <c r="AP90" s="14"/>
      <c r="AQ90" s="15">
        <f>AQ$121</f>
        <v>0.75</v>
      </c>
      <c r="AR90" s="14"/>
      <c r="AS90" s="15">
        <f>AS$121</f>
        <v>0.66666999999999998</v>
      </c>
      <c r="AT90" s="14"/>
      <c r="AU90" s="15">
        <f>AU$121</f>
        <v>0.75</v>
      </c>
      <c r="AV90" s="14"/>
      <c r="AW90" s="15">
        <f>AW$121</f>
        <v>0.75</v>
      </c>
      <c r="AX90" s="14"/>
      <c r="AY90" s="15">
        <f>AY$121</f>
        <v>0</v>
      </c>
      <c r="AZ90">
        <f t="shared" si="76"/>
        <v>12.33334</v>
      </c>
      <c r="BA90" s="12">
        <v>8.3333333333333329E-2</v>
      </c>
      <c r="BB90" s="12">
        <f t="shared" si="77"/>
        <v>0.51388916666666662</v>
      </c>
    </row>
    <row r="91" spans="1:54" x14ac:dyDescent="0.25">
      <c r="A91" t="s">
        <v>110</v>
      </c>
      <c r="B91" s="1" t="s">
        <v>30</v>
      </c>
      <c r="C91" s="1" t="s">
        <v>40</v>
      </c>
      <c r="D91" t="s">
        <v>35</v>
      </c>
      <c r="E91" s="2">
        <f t="shared" si="93"/>
        <v>0.6</v>
      </c>
      <c r="F91" t="s">
        <v>38</v>
      </c>
      <c r="G91" s="2">
        <f t="shared" si="94"/>
        <v>0.8</v>
      </c>
      <c r="H91" t="s">
        <v>33</v>
      </c>
      <c r="I91" s="2">
        <f t="shared" si="65"/>
        <v>0.33</v>
      </c>
      <c r="J91" t="s">
        <v>30</v>
      </c>
      <c r="K91" s="2">
        <f t="shared" si="66"/>
        <v>1</v>
      </c>
      <c r="L91" t="s">
        <v>41</v>
      </c>
      <c r="M91" s="2">
        <f t="shared" si="67"/>
        <v>0.75</v>
      </c>
      <c r="N91" t="s">
        <v>33</v>
      </c>
      <c r="O91" s="2">
        <f t="shared" si="68"/>
        <v>0.25</v>
      </c>
      <c r="P91" t="s">
        <v>30</v>
      </c>
      <c r="Q91" s="2">
        <f t="shared" ref="Q91:Q113" si="96">VLOOKUP(P91,$A$122:$Q$152,17,FALSE)</f>
        <v>1</v>
      </c>
      <c r="R91" t="s">
        <v>34</v>
      </c>
      <c r="S91" s="2">
        <f t="shared" ref="S91:S113" si="97">VLOOKUP(R91,$A$122:$S$152,19,FALSE)</f>
        <v>0.75</v>
      </c>
      <c r="T91" t="s">
        <v>30</v>
      </c>
      <c r="U91" s="2">
        <f t="shared" si="70"/>
        <v>0.75</v>
      </c>
      <c r="V91" t="s">
        <v>38</v>
      </c>
      <c r="W91" s="2">
        <f t="shared" si="78"/>
        <v>0.67</v>
      </c>
      <c r="X91" t="s">
        <v>28</v>
      </c>
      <c r="Y91" s="2">
        <f t="shared" si="79"/>
        <v>0.75</v>
      </c>
      <c r="Z91" t="s">
        <v>30</v>
      </c>
      <c r="AA91" s="2">
        <f t="shared" ref="AA91:AA114" si="98">VLOOKUP(Z91,$A$122:$AA$152,27,FALSE)</f>
        <v>0.8</v>
      </c>
      <c r="AB91" t="s">
        <v>32</v>
      </c>
      <c r="AC91" s="2">
        <f t="shared" si="81"/>
        <v>0.6</v>
      </c>
      <c r="AD91" t="s">
        <v>45</v>
      </c>
      <c r="AE91" s="2">
        <f t="shared" si="82"/>
        <v>0.25</v>
      </c>
      <c r="AF91" t="s">
        <v>45</v>
      </c>
      <c r="AG91" s="2">
        <f t="shared" si="83"/>
        <v>0.5</v>
      </c>
      <c r="AH91" t="s">
        <v>33</v>
      </c>
      <c r="AI91" s="2">
        <f t="shared" ref="AI91:AI114" si="99">VLOOKUP(AH91,$A$122:$AI$152,35,FALSE)</f>
        <v>0.5</v>
      </c>
      <c r="AJ91" t="s">
        <v>33</v>
      </c>
      <c r="AK91" s="2">
        <f t="shared" ref="AK91:AK114" si="100">VLOOKUP(AJ91,$A$122:$AK$152,37,FALSE)</f>
        <v>0.8</v>
      </c>
      <c r="AL91" t="s">
        <v>33</v>
      </c>
      <c r="AM91" s="2">
        <f t="shared" ref="AM91:AM116" si="101">VLOOKUP(AL91,$A$122:$AM$152,39,FALSE)</f>
        <v>0.5</v>
      </c>
      <c r="AN91" t="s">
        <v>33</v>
      </c>
      <c r="AO91" s="2">
        <f t="shared" ref="AO91:AO116" si="102">VLOOKUP(AN91,$A$122:$AO$152,41,FALSE)</f>
        <v>0.33333299999999999</v>
      </c>
      <c r="AP91" t="s">
        <v>30</v>
      </c>
      <c r="AQ91" s="2">
        <f t="shared" ref="AQ91:AQ116" si="103">VLOOKUP(AP91,$A$122:$AQ$152,43,FALSE)</f>
        <v>1</v>
      </c>
      <c r="AR91" t="s">
        <v>35</v>
      </c>
      <c r="AS91" s="2">
        <f t="shared" ref="AS91:AS115" si="104">VLOOKUP(AR91,$A$122:$AS$152,45,FALSE)</f>
        <v>0.66666999999999998</v>
      </c>
      <c r="AT91" t="s">
        <v>30</v>
      </c>
      <c r="AU91" s="2">
        <f t="shared" ref="AU91:AU114" si="105">VLOOKUP(AT91,$A$122:$AU$152,47,FALSE)</f>
        <v>0.5</v>
      </c>
      <c r="AV91" t="s">
        <v>33</v>
      </c>
      <c r="AW91" s="2">
        <f t="shared" ref="AW91:AW114" si="106">VLOOKUP(AV91,$A$122:$AW$152,49,FALSE)</f>
        <v>0.5</v>
      </c>
      <c r="AX91" t="s">
        <v>38</v>
      </c>
      <c r="AY91" s="2">
        <f t="shared" ref="AY91:AY112" si="107">VLOOKUP(AX91,$A$122:$AY$152,51,FALSE)</f>
        <v>0.25</v>
      </c>
      <c r="AZ91">
        <f t="shared" si="76"/>
        <v>13.450002999999999</v>
      </c>
      <c r="BA91" s="12">
        <v>0.125</v>
      </c>
      <c r="BB91" s="12">
        <f t="shared" si="77"/>
        <v>0.56041679166666658</v>
      </c>
    </row>
    <row r="92" spans="1:54" x14ac:dyDescent="0.25">
      <c r="A92" t="s">
        <v>145</v>
      </c>
      <c r="B92" s="9" t="s">
        <v>30</v>
      </c>
      <c r="C92" s="9" t="s">
        <v>40</v>
      </c>
      <c r="D92" t="s">
        <v>37</v>
      </c>
      <c r="E92" s="2">
        <f t="shared" si="93"/>
        <v>0.6</v>
      </c>
      <c r="F92" t="s">
        <v>37</v>
      </c>
      <c r="G92" s="2">
        <f t="shared" si="94"/>
        <v>0.6</v>
      </c>
      <c r="H92" t="s">
        <v>30</v>
      </c>
      <c r="I92" s="2">
        <f t="shared" si="65"/>
        <v>1</v>
      </c>
      <c r="J92" t="s">
        <v>35</v>
      </c>
      <c r="K92" s="2">
        <f t="shared" si="66"/>
        <v>0.67</v>
      </c>
      <c r="L92" t="s">
        <v>41</v>
      </c>
      <c r="M92" s="2">
        <f t="shared" si="67"/>
        <v>0.75</v>
      </c>
      <c r="N92" t="s">
        <v>33</v>
      </c>
      <c r="O92" s="2">
        <f t="shared" si="68"/>
        <v>0.25</v>
      </c>
      <c r="P92" t="s">
        <v>33</v>
      </c>
      <c r="Q92" s="2">
        <f t="shared" si="96"/>
        <v>0.5</v>
      </c>
      <c r="R92" t="s">
        <v>33</v>
      </c>
      <c r="S92" s="2">
        <f t="shared" si="97"/>
        <v>1</v>
      </c>
      <c r="T92" t="s">
        <v>30</v>
      </c>
      <c r="U92" s="2">
        <f t="shared" si="70"/>
        <v>0.75</v>
      </c>
      <c r="V92" t="s">
        <v>48</v>
      </c>
      <c r="W92" s="2">
        <f t="shared" si="78"/>
        <v>0.67</v>
      </c>
      <c r="X92" t="s">
        <v>33</v>
      </c>
      <c r="Y92" s="2">
        <f t="shared" si="79"/>
        <v>0.5</v>
      </c>
      <c r="Z92" t="s">
        <v>33</v>
      </c>
      <c r="AA92" s="2">
        <f t="shared" si="98"/>
        <v>0.8</v>
      </c>
      <c r="AB92" t="s">
        <v>33</v>
      </c>
      <c r="AC92" s="2">
        <f t="shared" si="81"/>
        <v>0.8</v>
      </c>
      <c r="AD92" t="s">
        <v>38</v>
      </c>
      <c r="AE92" s="2">
        <f t="shared" si="82"/>
        <v>0.5</v>
      </c>
      <c r="AF92" t="s">
        <v>30</v>
      </c>
      <c r="AG92" s="2">
        <f t="shared" si="83"/>
        <v>0.25</v>
      </c>
      <c r="AH92" t="s">
        <v>38</v>
      </c>
      <c r="AI92" s="2">
        <f t="shared" si="99"/>
        <v>1</v>
      </c>
      <c r="AJ92" t="s">
        <v>40</v>
      </c>
      <c r="AK92" s="2">
        <f t="shared" si="100"/>
        <v>0.4</v>
      </c>
      <c r="AL92" t="s">
        <v>30</v>
      </c>
      <c r="AM92" s="2">
        <f t="shared" si="101"/>
        <v>0.5</v>
      </c>
      <c r="AN92" t="s">
        <v>38</v>
      </c>
      <c r="AO92" s="2">
        <f t="shared" si="102"/>
        <v>0.33333299999999999</v>
      </c>
      <c r="AP92" t="s">
        <v>30</v>
      </c>
      <c r="AQ92" s="2">
        <f t="shared" si="103"/>
        <v>1</v>
      </c>
      <c r="AR92" t="s">
        <v>34</v>
      </c>
      <c r="AS92" s="2">
        <f t="shared" si="104"/>
        <v>0.66666700000000001</v>
      </c>
      <c r="AT92" t="s">
        <v>41</v>
      </c>
      <c r="AU92" s="2">
        <f t="shared" si="105"/>
        <v>0.5</v>
      </c>
      <c r="AV92" t="s">
        <v>33</v>
      </c>
      <c r="AW92" s="2">
        <f t="shared" si="106"/>
        <v>0.5</v>
      </c>
      <c r="AX92" t="s">
        <v>33</v>
      </c>
      <c r="AY92" s="2">
        <f t="shared" si="107"/>
        <v>0.25</v>
      </c>
      <c r="AZ92">
        <f t="shared" si="76"/>
        <v>13.59</v>
      </c>
      <c r="BA92" s="12">
        <v>0.16666666666666666</v>
      </c>
      <c r="BB92" s="12">
        <f t="shared" si="77"/>
        <v>0.56625000000000003</v>
      </c>
    </row>
    <row r="93" spans="1:54" x14ac:dyDescent="0.25">
      <c r="A93" s="7" t="s">
        <v>54</v>
      </c>
      <c r="B93" s="7" t="s">
        <v>30</v>
      </c>
      <c r="C93" s="7" t="s">
        <v>40</v>
      </c>
      <c r="D93" s="7" t="s">
        <v>38</v>
      </c>
      <c r="E93" s="2">
        <f t="shared" si="93"/>
        <v>0.4</v>
      </c>
      <c r="F93" s="7" t="s">
        <v>38</v>
      </c>
      <c r="G93" s="2">
        <f t="shared" si="94"/>
        <v>0.8</v>
      </c>
      <c r="H93" s="7" t="s">
        <v>30</v>
      </c>
      <c r="I93" s="2">
        <f t="shared" si="65"/>
        <v>1</v>
      </c>
      <c r="J93" s="7" t="s">
        <v>30</v>
      </c>
      <c r="K93" s="2">
        <f t="shared" si="66"/>
        <v>1</v>
      </c>
      <c r="L93" s="7" t="s">
        <v>38</v>
      </c>
      <c r="M93" s="2">
        <f t="shared" si="67"/>
        <v>0.25</v>
      </c>
      <c r="N93" s="7" t="s">
        <v>33</v>
      </c>
      <c r="O93" s="2">
        <f t="shared" si="68"/>
        <v>0.25</v>
      </c>
      <c r="P93" s="7" t="s">
        <v>33</v>
      </c>
      <c r="Q93" s="2">
        <f t="shared" si="96"/>
        <v>0.5</v>
      </c>
      <c r="R93" s="7" t="s">
        <v>45</v>
      </c>
      <c r="S93" s="2">
        <f t="shared" si="97"/>
        <v>0.75</v>
      </c>
      <c r="T93" s="7" t="s">
        <v>31</v>
      </c>
      <c r="U93" s="2">
        <f t="shared" si="70"/>
        <v>0.5</v>
      </c>
      <c r="V93" s="7" t="s">
        <v>33</v>
      </c>
      <c r="W93" s="2">
        <f t="shared" si="78"/>
        <v>0</v>
      </c>
      <c r="X93" s="7" t="s">
        <v>34</v>
      </c>
      <c r="Y93" s="2">
        <f t="shared" si="79"/>
        <v>0.75</v>
      </c>
      <c r="Z93" s="7" t="s">
        <v>34</v>
      </c>
      <c r="AA93" s="2">
        <f t="shared" si="98"/>
        <v>1</v>
      </c>
      <c r="AB93" s="7" t="s">
        <v>38</v>
      </c>
      <c r="AC93" s="2">
        <f t="shared" si="81"/>
        <v>0.4</v>
      </c>
      <c r="AD93" s="7" t="s">
        <v>41</v>
      </c>
      <c r="AE93" s="2">
        <f t="shared" si="82"/>
        <v>0.5</v>
      </c>
      <c r="AF93" s="7" t="s">
        <v>38</v>
      </c>
      <c r="AG93" s="2">
        <f t="shared" si="83"/>
        <v>0.75</v>
      </c>
      <c r="AH93" s="7" t="s">
        <v>33</v>
      </c>
      <c r="AI93" s="2">
        <f t="shared" si="99"/>
        <v>0.5</v>
      </c>
      <c r="AJ93" s="7" t="s">
        <v>33</v>
      </c>
      <c r="AK93" s="2">
        <f t="shared" si="100"/>
        <v>0.8</v>
      </c>
      <c r="AL93" s="7" t="s">
        <v>41</v>
      </c>
      <c r="AM93" s="2">
        <f t="shared" si="101"/>
        <v>0.5</v>
      </c>
      <c r="AN93" s="7" t="s">
        <v>34</v>
      </c>
      <c r="AO93" s="2">
        <f t="shared" si="102"/>
        <v>0.3333333</v>
      </c>
      <c r="AP93" s="7" t="s">
        <v>33</v>
      </c>
      <c r="AQ93" s="2">
        <f t="shared" si="103"/>
        <v>0.5</v>
      </c>
      <c r="AR93" s="7" t="s">
        <v>30</v>
      </c>
      <c r="AS93" s="2">
        <f t="shared" si="104"/>
        <v>0.33333000000000002</v>
      </c>
      <c r="AT93" s="7" t="s">
        <v>33</v>
      </c>
      <c r="AU93" s="2">
        <f t="shared" si="105"/>
        <v>1</v>
      </c>
      <c r="AV93" s="7" t="s">
        <v>30</v>
      </c>
      <c r="AW93" s="2">
        <f t="shared" si="106"/>
        <v>1</v>
      </c>
      <c r="AX93" s="7" t="s">
        <v>37</v>
      </c>
      <c r="AY93" s="2">
        <f t="shared" si="107"/>
        <v>0.5</v>
      </c>
      <c r="AZ93">
        <f t="shared" si="76"/>
        <v>13.116663300000001</v>
      </c>
      <c r="BA93" s="12">
        <v>0.20833333333333334</v>
      </c>
      <c r="BB93" s="12">
        <f t="shared" si="77"/>
        <v>0.5465276375</v>
      </c>
    </row>
    <row r="94" spans="1:54" x14ac:dyDescent="0.25">
      <c r="A94" s="7" t="s">
        <v>80</v>
      </c>
      <c r="B94" s="7" t="s">
        <v>30</v>
      </c>
      <c r="C94" s="7" t="s">
        <v>40</v>
      </c>
      <c r="D94" s="7" t="s">
        <v>40</v>
      </c>
      <c r="E94" s="2">
        <f t="shared" si="93"/>
        <v>0.4</v>
      </c>
      <c r="F94" s="7" t="s">
        <v>30</v>
      </c>
      <c r="G94" s="2">
        <f t="shared" si="94"/>
        <v>0.4</v>
      </c>
      <c r="H94" s="7" t="s">
        <v>34</v>
      </c>
      <c r="I94" s="2">
        <f t="shared" si="65"/>
        <v>0.67</v>
      </c>
      <c r="J94" s="7" t="s">
        <v>35</v>
      </c>
      <c r="K94" s="2">
        <f t="shared" si="66"/>
        <v>0.67</v>
      </c>
      <c r="L94" s="7" t="s">
        <v>41</v>
      </c>
      <c r="M94" s="2">
        <f t="shared" si="67"/>
        <v>0.75</v>
      </c>
      <c r="N94" s="7" t="s">
        <v>33</v>
      </c>
      <c r="O94" s="2">
        <f t="shared" si="68"/>
        <v>0.25</v>
      </c>
      <c r="P94" s="7" t="s">
        <v>33</v>
      </c>
      <c r="Q94" s="2">
        <f t="shared" si="96"/>
        <v>0.5</v>
      </c>
      <c r="R94" s="7" t="s">
        <v>30</v>
      </c>
      <c r="S94" s="2">
        <f t="shared" si="97"/>
        <v>0.5</v>
      </c>
      <c r="T94" s="7" t="s">
        <v>38</v>
      </c>
      <c r="U94" s="2">
        <f t="shared" si="70"/>
        <v>0.25</v>
      </c>
      <c r="V94" s="7" t="s">
        <v>30</v>
      </c>
      <c r="W94" s="2">
        <f t="shared" si="78"/>
        <v>0.67</v>
      </c>
      <c r="X94" s="7" t="s">
        <v>34</v>
      </c>
      <c r="Y94" s="2">
        <f t="shared" si="79"/>
        <v>0.75</v>
      </c>
      <c r="Z94" s="7" t="s">
        <v>30</v>
      </c>
      <c r="AA94" s="2">
        <f t="shared" si="98"/>
        <v>0.8</v>
      </c>
      <c r="AB94" s="7" t="s">
        <v>38</v>
      </c>
      <c r="AC94" s="2">
        <f t="shared" si="81"/>
        <v>0.4</v>
      </c>
      <c r="AD94" s="7" t="s">
        <v>38</v>
      </c>
      <c r="AE94" s="2">
        <f t="shared" si="82"/>
        <v>0.5</v>
      </c>
      <c r="AF94" s="7" t="s">
        <v>37</v>
      </c>
      <c r="AG94" s="2">
        <f t="shared" si="83"/>
        <v>1</v>
      </c>
      <c r="AH94" s="7" t="s">
        <v>30</v>
      </c>
      <c r="AI94" s="2">
        <f t="shared" si="99"/>
        <v>0.5</v>
      </c>
      <c r="AJ94" s="7" t="s">
        <v>33</v>
      </c>
      <c r="AK94" s="2">
        <f t="shared" si="100"/>
        <v>0.8</v>
      </c>
      <c r="AL94" s="7" t="s">
        <v>41</v>
      </c>
      <c r="AM94" s="2">
        <f t="shared" si="101"/>
        <v>0.5</v>
      </c>
      <c r="AN94" s="7" t="s">
        <v>30</v>
      </c>
      <c r="AO94" s="2">
        <f t="shared" si="102"/>
        <v>1</v>
      </c>
      <c r="AP94" s="7" t="s">
        <v>38</v>
      </c>
      <c r="AQ94" s="2">
        <f t="shared" si="103"/>
        <v>0.5</v>
      </c>
      <c r="AR94" s="7" t="s">
        <v>30</v>
      </c>
      <c r="AS94" s="2">
        <f t="shared" si="104"/>
        <v>0.33333000000000002</v>
      </c>
      <c r="AT94" s="7" t="s">
        <v>37</v>
      </c>
      <c r="AU94" s="2">
        <f t="shared" si="105"/>
        <v>0.25</v>
      </c>
      <c r="AV94" s="7" t="s">
        <v>59</v>
      </c>
      <c r="AW94" s="2">
        <f t="shared" si="106"/>
        <v>0.5</v>
      </c>
      <c r="AX94" s="7" t="s">
        <v>37</v>
      </c>
      <c r="AY94" s="2">
        <f t="shared" si="107"/>
        <v>0.5</v>
      </c>
      <c r="AZ94">
        <f t="shared" si="76"/>
        <v>12.593330000000002</v>
      </c>
      <c r="BA94" s="12">
        <v>8.3333333333333329E-2</v>
      </c>
      <c r="BB94" s="12">
        <f t="shared" si="77"/>
        <v>0.52472208333333337</v>
      </c>
    </row>
    <row r="95" spans="1:54" x14ac:dyDescent="0.25">
      <c r="A95" s="7" t="s">
        <v>73</v>
      </c>
      <c r="B95" s="7" t="s">
        <v>30</v>
      </c>
      <c r="C95" s="7" t="s">
        <v>40</v>
      </c>
      <c r="D95" s="7" t="s">
        <v>38</v>
      </c>
      <c r="E95" s="2">
        <f t="shared" si="93"/>
        <v>0.4</v>
      </c>
      <c r="F95" s="7" t="s">
        <v>38</v>
      </c>
      <c r="G95" s="2">
        <f t="shared" si="94"/>
        <v>0.8</v>
      </c>
      <c r="H95" s="7" t="s">
        <v>38</v>
      </c>
      <c r="I95" s="2">
        <f t="shared" si="65"/>
        <v>0.33</v>
      </c>
      <c r="J95" s="7" t="s">
        <v>34</v>
      </c>
      <c r="K95" s="2">
        <f t="shared" si="66"/>
        <v>0.67</v>
      </c>
      <c r="L95" s="7" t="s">
        <v>33</v>
      </c>
      <c r="M95" s="2">
        <f t="shared" si="67"/>
        <v>0.75</v>
      </c>
      <c r="N95" s="7" t="s">
        <v>33</v>
      </c>
      <c r="O95" s="2">
        <f t="shared" si="68"/>
        <v>0.25</v>
      </c>
      <c r="P95" s="7" t="s">
        <v>30</v>
      </c>
      <c r="Q95" s="2">
        <f t="shared" si="96"/>
        <v>1</v>
      </c>
      <c r="R95" s="7" t="s">
        <v>41</v>
      </c>
      <c r="S95" s="2">
        <f t="shared" si="97"/>
        <v>0.5</v>
      </c>
      <c r="T95" s="7" t="s">
        <v>33</v>
      </c>
      <c r="U95" s="2">
        <f t="shared" si="70"/>
        <v>0.75</v>
      </c>
      <c r="V95" s="7" t="s">
        <v>30</v>
      </c>
      <c r="W95" s="2">
        <f t="shared" si="78"/>
        <v>0.67</v>
      </c>
      <c r="X95" s="7" t="s">
        <v>30</v>
      </c>
      <c r="Y95" s="2">
        <f t="shared" si="79"/>
        <v>1</v>
      </c>
      <c r="Z95" s="7" t="s">
        <v>40</v>
      </c>
      <c r="AA95" s="2">
        <f t="shared" si="98"/>
        <v>0.4</v>
      </c>
      <c r="AB95" s="7" t="s">
        <v>30</v>
      </c>
      <c r="AC95" s="2">
        <f t="shared" si="81"/>
        <v>0.4</v>
      </c>
      <c r="AD95" s="7" t="s">
        <v>28</v>
      </c>
      <c r="AE95" s="2">
        <f t="shared" si="82"/>
        <v>0.75</v>
      </c>
      <c r="AF95" s="7" t="s">
        <v>48</v>
      </c>
      <c r="AG95" s="2">
        <f t="shared" si="83"/>
        <v>0</v>
      </c>
      <c r="AH95" s="7" t="s">
        <v>33</v>
      </c>
      <c r="AI95" s="2">
        <f t="shared" si="99"/>
        <v>0.5</v>
      </c>
      <c r="AJ95" s="7" t="s">
        <v>38</v>
      </c>
      <c r="AK95" s="2">
        <f t="shared" si="100"/>
        <v>0.4</v>
      </c>
      <c r="AL95" s="7" t="s">
        <v>30</v>
      </c>
      <c r="AM95" s="2">
        <f t="shared" si="101"/>
        <v>0.5</v>
      </c>
      <c r="AN95" s="7" t="s">
        <v>30</v>
      </c>
      <c r="AO95" s="2">
        <f t="shared" si="102"/>
        <v>1</v>
      </c>
      <c r="AP95" s="7" t="s">
        <v>41</v>
      </c>
      <c r="AQ95" s="2">
        <f t="shared" si="103"/>
        <v>0.5</v>
      </c>
      <c r="AR95" s="7" t="s">
        <v>38</v>
      </c>
      <c r="AS95" s="2">
        <f t="shared" si="104"/>
        <v>1</v>
      </c>
      <c r="AT95" s="7" t="s">
        <v>30</v>
      </c>
      <c r="AU95" s="2">
        <f t="shared" si="105"/>
        <v>0.5</v>
      </c>
      <c r="AV95" s="7" t="s">
        <v>30</v>
      </c>
      <c r="AW95" s="2">
        <f t="shared" si="106"/>
        <v>1</v>
      </c>
      <c r="AX95" s="7" t="s">
        <v>36</v>
      </c>
      <c r="AY95" s="2">
        <f t="shared" si="107"/>
        <v>0.75</v>
      </c>
      <c r="AZ95">
        <f t="shared" si="76"/>
        <v>13.620000000000001</v>
      </c>
      <c r="BA95" s="12">
        <v>0.20833333333333334</v>
      </c>
      <c r="BB95" s="12">
        <f t="shared" si="77"/>
        <v>0.5675</v>
      </c>
    </row>
    <row r="96" spans="1:54" x14ac:dyDescent="0.25">
      <c r="A96" t="s">
        <v>112</v>
      </c>
      <c r="B96" s="1" t="s">
        <v>30</v>
      </c>
      <c r="C96" s="1" t="s">
        <v>40</v>
      </c>
      <c r="D96" t="s">
        <v>30</v>
      </c>
      <c r="E96" s="2">
        <f t="shared" si="93"/>
        <v>0.8</v>
      </c>
      <c r="F96" t="s">
        <v>40</v>
      </c>
      <c r="G96" s="2">
        <f t="shared" si="94"/>
        <v>0.8</v>
      </c>
      <c r="H96" t="s">
        <v>30</v>
      </c>
      <c r="I96" s="2">
        <f t="shared" si="65"/>
        <v>1</v>
      </c>
      <c r="J96" t="s">
        <v>30</v>
      </c>
      <c r="K96" s="2">
        <f t="shared" si="66"/>
        <v>1</v>
      </c>
      <c r="L96" t="s">
        <v>33</v>
      </c>
      <c r="M96" s="2">
        <f t="shared" si="67"/>
        <v>0.75</v>
      </c>
      <c r="N96" t="s">
        <v>33</v>
      </c>
      <c r="O96" s="2">
        <f t="shared" si="68"/>
        <v>0.25</v>
      </c>
      <c r="P96" t="s">
        <v>41</v>
      </c>
      <c r="Q96" s="2">
        <f t="shared" si="96"/>
        <v>0.5</v>
      </c>
      <c r="R96" t="s">
        <v>41</v>
      </c>
      <c r="S96" s="2">
        <f t="shared" si="97"/>
        <v>0.5</v>
      </c>
      <c r="T96" t="s">
        <v>30</v>
      </c>
      <c r="U96" s="2">
        <f t="shared" si="70"/>
        <v>0.75</v>
      </c>
      <c r="V96" t="s">
        <v>38</v>
      </c>
      <c r="W96" s="2">
        <f t="shared" si="78"/>
        <v>0.67</v>
      </c>
      <c r="X96" t="s">
        <v>38</v>
      </c>
      <c r="Y96" s="2">
        <f t="shared" si="79"/>
        <v>0.5</v>
      </c>
      <c r="Z96" t="s">
        <v>40</v>
      </c>
      <c r="AA96" s="2">
        <f t="shared" si="98"/>
        <v>0.4</v>
      </c>
      <c r="AB96" t="s">
        <v>33</v>
      </c>
      <c r="AC96" s="2">
        <f t="shared" si="81"/>
        <v>0.8</v>
      </c>
      <c r="AD96" t="s">
        <v>33</v>
      </c>
      <c r="AE96" s="2">
        <f t="shared" si="82"/>
        <v>0</v>
      </c>
      <c r="AF96" t="s">
        <v>41</v>
      </c>
      <c r="AG96" s="2">
        <f t="shared" si="83"/>
        <v>0.75</v>
      </c>
      <c r="AH96" t="s">
        <v>38</v>
      </c>
      <c r="AI96" s="2">
        <f t="shared" si="99"/>
        <v>1</v>
      </c>
      <c r="AJ96" t="s">
        <v>33</v>
      </c>
      <c r="AK96" s="2">
        <f t="shared" si="100"/>
        <v>0.8</v>
      </c>
      <c r="AL96" t="s">
        <v>38</v>
      </c>
      <c r="AM96" s="2">
        <f t="shared" si="101"/>
        <v>1</v>
      </c>
      <c r="AN96" t="s">
        <v>33</v>
      </c>
      <c r="AO96" s="2">
        <f t="shared" si="102"/>
        <v>0.33333299999999999</v>
      </c>
      <c r="AP96" t="s">
        <v>30</v>
      </c>
      <c r="AQ96" s="2">
        <f t="shared" si="103"/>
        <v>1</v>
      </c>
      <c r="AR96" t="s">
        <v>38</v>
      </c>
      <c r="AS96" s="2">
        <f t="shared" si="104"/>
        <v>1</v>
      </c>
      <c r="AT96" t="s">
        <v>30</v>
      </c>
      <c r="AU96" s="2">
        <f t="shared" si="105"/>
        <v>0.5</v>
      </c>
      <c r="AV96" t="s">
        <v>30</v>
      </c>
      <c r="AW96" s="2">
        <f t="shared" si="106"/>
        <v>1</v>
      </c>
      <c r="AX96" t="s">
        <v>30</v>
      </c>
      <c r="AY96" s="2">
        <f t="shared" si="107"/>
        <v>0.25</v>
      </c>
      <c r="AZ96">
        <f t="shared" si="76"/>
        <v>14.753333000000001</v>
      </c>
      <c r="BA96" s="12">
        <v>0.29166666666666669</v>
      </c>
      <c r="BB96" s="12">
        <f t="shared" si="77"/>
        <v>0.61472220833333335</v>
      </c>
    </row>
    <row r="97" spans="1:54" x14ac:dyDescent="0.25">
      <c r="A97" t="s">
        <v>126</v>
      </c>
      <c r="B97" s="1" t="s">
        <v>30</v>
      </c>
      <c r="C97" s="1" t="s">
        <v>40</v>
      </c>
      <c r="D97" t="s">
        <v>38</v>
      </c>
      <c r="E97" s="2">
        <f t="shared" si="93"/>
        <v>0.4</v>
      </c>
      <c r="F97" t="s">
        <v>38</v>
      </c>
      <c r="G97" s="2">
        <f t="shared" si="94"/>
        <v>0.8</v>
      </c>
      <c r="H97" t="s">
        <v>30</v>
      </c>
      <c r="I97" s="2">
        <f t="shared" si="65"/>
        <v>1</v>
      </c>
      <c r="J97" t="s">
        <v>34</v>
      </c>
      <c r="K97" s="2">
        <f t="shared" si="66"/>
        <v>0.67</v>
      </c>
      <c r="L97" t="s">
        <v>38</v>
      </c>
      <c r="M97" s="2">
        <f t="shared" si="67"/>
        <v>0.25</v>
      </c>
      <c r="N97" t="s">
        <v>33</v>
      </c>
      <c r="O97" s="2">
        <f t="shared" si="68"/>
        <v>0.25</v>
      </c>
      <c r="P97" t="s">
        <v>33</v>
      </c>
      <c r="Q97" s="2">
        <f t="shared" si="96"/>
        <v>0.5</v>
      </c>
      <c r="R97" t="s">
        <v>38</v>
      </c>
      <c r="S97" s="2">
        <f t="shared" si="97"/>
        <v>0.5</v>
      </c>
      <c r="T97" t="s">
        <v>30</v>
      </c>
      <c r="U97" s="2">
        <f t="shared" si="70"/>
        <v>0.75</v>
      </c>
      <c r="V97" t="s">
        <v>38</v>
      </c>
      <c r="W97" s="2">
        <f t="shared" si="78"/>
        <v>0.67</v>
      </c>
      <c r="X97" t="s">
        <v>30</v>
      </c>
      <c r="Y97" s="2">
        <f t="shared" si="79"/>
        <v>1</v>
      </c>
      <c r="Z97" t="s">
        <v>30</v>
      </c>
      <c r="AA97" s="2">
        <f t="shared" si="98"/>
        <v>0.8</v>
      </c>
      <c r="AB97" t="s">
        <v>38</v>
      </c>
      <c r="AC97" s="2">
        <f t="shared" si="81"/>
        <v>0.4</v>
      </c>
      <c r="AD97" t="s">
        <v>30</v>
      </c>
      <c r="AE97" s="2">
        <f t="shared" si="82"/>
        <v>0.5</v>
      </c>
      <c r="AF97" t="s">
        <v>35</v>
      </c>
      <c r="AG97" s="2">
        <f t="shared" si="83"/>
        <v>0.5</v>
      </c>
      <c r="AH97" t="s">
        <v>38</v>
      </c>
      <c r="AI97" s="2">
        <f t="shared" si="99"/>
        <v>1</v>
      </c>
      <c r="AJ97" t="s">
        <v>38</v>
      </c>
      <c r="AK97" s="2">
        <f t="shared" si="100"/>
        <v>0.4</v>
      </c>
      <c r="AL97" t="s">
        <v>41</v>
      </c>
      <c r="AM97" s="2">
        <f t="shared" si="101"/>
        <v>0.5</v>
      </c>
      <c r="AN97" t="s">
        <v>33</v>
      </c>
      <c r="AO97" s="2">
        <f t="shared" si="102"/>
        <v>0.33333299999999999</v>
      </c>
      <c r="AP97" t="s">
        <v>33</v>
      </c>
      <c r="AQ97" s="2">
        <f t="shared" si="103"/>
        <v>0.5</v>
      </c>
      <c r="AR97" t="s">
        <v>38</v>
      </c>
      <c r="AS97" s="2">
        <f t="shared" si="104"/>
        <v>1</v>
      </c>
      <c r="AT97" t="s">
        <v>41</v>
      </c>
      <c r="AU97" s="2">
        <f t="shared" si="105"/>
        <v>0.5</v>
      </c>
      <c r="AV97" t="s">
        <v>38</v>
      </c>
      <c r="AW97" s="2">
        <f t="shared" si="106"/>
        <v>0.5</v>
      </c>
      <c r="AX97" t="s">
        <v>37</v>
      </c>
      <c r="AY97" s="2">
        <f t="shared" si="107"/>
        <v>0.5</v>
      </c>
      <c r="AZ97">
        <f t="shared" si="76"/>
        <v>13.023332999999999</v>
      </c>
      <c r="BA97" s="12">
        <v>0.16666666666666666</v>
      </c>
      <c r="BB97" s="12">
        <f t="shared" si="77"/>
        <v>0.54263887499999996</v>
      </c>
    </row>
    <row r="98" spans="1:54" x14ac:dyDescent="0.25">
      <c r="A98" s="7" t="s">
        <v>93</v>
      </c>
      <c r="B98" s="7" t="s">
        <v>30</v>
      </c>
      <c r="C98" s="7" t="s">
        <v>40</v>
      </c>
      <c r="D98" s="7" t="s">
        <v>30</v>
      </c>
      <c r="E98" s="2">
        <f t="shared" si="93"/>
        <v>0.8</v>
      </c>
      <c r="F98" s="7" t="s">
        <v>41</v>
      </c>
      <c r="G98" s="2">
        <f t="shared" si="94"/>
        <v>0.4</v>
      </c>
      <c r="H98" s="7" t="s">
        <v>30</v>
      </c>
      <c r="I98" s="2">
        <f t="shared" si="65"/>
        <v>1</v>
      </c>
      <c r="J98" s="7" t="s">
        <v>30</v>
      </c>
      <c r="K98" s="2">
        <f t="shared" si="66"/>
        <v>1</v>
      </c>
      <c r="L98" s="7" t="s">
        <v>30</v>
      </c>
      <c r="M98" s="2">
        <f t="shared" si="67"/>
        <v>0.25</v>
      </c>
      <c r="N98" s="7" t="s">
        <v>33</v>
      </c>
      <c r="O98" s="2">
        <f t="shared" si="68"/>
        <v>0.25</v>
      </c>
      <c r="P98" s="7" t="s">
        <v>30</v>
      </c>
      <c r="Q98" s="2">
        <f t="shared" si="96"/>
        <v>1</v>
      </c>
      <c r="R98" s="7" t="s">
        <v>33</v>
      </c>
      <c r="S98" s="2">
        <f t="shared" si="97"/>
        <v>1</v>
      </c>
      <c r="T98" s="7" t="s">
        <v>30</v>
      </c>
      <c r="U98" s="2">
        <f t="shared" si="70"/>
        <v>0.75</v>
      </c>
      <c r="V98" s="7" t="s">
        <v>30</v>
      </c>
      <c r="W98" s="2">
        <f t="shared" si="78"/>
        <v>0.67</v>
      </c>
      <c r="X98" s="7" t="s">
        <v>30</v>
      </c>
      <c r="Y98" s="2">
        <f t="shared" si="79"/>
        <v>1</v>
      </c>
      <c r="Z98" s="7" t="s">
        <v>30</v>
      </c>
      <c r="AA98" s="2">
        <f t="shared" si="98"/>
        <v>0.8</v>
      </c>
      <c r="AB98" s="7" t="s">
        <v>40</v>
      </c>
      <c r="AC98" s="2">
        <f t="shared" si="81"/>
        <v>0.4</v>
      </c>
      <c r="AD98" s="7" t="s">
        <v>30</v>
      </c>
      <c r="AE98" s="2">
        <f t="shared" si="82"/>
        <v>0.5</v>
      </c>
      <c r="AF98" s="7" t="s">
        <v>33</v>
      </c>
      <c r="AG98" s="2">
        <f t="shared" si="83"/>
        <v>0.25</v>
      </c>
      <c r="AH98" s="7" t="s">
        <v>38</v>
      </c>
      <c r="AI98" s="2">
        <f t="shared" si="99"/>
        <v>1</v>
      </c>
      <c r="AJ98" s="7" t="s">
        <v>38</v>
      </c>
      <c r="AK98" s="2">
        <f t="shared" si="100"/>
        <v>0.4</v>
      </c>
      <c r="AL98" s="7" t="s">
        <v>38</v>
      </c>
      <c r="AM98" s="2">
        <f t="shared" si="101"/>
        <v>1</v>
      </c>
      <c r="AN98" s="7" t="s">
        <v>30</v>
      </c>
      <c r="AO98" s="2">
        <f t="shared" si="102"/>
        <v>1</v>
      </c>
      <c r="AP98" s="7" t="s">
        <v>30</v>
      </c>
      <c r="AQ98" s="2">
        <f t="shared" si="103"/>
        <v>1</v>
      </c>
      <c r="AR98" s="7" t="s">
        <v>33</v>
      </c>
      <c r="AS98" s="2">
        <f t="shared" si="104"/>
        <v>0.33333000000000002</v>
      </c>
      <c r="AT98" s="7" t="s">
        <v>41</v>
      </c>
      <c r="AU98" s="2">
        <f t="shared" si="105"/>
        <v>0.5</v>
      </c>
      <c r="AV98" s="7" t="s">
        <v>38</v>
      </c>
      <c r="AW98" s="2">
        <f t="shared" si="106"/>
        <v>0.5</v>
      </c>
      <c r="AX98" s="7" t="s">
        <v>33</v>
      </c>
      <c r="AY98" s="2">
        <f t="shared" si="107"/>
        <v>0.25</v>
      </c>
      <c r="AZ98">
        <f t="shared" si="76"/>
        <v>14.85333</v>
      </c>
      <c r="BA98" s="12">
        <v>0.375</v>
      </c>
      <c r="BB98" s="12">
        <f t="shared" si="77"/>
        <v>0.61888874999999999</v>
      </c>
    </row>
    <row r="99" spans="1:54" x14ac:dyDescent="0.25">
      <c r="A99" s="7" t="s">
        <v>63</v>
      </c>
      <c r="B99" s="7" t="s">
        <v>30</v>
      </c>
      <c r="C99" s="7" t="s">
        <v>40</v>
      </c>
      <c r="D99" s="7" t="s">
        <v>38</v>
      </c>
      <c r="E99" s="2">
        <f t="shared" si="93"/>
        <v>0.4</v>
      </c>
      <c r="F99" s="7" t="s">
        <v>33</v>
      </c>
      <c r="G99" s="2">
        <f t="shared" si="94"/>
        <v>0.4</v>
      </c>
      <c r="H99" s="7" t="s">
        <v>30</v>
      </c>
      <c r="I99" s="2">
        <f t="shared" si="65"/>
        <v>1</v>
      </c>
      <c r="J99" s="7" t="s">
        <v>30</v>
      </c>
      <c r="K99" s="2">
        <f t="shared" si="66"/>
        <v>1</v>
      </c>
      <c r="L99" s="7" t="s">
        <v>41</v>
      </c>
      <c r="M99" s="2">
        <f t="shared" si="67"/>
        <v>0.75</v>
      </c>
      <c r="N99" s="7" t="s">
        <v>41</v>
      </c>
      <c r="O99" s="2">
        <f t="shared" si="68"/>
        <v>0.25</v>
      </c>
      <c r="P99" s="7" t="s">
        <v>33</v>
      </c>
      <c r="Q99" s="2">
        <f t="shared" si="96"/>
        <v>0.5</v>
      </c>
      <c r="R99" s="7" t="s">
        <v>41</v>
      </c>
      <c r="S99" s="2">
        <f t="shared" si="97"/>
        <v>0.5</v>
      </c>
      <c r="T99" s="7" t="s">
        <v>30</v>
      </c>
      <c r="U99" s="2">
        <f t="shared" si="70"/>
        <v>0.75</v>
      </c>
      <c r="V99" s="7" t="s">
        <v>38</v>
      </c>
      <c r="W99" s="2">
        <f t="shared" si="78"/>
        <v>0.67</v>
      </c>
      <c r="X99" s="7" t="s">
        <v>33</v>
      </c>
      <c r="Y99" s="2">
        <f t="shared" si="79"/>
        <v>0.5</v>
      </c>
      <c r="Z99" s="7" t="s">
        <v>59</v>
      </c>
      <c r="AA99" s="2">
        <f t="shared" si="98"/>
        <v>0.8</v>
      </c>
      <c r="AB99" s="7" t="s">
        <v>38</v>
      </c>
      <c r="AC99" s="2">
        <f t="shared" si="81"/>
        <v>0.4</v>
      </c>
      <c r="AD99" s="7" t="s">
        <v>41</v>
      </c>
      <c r="AE99" s="2">
        <f t="shared" si="82"/>
        <v>0.5</v>
      </c>
      <c r="AF99" s="7" t="s">
        <v>33</v>
      </c>
      <c r="AG99" s="2">
        <f t="shared" si="83"/>
        <v>0.25</v>
      </c>
      <c r="AH99" s="7" t="s">
        <v>33</v>
      </c>
      <c r="AI99" s="2">
        <f t="shared" si="99"/>
        <v>0.5</v>
      </c>
      <c r="AJ99" s="7" t="s">
        <v>38</v>
      </c>
      <c r="AK99" s="2">
        <f t="shared" si="100"/>
        <v>0.4</v>
      </c>
      <c r="AL99" s="7" t="s">
        <v>33</v>
      </c>
      <c r="AM99" s="2">
        <f t="shared" si="101"/>
        <v>0.5</v>
      </c>
      <c r="AN99" s="7" t="s">
        <v>33</v>
      </c>
      <c r="AO99" s="2">
        <f t="shared" si="102"/>
        <v>0.33333299999999999</v>
      </c>
      <c r="AP99" s="7" t="s">
        <v>30</v>
      </c>
      <c r="AQ99" s="2">
        <f t="shared" si="103"/>
        <v>1</v>
      </c>
      <c r="AR99" s="7" t="s">
        <v>48</v>
      </c>
      <c r="AS99" s="2">
        <f t="shared" si="104"/>
        <v>0.33333299999999999</v>
      </c>
      <c r="AT99" s="7" t="s">
        <v>41</v>
      </c>
      <c r="AU99" s="2">
        <f t="shared" si="105"/>
        <v>0.5</v>
      </c>
      <c r="AV99" s="7" t="s">
        <v>30</v>
      </c>
      <c r="AW99" s="2">
        <f t="shared" si="106"/>
        <v>1</v>
      </c>
      <c r="AX99" s="7" t="s">
        <v>38</v>
      </c>
      <c r="AY99" s="2">
        <f t="shared" si="107"/>
        <v>0.25</v>
      </c>
      <c r="AZ99">
        <f t="shared" si="76"/>
        <v>12.686666000000001</v>
      </c>
      <c r="BA99" s="12">
        <v>0.16666666666666666</v>
      </c>
      <c r="BB99" s="12">
        <f t="shared" si="77"/>
        <v>0.5286110833333334</v>
      </c>
    </row>
    <row r="100" spans="1:54" x14ac:dyDescent="0.25">
      <c r="A100" t="s">
        <v>153</v>
      </c>
      <c r="B100" s="9" t="s">
        <v>30</v>
      </c>
      <c r="C100" s="9" t="s">
        <v>40</v>
      </c>
      <c r="D100" t="s">
        <v>57</v>
      </c>
      <c r="E100" s="2">
        <f t="shared" si="93"/>
        <v>0.6</v>
      </c>
      <c r="F100" t="s">
        <v>38</v>
      </c>
      <c r="G100" s="2">
        <f t="shared" si="94"/>
        <v>0.8</v>
      </c>
      <c r="H100" t="s">
        <v>33</v>
      </c>
      <c r="I100" s="2">
        <f t="shared" ref="I100:I131" si="108">VLOOKUP(H100,$A$122:$I$152,9,FALSE)</f>
        <v>0.33</v>
      </c>
      <c r="J100" t="s">
        <v>30</v>
      </c>
      <c r="K100" s="2">
        <f t="shared" ref="K100:K131" si="109">VLOOKUP(J100,$A$122:$K$152,11,FALSE)</f>
        <v>1</v>
      </c>
      <c r="L100" t="s">
        <v>30</v>
      </c>
      <c r="M100" s="2">
        <f t="shared" ref="M100:M131" si="110">VLOOKUP(L100,$A$122:$M$152,13,FALSE)</f>
        <v>0.25</v>
      </c>
      <c r="N100" t="s">
        <v>41</v>
      </c>
      <c r="O100" s="2">
        <f t="shared" ref="O100:O131" si="111">VLOOKUP(N100,$A$122:$O$152,15,FALSE)</f>
        <v>0.25</v>
      </c>
      <c r="P100" t="s">
        <v>38</v>
      </c>
      <c r="Q100" s="2">
        <f t="shared" si="96"/>
        <v>0.5</v>
      </c>
      <c r="R100" t="s">
        <v>33</v>
      </c>
      <c r="S100" s="2">
        <f t="shared" si="97"/>
        <v>1</v>
      </c>
      <c r="T100" t="s">
        <v>30</v>
      </c>
      <c r="U100" s="2">
        <f t="shared" ref="U100:U131" si="112">VLOOKUP(T100,$A$122:$U$152,21,FALSE)</f>
        <v>0.75</v>
      </c>
      <c r="V100" t="s">
        <v>30</v>
      </c>
      <c r="W100" s="2">
        <f t="shared" si="78"/>
        <v>0.67</v>
      </c>
      <c r="X100" t="s">
        <v>28</v>
      </c>
      <c r="Y100" s="2">
        <f t="shared" si="79"/>
        <v>0.75</v>
      </c>
      <c r="Z100" t="s">
        <v>40</v>
      </c>
      <c r="AA100" s="2">
        <f t="shared" si="98"/>
        <v>0.4</v>
      </c>
      <c r="AB100" t="s">
        <v>41</v>
      </c>
      <c r="AC100" s="2">
        <f t="shared" si="81"/>
        <v>0.8</v>
      </c>
      <c r="AD100" t="s">
        <v>37</v>
      </c>
      <c r="AE100" s="2">
        <f t="shared" si="82"/>
        <v>0.75</v>
      </c>
      <c r="AF100" t="s">
        <v>30</v>
      </c>
      <c r="AG100" s="2">
        <f t="shared" si="83"/>
        <v>0.25</v>
      </c>
      <c r="AH100" t="s">
        <v>38</v>
      </c>
      <c r="AI100" s="2">
        <f t="shared" si="99"/>
        <v>1</v>
      </c>
      <c r="AJ100" t="s">
        <v>40</v>
      </c>
      <c r="AK100" s="2">
        <f t="shared" si="100"/>
        <v>0.4</v>
      </c>
      <c r="AL100" t="s">
        <v>38</v>
      </c>
      <c r="AM100" s="2">
        <f t="shared" si="101"/>
        <v>1</v>
      </c>
      <c r="AN100" t="s">
        <v>33</v>
      </c>
      <c r="AO100" s="2">
        <f t="shared" si="102"/>
        <v>0.33333299999999999</v>
      </c>
      <c r="AP100" t="s">
        <v>35</v>
      </c>
      <c r="AQ100" s="2">
        <f t="shared" si="103"/>
        <v>0.75</v>
      </c>
      <c r="AR100" t="s">
        <v>45</v>
      </c>
      <c r="AS100" s="2">
        <f t="shared" si="104"/>
        <v>0.66666700000000001</v>
      </c>
      <c r="AT100" t="s">
        <v>41</v>
      </c>
      <c r="AU100" s="2">
        <f t="shared" si="105"/>
        <v>0.5</v>
      </c>
      <c r="AV100" t="s">
        <v>36</v>
      </c>
      <c r="AW100" s="2">
        <f t="shared" si="106"/>
        <v>0.5</v>
      </c>
      <c r="AX100" t="s">
        <v>32</v>
      </c>
      <c r="AY100" s="2">
        <f t="shared" si="107"/>
        <v>1</v>
      </c>
      <c r="AZ100">
        <f t="shared" ref="AZ100:AZ131" si="113">SUM(I100:AY100)</f>
        <v>13.85</v>
      </c>
      <c r="BA100" s="12">
        <v>0.20833333333333334</v>
      </c>
      <c r="BB100" s="12">
        <f t="shared" ref="BB100:BB120" si="114">AZ100/24</f>
        <v>0.57708333333333328</v>
      </c>
    </row>
    <row r="101" spans="1:54" x14ac:dyDescent="0.25">
      <c r="A101" t="s">
        <v>130</v>
      </c>
      <c r="B101" s="1" t="s">
        <v>30</v>
      </c>
      <c r="C101" s="1" t="s">
        <v>40</v>
      </c>
      <c r="D101" t="s">
        <v>33</v>
      </c>
      <c r="E101" s="2">
        <f t="shared" si="93"/>
        <v>0.4</v>
      </c>
      <c r="F101" t="s">
        <v>33</v>
      </c>
      <c r="G101" s="2">
        <f t="shared" si="94"/>
        <v>0.4</v>
      </c>
      <c r="H101" t="s">
        <v>33</v>
      </c>
      <c r="I101" s="2">
        <f t="shared" si="108"/>
        <v>0.33</v>
      </c>
      <c r="J101" t="s">
        <v>33</v>
      </c>
      <c r="K101" s="2">
        <f t="shared" si="109"/>
        <v>0.33</v>
      </c>
      <c r="L101" t="s">
        <v>35</v>
      </c>
      <c r="M101" s="2">
        <f t="shared" si="110"/>
        <v>0</v>
      </c>
      <c r="N101" t="s">
        <v>41</v>
      </c>
      <c r="O101" s="2">
        <f t="shared" si="111"/>
        <v>0.25</v>
      </c>
      <c r="P101" t="s">
        <v>30</v>
      </c>
      <c r="Q101" s="2">
        <f t="shared" si="96"/>
        <v>1</v>
      </c>
      <c r="R101" t="s">
        <v>31</v>
      </c>
      <c r="S101" s="2">
        <f t="shared" si="97"/>
        <v>0.75</v>
      </c>
      <c r="T101" t="s">
        <v>41</v>
      </c>
      <c r="U101" s="2">
        <f t="shared" si="112"/>
        <v>0.25</v>
      </c>
      <c r="V101" t="s">
        <v>38</v>
      </c>
      <c r="W101" s="2">
        <f t="shared" si="78"/>
        <v>0.67</v>
      </c>
      <c r="X101" t="s">
        <v>33</v>
      </c>
      <c r="Y101" s="2">
        <f t="shared" si="79"/>
        <v>0.5</v>
      </c>
      <c r="Z101" t="s">
        <v>41</v>
      </c>
      <c r="AA101" s="2">
        <f t="shared" si="98"/>
        <v>0.4</v>
      </c>
      <c r="AB101" t="s">
        <v>38</v>
      </c>
      <c r="AC101" s="2">
        <f t="shared" si="81"/>
        <v>0.4</v>
      </c>
      <c r="AD101" t="s">
        <v>33</v>
      </c>
      <c r="AE101" s="2">
        <f t="shared" si="82"/>
        <v>0</v>
      </c>
      <c r="AF101" t="s">
        <v>30</v>
      </c>
      <c r="AG101" s="2">
        <f t="shared" si="83"/>
        <v>0.25</v>
      </c>
      <c r="AH101" t="s">
        <v>37</v>
      </c>
      <c r="AI101" s="2">
        <f t="shared" si="99"/>
        <v>0.75</v>
      </c>
      <c r="AJ101" t="s">
        <v>38</v>
      </c>
      <c r="AK101" s="2">
        <f t="shared" si="100"/>
        <v>0.4</v>
      </c>
      <c r="AL101" t="s">
        <v>34</v>
      </c>
      <c r="AM101" s="2">
        <f t="shared" si="101"/>
        <v>0.25</v>
      </c>
      <c r="AN101" s="16" t="s">
        <v>41</v>
      </c>
      <c r="AO101" s="5">
        <f t="shared" si="102"/>
        <v>0.5</v>
      </c>
      <c r="AP101" t="s">
        <v>38</v>
      </c>
      <c r="AQ101" s="2">
        <f t="shared" si="103"/>
        <v>0.5</v>
      </c>
      <c r="AR101" s="16" t="s">
        <v>37</v>
      </c>
      <c r="AS101" s="5">
        <f t="shared" si="104"/>
        <v>0.5</v>
      </c>
      <c r="AT101" t="s">
        <v>33</v>
      </c>
      <c r="AU101" s="2">
        <f t="shared" si="105"/>
        <v>1</v>
      </c>
      <c r="AV101" t="s">
        <v>36</v>
      </c>
      <c r="AW101" s="2">
        <f t="shared" si="106"/>
        <v>0.5</v>
      </c>
      <c r="AX101" t="s">
        <v>33</v>
      </c>
      <c r="AY101" s="2">
        <f t="shared" si="107"/>
        <v>0.25</v>
      </c>
      <c r="AZ101">
        <f t="shared" si="113"/>
        <v>9.7800000000000011</v>
      </c>
      <c r="BA101" s="12">
        <v>8.3333333333333329E-2</v>
      </c>
      <c r="BB101" s="12">
        <f t="shared" si="114"/>
        <v>0.40750000000000003</v>
      </c>
    </row>
    <row r="102" spans="1:54" x14ac:dyDescent="0.25">
      <c r="A102" s="7" t="s">
        <v>46</v>
      </c>
      <c r="B102" s="7" t="s">
        <v>30</v>
      </c>
      <c r="C102" s="7" t="s">
        <v>40</v>
      </c>
      <c r="D102" s="7" t="s">
        <v>37</v>
      </c>
      <c r="E102" s="2">
        <f t="shared" si="93"/>
        <v>0.6</v>
      </c>
      <c r="F102" s="14"/>
      <c r="G102" s="15">
        <f>G$121</f>
        <v>0.6</v>
      </c>
      <c r="H102" s="7" t="s">
        <v>33</v>
      </c>
      <c r="I102" s="2">
        <f t="shared" si="108"/>
        <v>0.33</v>
      </c>
      <c r="J102" s="7" t="s">
        <v>30</v>
      </c>
      <c r="K102" s="2">
        <f t="shared" si="109"/>
        <v>1</v>
      </c>
      <c r="L102" s="7" t="s">
        <v>35</v>
      </c>
      <c r="M102" s="2">
        <f t="shared" si="110"/>
        <v>0</v>
      </c>
      <c r="N102" s="7" t="s">
        <v>41</v>
      </c>
      <c r="O102" s="2">
        <f t="shared" si="111"/>
        <v>0.25</v>
      </c>
      <c r="P102" s="7" t="s">
        <v>33</v>
      </c>
      <c r="Q102" s="2">
        <f t="shared" si="96"/>
        <v>0.5</v>
      </c>
      <c r="R102" s="7" t="s">
        <v>38</v>
      </c>
      <c r="S102" s="2">
        <f t="shared" si="97"/>
        <v>0.5</v>
      </c>
      <c r="T102" s="7" t="s">
        <v>28</v>
      </c>
      <c r="U102" s="2">
        <f t="shared" si="112"/>
        <v>0.5</v>
      </c>
      <c r="V102" s="7" t="s">
        <v>30</v>
      </c>
      <c r="W102" s="2">
        <f t="shared" si="78"/>
        <v>0.67</v>
      </c>
      <c r="X102" s="7" t="s">
        <v>30</v>
      </c>
      <c r="Y102" s="2">
        <f t="shared" si="79"/>
        <v>1</v>
      </c>
      <c r="Z102" s="7" t="s">
        <v>30</v>
      </c>
      <c r="AA102" s="2">
        <f t="shared" si="98"/>
        <v>0.8</v>
      </c>
      <c r="AB102" s="7" t="s">
        <v>33</v>
      </c>
      <c r="AC102" s="2">
        <f t="shared" si="81"/>
        <v>0.8</v>
      </c>
      <c r="AD102" s="7" t="s">
        <v>30</v>
      </c>
      <c r="AE102" s="2">
        <f t="shared" si="82"/>
        <v>0.5</v>
      </c>
      <c r="AF102" s="7" t="s">
        <v>33</v>
      </c>
      <c r="AG102" s="2">
        <f t="shared" si="83"/>
        <v>0.25</v>
      </c>
      <c r="AH102" s="7" t="s">
        <v>38</v>
      </c>
      <c r="AI102" s="2">
        <f t="shared" si="99"/>
        <v>1</v>
      </c>
      <c r="AJ102" s="7" t="s">
        <v>38</v>
      </c>
      <c r="AK102" s="2">
        <f t="shared" si="100"/>
        <v>0.4</v>
      </c>
      <c r="AL102" s="7" t="s">
        <v>38</v>
      </c>
      <c r="AM102" s="2">
        <f t="shared" si="101"/>
        <v>1</v>
      </c>
      <c r="AN102" s="7" t="s">
        <v>30</v>
      </c>
      <c r="AO102" s="2">
        <f t="shared" si="102"/>
        <v>1</v>
      </c>
      <c r="AP102" s="7" t="s">
        <v>30</v>
      </c>
      <c r="AQ102" s="2">
        <f t="shared" si="103"/>
        <v>1</v>
      </c>
      <c r="AR102" s="7" t="s">
        <v>30</v>
      </c>
      <c r="AS102" s="2">
        <f t="shared" si="104"/>
        <v>0.33333000000000002</v>
      </c>
      <c r="AT102" s="7" t="s">
        <v>38</v>
      </c>
      <c r="AU102" s="2">
        <f t="shared" si="105"/>
        <v>0.5</v>
      </c>
      <c r="AV102" s="7" t="s">
        <v>30</v>
      </c>
      <c r="AW102" s="2">
        <f t="shared" si="106"/>
        <v>1</v>
      </c>
      <c r="AX102" s="7" t="s">
        <v>37</v>
      </c>
      <c r="AY102" s="2">
        <f t="shared" si="107"/>
        <v>0.5</v>
      </c>
      <c r="AZ102">
        <f t="shared" si="113"/>
        <v>13.83333</v>
      </c>
      <c r="BA102" s="12">
        <v>0.29166666666666669</v>
      </c>
      <c r="BB102" s="12">
        <f t="shared" si="114"/>
        <v>0.57638875000000001</v>
      </c>
    </row>
    <row r="103" spans="1:54" x14ac:dyDescent="0.25">
      <c r="A103" s="1" t="s">
        <v>58</v>
      </c>
      <c r="B103" s="9" t="s">
        <v>30</v>
      </c>
      <c r="C103" s="9" t="s">
        <v>40</v>
      </c>
      <c r="D103" t="s">
        <v>34</v>
      </c>
      <c r="E103" s="2">
        <f t="shared" si="93"/>
        <v>0.6</v>
      </c>
      <c r="F103" t="s">
        <v>36</v>
      </c>
      <c r="G103" s="2">
        <f t="shared" ref="G103:G113" si="115">VLOOKUP(F103,$A$122:$G$152,7,FALSE)</f>
        <v>0.4</v>
      </c>
      <c r="H103" t="s">
        <v>35</v>
      </c>
      <c r="I103" s="2">
        <f t="shared" si="108"/>
        <v>0.67</v>
      </c>
      <c r="J103" t="s">
        <v>30</v>
      </c>
      <c r="K103" s="2">
        <f t="shared" si="109"/>
        <v>1</v>
      </c>
      <c r="L103" t="s">
        <v>30</v>
      </c>
      <c r="M103" s="2">
        <f t="shared" si="110"/>
        <v>0.25</v>
      </c>
      <c r="N103" t="s">
        <v>41</v>
      </c>
      <c r="O103" s="2">
        <f t="shared" si="111"/>
        <v>0.25</v>
      </c>
      <c r="P103" t="s">
        <v>35</v>
      </c>
      <c r="Q103" s="2">
        <f t="shared" si="96"/>
        <v>0.75</v>
      </c>
      <c r="R103" t="s">
        <v>38</v>
      </c>
      <c r="S103" s="2">
        <f t="shared" si="97"/>
        <v>0.5</v>
      </c>
      <c r="T103" t="s">
        <v>48</v>
      </c>
      <c r="U103" s="2">
        <f t="shared" si="112"/>
        <v>0.75</v>
      </c>
      <c r="V103" t="s">
        <v>35</v>
      </c>
      <c r="W103" s="2">
        <f t="shared" si="78"/>
        <v>1</v>
      </c>
      <c r="X103" t="s">
        <v>30</v>
      </c>
      <c r="Y103" s="2">
        <f t="shared" si="79"/>
        <v>1</v>
      </c>
      <c r="Z103" t="s">
        <v>30</v>
      </c>
      <c r="AA103" s="2">
        <f t="shared" si="98"/>
        <v>0.8</v>
      </c>
      <c r="AB103" t="s">
        <v>38</v>
      </c>
      <c r="AC103" s="2">
        <f t="shared" si="81"/>
        <v>0.4</v>
      </c>
      <c r="AD103" t="s">
        <v>32</v>
      </c>
      <c r="AE103" s="2">
        <f t="shared" si="82"/>
        <v>0.25</v>
      </c>
      <c r="AF103" t="s">
        <v>41</v>
      </c>
      <c r="AG103" s="2">
        <f t="shared" si="83"/>
        <v>0.75</v>
      </c>
      <c r="AH103" t="s">
        <v>38</v>
      </c>
      <c r="AI103" s="2">
        <f t="shared" si="99"/>
        <v>1</v>
      </c>
      <c r="AJ103" t="s">
        <v>41</v>
      </c>
      <c r="AK103" s="2">
        <f t="shared" si="100"/>
        <v>0.8</v>
      </c>
      <c r="AL103" t="s">
        <v>38</v>
      </c>
      <c r="AM103" s="2">
        <f t="shared" si="101"/>
        <v>1</v>
      </c>
      <c r="AN103" t="s">
        <v>30</v>
      </c>
      <c r="AO103" s="2">
        <f t="shared" si="102"/>
        <v>1</v>
      </c>
      <c r="AP103" t="s">
        <v>30</v>
      </c>
      <c r="AQ103" s="2">
        <f t="shared" si="103"/>
        <v>1</v>
      </c>
      <c r="AR103" t="s">
        <v>30</v>
      </c>
      <c r="AS103" s="2">
        <f t="shared" si="104"/>
        <v>0.33333000000000002</v>
      </c>
      <c r="AT103" t="s">
        <v>33</v>
      </c>
      <c r="AU103" s="2">
        <f t="shared" si="105"/>
        <v>1</v>
      </c>
      <c r="AV103" t="s">
        <v>30</v>
      </c>
      <c r="AW103" s="2">
        <f t="shared" si="106"/>
        <v>1</v>
      </c>
      <c r="AX103" t="s">
        <v>32</v>
      </c>
      <c r="AY103" s="2">
        <f t="shared" si="107"/>
        <v>1</v>
      </c>
      <c r="AZ103">
        <f t="shared" si="113"/>
        <v>16.503330000000002</v>
      </c>
      <c r="BA103" s="12">
        <v>0.41666666666666669</v>
      </c>
      <c r="BB103" s="12">
        <f t="shared" si="114"/>
        <v>0.68763875000000008</v>
      </c>
    </row>
    <row r="104" spans="1:54" x14ac:dyDescent="0.25">
      <c r="A104" s="7" t="s">
        <v>66</v>
      </c>
      <c r="B104" s="7" t="s">
        <v>30</v>
      </c>
      <c r="C104" s="7" t="s">
        <v>40</v>
      </c>
      <c r="D104" s="7" t="s">
        <v>30</v>
      </c>
      <c r="E104" s="2">
        <f t="shared" si="93"/>
        <v>0.8</v>
      </c>
      <c r="F104" s="7" t="s">
        <v>38</v>
      </c>
      <c r="G104" s="2">
        <f t="shared" si="115"/>
        <v>0.8</v>
      </c>
      <c r="H104" s="7" t="s">
        <v>33</v>
      </c>
      <c r="I104" s="2">
        <f t="shared" si="108"/>
        <v>0.33</v>
      </c>
      <c r="J104" s="7" t="s">
        <v>35</v>
      </c>
      <c r="K104" s="2">
        <f t="shared" si="109"/>
        <v>0.67</v>
      </c>
      <c r="L104" s="7" t="s">
        <v>33</v>
      </c>
      <c r="M104" s="2">
        <f t="shared" si="110"/>
        <v>0.75</v>
      </c>
      <c r="N104" s="7" t="s">
        <v>41</v>
      </c>
      <c r="O104" s="2">
        <f t="shared" si="111"/>
        <v>0.25</v>
      </c>
      <c r="P104" s="7" t="s">
        <v>30</v>
      </c>
      <c r="Q104" s="2">
        <f t="shared" si="96"/>
        <v>1</v>
      </c>
      <c r="R104" s="7" t="s">
        <v>38</v>
      </c>
      <c r="S104" s="2">
        <f t="shared" si="97"/>
        <v>0.5</v>
      </c>
      <c r="T104" s="7" t="s">
        <v>48</v>
      </c>
      <c r="U104" s="2">
        <f t="shared" si="112"/>
        <v>0.75</v>
      </c>
      <c r="V104" s="7" t="s">
        <v>30</v>
      </c>
      <c r="W104" s="2">
        <f t="shared" si="78"/>
        <v>0.67</v>
      </c>
      <c r="X104" s="7" t="s">
        <v>28</v>
      </c>
      <c r="Y104" s="2">
        <f t="shared" si="79"/>
        <v>0.75</v>
      </c>
      <c r="Z104" s="7" t="s">
        <v>35</v>
      </c>
      <c r="AA104" s="2">
        <f t="shared" si="98"/>
        <v>0.6</v>
      </c>
      <c r="AB104" s="7" t="s">
        <v>40</v>
      </c>
      <c r="AC104" s="2">
        <f t="shared" si="81"/>
        <v>0.4</v>
      </c>
      <c r="AD104" s="7" t="s">
        <v>33</v>
      </c>
      <c r="AE104" s="2">
        <f t="shared" si="82"/>
        <v>0</v>
      </c>
      <c r="AF104" s="7" t="s">
        <v>35</v>
      </c>
      <c r="AG104" s="2">
        <f t="shared" si="83"/>
        <v>0.5</v>
      </c>
      <c r="AH104" s="7" t="s">
        <v>41</v>
      </c>
      <c r="AI104" s="2">
        <f t="shared" si="99"/>
        <v>0.5</v>
      </c>
      <c r="AJ104" s="7" t="s">
        <v>33</v>
      </c>
      <c r="AK104" s="2">
        <f t="shared" si="100"/>
        <v>0.8</v>
      </c>
      <c r="AL104" s="7" t="s">
        <v>38</v>
      </c>
      <c r="AM104" s="2">
        <f t="shared" si="101"/>
        <v>1</v>
      </c>
      <c r="AN104" s="7" t="s">
        <v>33</v>
      </c>
      <c r="AO104" s="2">
        <f t="shared" si="102"/>
        <v>0.33333299999999999</v>
      </c>
      <c r="AP104" s="7" t="s">
        <v>28</v>
      </c>
      <c r="AQ104" s="2">
        <f t="shared" si="103"/>
        <v>0.75</v>
      </c>
      <c r="AR104" s="7" t="s">
        <v>30</v>
      </c>
      <c r="AS104" s="2">
        <f t="shared" si="104"/>
        <v>0.33333000000000002</v>
      </c>
      <c r="AT104" s="7" t="s">
        <v>41</v>
      </c>
      <c r="AU104" s="2">
        <f t="shared" si="105"/>
        <v>0.5</v>
      </c>
      <c r="AV104" s="7" t="s">
        <v>32</v>
      </c>
      <c r="AW104" s="2">
        <f t="shared" si="106"/>
        <v>0.25</v>
      </c>
      <c r="AX104" s="7" t="s">
        <v>33</v>
      </c>
      <c r="AY104" s="2">
        <f t="shared" si="107"/>
        <v>0.25</v>
      </c>
      <c r="AZ104">
        <f t="shared" si="113"/>
        <v>11.886663</v>
      </c>
      <c r="BA104" s="12">
        <v>8.3333333333333329E-2</v>
      </c>
      <c r="BB104" s="12">
        <f t="shared" si="114"/>
        <v>0.495277625</v>
      </c>
    </row>
    <row r="105" spans="1:54" x14ac:dyDescent="0.25">
      <c r="A105" s="7" t="s">
        <v>74</v>
      </c>
      <c r="B105" s="7" t="s">
        <v>30</v>
      </c>
      <c r="C105" s="11" t="s">
        <v>38</v>
      </c>
      <c r="D105" s="7" t="s">
        <v>37</v>
      </c>
      <c r="E105" s="2">
        <f t="shared" si="93"/>
        <v>0.6</v>
      </c>
      <c r="F105" s="7" t="s">
        <v>37</v>
      </c>
      <c r="G105" s="2">
        <f t="shared" si="115"/>
        <v>0.6</v>
      </c>
      <c r="H105" s="7" t="s">
        <v>35</v>
      </c>
      <c r="I105" s="2">
        <f t="shared" si="108"/>
        <v>0.67</v>
      </c>
      <c r="J105" s="7" t="s">
        <v>48</v>
      </c>
      <c r="K105" s="2">
        <f t="shared" si="109"/>
        <v>0.33</v>
      </c>
      <c r="L105" s="7" t="s">
        <v>41</v>
      </c>
      <c r="M105" s="2">
        <f t="shared" si="110"/>
        <v>0.75</v>
      </c>
      <c r="N105" s="7" t="s">
        <v>41</v>
      </c>
      <c r="O105" s="2">
        <f t="shared" si="111"/>
        <v>0.25</v>
      </c>
      <c r="P105" s="7" t="s">
        <v>35</v>
      </c>
      <c r="Q105" s="2">
        <f t="shared" si="96"/>
        <v>0.75</v>
      </c>
      <c r="R105" s="7" t="s">
        <v>38</v>
      </c>
      <c r="S105" s="2">
        <f t="shared" si="97"/>
        <v>0.5</v>
      </c>
      <c r="T105" s="7" t="s">
        <v>34</v>
      </c>
      <c r="U105" s="2">
        <f t="shared" si="112"/>
        <v>1</v>
      </c>
      <c r="V105" s="7" t="s">
        <v>35</v>
      </c>
      <c r="W105" s="2">
        <f t="shared" si="78"/>
        <v>1</v>
      </c>
      <c r="X105" s="7" t="s">
        <v>28</v>
      </c>
      <c r="Y105" s="2">
        <f t="shared" si="79"/>
        <v>0.75</v>
      </c>
      <c r="Z105" s="7" t="s">
        <v>30</v>
      </c>
      <c r="AA105" s="2">
        <f t="shared" si="98"/>
        <v>0.8</v>
      </c>
      <c r="AB105" s="7" t="s">
        <v>38</v>
      </c>
      <c r="AC105" s="2">
        <f t="shared" si="81"/>
        <v>0.4</v>
      </c>
      <c r="AD105" s="7" t="s">
        <v>49</v>
      </c>
      <c r="AE105" s="2">
        <f t="shared" si="82"/>
        <v>0.5</v>
      </c>
      <c r="AF105" s="7" t="s">
        <v>31</v>
      </c>
      <c r="AG105" s="2">
        <f t="shared" si="83"/>
        <v>0.5</v>
      </c>
      <c r="AH105" s="7" t="s">
        <v>33</v>
      </c>
      <c r="AI105" s="2">
        <f t="shared" si="99"/>
        <v>0.5</v>
      </c>
      <c r="AJ105" s="7" t="s">
        <v>41</v>
      </c>
      <c r="AK105" s="2">
        <f t="shared" si="100"/>
        <v>0.8</v>
      </c>
      <c r="AL105" s="7" t="s">
        <v>33</v>
      </c>
      <c r="AM105" s="2">
        <f t="shared" si="101"/>
        <v>0.5</v>
      </c>
      <c r="AN105" s="7" t="s">
        <v>35</v>
      </c>
      <c r="AO105" s="2">
        <f t="shared" si="102"/>
        <v>0.66666700000000001</v>
      </c>
      <c r="AP105" s="7" t="s">
        <v>30</v>
      </c>
      <c r="AQ105" s="2">
        <f t="shared" si="103"/>
        <v>1</v>
      </c>
      <c r="AR105" s="7" t="s">
        <v>38</v>
      </c>
      <c r="AS105" s="2">
        <f t="shared" si="104"/>
        <v>1</v>
      </c>
      <c r="AT105" s="7" t="s">
        <v>30</v>
      </c>
      <c r="AU105" s="2">
        <f t="shared" si="105"/>
        <v>0.5</v>
      </c>
      <c r="AV105" s="7" t="s">
        <v>32</v>
      </c>
      <c r="AW105" s="2">
        <f t="shared" si="106"/>
        <v>0.25</v>
      </c>
      <c r="AX105" s="7" t="s">
        <v>36</v>
      </c>
      <c r="AY105" s="2">
        <f t="shared" si="107"/>
        <v>0.75</v>
      </c>
      <c r="AZ105">
        <f t="shared" si="113"/>
        <v>14.166667</v>
      </c>
      <c r="BA105" s="12">
        <v>0.16666666666666666</v>
      </c>
      <c r="BB105" s="12">
        <f t="shared" si="114"/>
        <v>0.59027779166666672</v>
      </c>
    </row>
    <row r="106" spans="1:54" x14ac:dyDescent="0.25">
      <c r="A106" t="s">
        <v>122</v>
      </c>
      <c r="B106" s="1" t="s">
        <v>30</v>
      </c>
      <c r="C106" s="1" t="s">
        <v>40</v>
      </c>
      <c r="D106" t="s">
        <v>34</v>
      </c>
      <c r="E106" s="2">
        <f t="shared" si="93"/>
        <v>0.6</v>
      </c>
      <c r="F106" t="s">
        <v>37</v>
      </c>
      <c r="G106" s="2">
        <f t="shared" si="115"/>
        <v>0.6</v>
      </c>
      <c r="H106" t="s">
        <v>38</v>
      </c>
      <c r="I106" s="2">
        <f t="shared" si="108"/>
        <v>0.33</v>
      </c>
      <c r="J106" t="s">
        <v>30</v>
      </c>
      <c r="K106" s="2">
        <f t="shared" si="109"/>
        <v>1</v>
      </c>
      <c r="L106" t="s">
        <v>48</v>
      </c>
      <c r="M106" s="2">
        <f t="shared" si="110"/>
        <v>0.25</v>
      </c>
      <c r="N106" t="s">
        <v>41</v>
      </c>
      <c r="O106" s="2">
        <f t="shared" si="111"/>
        <v>0.25</v>
      </c>
      <c r="P106" t="s">
        <v>33</v>
      </c>
      <c r="Q106" s="2">
        <f t="shared" si="96"/>
        <v>0.5</v>
      </c>
      <c r="R106" t="s">
        <v>31</v>
      </c>
      <c r="S106" s="2">
        <f t="shared" si="97"/>
        <v>0.75</v>
      </c>
      <c r="T106" t="s">
        <v>49</v>
      </c>
      <c r="U106" s="2">
        <f t="shared" si="112"/>
        <v>0.25</v>
      </c>
      <c r="V106" t="s">
        <v>30</v>
      </c>
      <c r="W106" s="2">
        <f t="shared" si="78"/>
        <v>0.67</v>
      </c>
      <c r="X106" t="s">
        <v>45</v>
      </c>
      <c r="Y106" s="2">
        <f t="shared" si="79"/>
        <v>0.25</v>
      </c>
      <c r="Z106" t="s">
        <v>40</v>
      </c>
      <c r="AA106" s="2">
        <f t="shared" si="98"/>
        <v>0.4</v>
      </c>
      <c r="AB106" t="s">
        <v>40</v>
      </c>
      <c r="AC106" s="2">
        <f t="shared" si="81"/>
        <v>0.4</v>
      </c>
      <c r="AD106" t="s">
        <v>41</v>
      </c>
      <c r="AE106" s="2">
        <f t="shared" si="82"/>
        <v>0.5</v>
      </c>
      <c r="AF106" t="s">
        <v>45</v>
      </c>
      <c r="AG106" s="2">
        <f t="shared" si="83"/>
        <v>0.5</v>
      </c>
      <c r="AH106" t="s">
        <v>33</v>
      </c>
      <c r="AI106" s="2">
        <f t="shared" si="99"/>
        <v>0.5</v>
      </c>
      <c r="AJ106" t="s">
        <v>38</v>
      </c>
      <c r="AK106" s="2">
        <f t="shared" si="100"/>
        <v>0.4</v>
      </c>
      <c r="AL106" t="s">
        <v>38</v>
      </c>
      <c r="AM106" s="2">
        <f t="shared" si="101"/>
        <v>1</v>
      </c>
      <c r="AN106" t="s">
        <v>30</v>
      </c>
      <c r="AO106" s="2">
        <f t="shared" si="102"/>
        <v>1</v>
      </c>
      <c r="AP106" t="s">
        <v>33</v>
      </c>
      <c r="AQ106" s="2">
        <f t="shared" si="103"/>
        <v>0.5</v>
      </c>
      <c r="AR106" t="s">
        <v>38</v>
      </c>
      <c r="AS106" s="2">
        <f t="shared" si="104"/>
        <v>1</v>
      </c>
      <c r="AT106" t="s">
        <v>33</v>
      </c>
      <c r="AU106" s="2">
        <f t="shared" si="105"/>
        <v>1</v>
      </c>
      <c r="AV106" t="s">
        <v>32</v>
      </c>
      <c r="AW106" s="2">
        <f t="shared" si="106"/>
        <v>0.25</v>
      </c>
      <c r="AX106" t="s">
        <v>32</v>
      </c>
      <c r="AY106" s="2">
        <f t="shared" si="107"/>
        <v>1</v>
      </c>
      <c r="AZ106">
        <f t="shared" si="113"/>
        <v>12.700000000000001</v>
      </c>
      <c r="BA106" s="12">
        <v>0.25</v>
      </c>
      <c r="BB106" s="12">
        <f t="shared" si="114"/>
        <v>0.52916666666666667</v>
      </c>
    </row>
    <row r="107" spans="1:54" x14ac:dyDescent="0.25">
      <c r="A107" t="s">
        <v>113</v>
      </c>
      <c r="B107" s="1" t="s">
        <v>30</v>
      </c>
      <c r="C107" s="1" t="s">
        <v>40</v>
      </c>
      <c r="D107" t="s">
        <v>41</v>
      </c>
      <c r="E107" s="2">
        <f t="shared" si="93"/>
        <v>0.8</v>
      </c>
      <c r="F107" t="s">
        <v>33</v>
      </c>
      <c r="G107" s="2">
        <f t="shared" si="115"/>
        <v>0.4</v>
      </c>
      <c r="H107" t="s">
        <v>34</v>
      </c>
      <c r="I107" s="2">
        <f t="shared" si="108"/>
        <v>0.67</v>
      </c>
      <c r="J107" t="s">
        <v>35</v>
      </c>
      <c r="K107" s="2">
        <f t="shared" si="109"/>
        <v>0.67</v>
      </c>
      <c r="L107" t="s">
        <v>33</v>
      </c>
      <c r="M107" s="2">
        <f t="shared" si="110"/>
        <v>0.75</v>
      </c>
      <c r="N107" t="s">
        <v>41</v>
      </c>
      <c r="O107" s="2">
        <f t="shared" si="111"/>
        <v>0.25</v>
      </c>
      <c r="P107" t="s">
        <v>33</v>
      </c>
      <c r="Q107" s="2">
        <f t="shared" si="96"/>
        <v>0.5</v>
      </c>
      <c r="R107" t="s">
        <v>38</v>
      </c>
      <c r="S107" s="2">
        <f t="shared" si="97"/>
        <v>0.5</v>
      </c>
      <c r="T107" t="s">
        <v>45</v>
      </c>
      <c r="U107" s="2">
        <f t="shared" si="112"/>
        <v>0.5</v>
      </c>
      <c r="V107" t="s">
        <v>38</v>
      </c>
      <c r="W107" s="2">
        <f t="shared" si="78"/>
        <v>0.67</v>
      </c>
      <c r="X107" t="s">
        <v>30</v>
      </c>
      <c r="Y107" s="2">
        <f t="shared" si="79"/>
        <v>1</v>
      </c>
      <c r="Z107" t="s">
        <v>35</v>
      </c>
      <c r="AA107" s="2">
        <f t="shared" si="98"/>
        <v>0.6</v>
      </c>
      <c r="AB107" t="s">
        <v>31</v>
      </c>
      <c r="AC107" s="2">
        <f t="shared" si="81"/>
        <v>1</v>
      </c>
      <c r="AD107" t="s">
        <v>38</v>
      </c>
      <c r="AE107" s="2">
        <f t="shared" si="82"/>
        <v>0.5</v>
      </c>
      <c r="AF107" t="s">
        <v>38</v>
      </c>
      <c r="AG107" s="2">
        <f t="shared" si="83"/>
        <v>0.75</v>
      </c>
      <c r="AH107" t="s">
        <v>33</v>
      </c>
      <c r="AI107" s="2">
        <f t="shared" si="99"/>
        <v>0.5</v>
      </c>
      <c r="AJ107" t="s">
        <v>35</v>
      </c>
      <c r="AK107" s="2">
        <f t="shared" si="100"/>
        <v>0.2</v>
      </c>
      <c r="AL107" t="s">
        <v>33</v>
      </c>
      <c r="AM107" s="2">
        <f t="shared" si="101"/>
        <v>0.5</v>
      </c>
      <c r="AN107" t="s">
        <v>33</v>
      </c>
      <c r="AO107" s="2">
        <f t="shared" si="102"/>
        <v>0.33333299999999999</v>
      </c>
      <c r="AP107" t="s">
        <v>34</v>
      </c>
      <c r="AQ107" s="2">
        <f t="shared" si="103"/>
        <v>0.75</v>
      </c>
      <c r="AR107" t="s">
        <v>38</v>
      </c>
      <c r="AS107" s="2">
        <f t="shared" si="104"/>
        <v>1</v>
      </c>
      <c r="AT107" t="s">
        <v>33</v>
      </c>
      <c r="AU107" s="2">
        <f t="shared" si="105"/>
        <v>1</v>
      </c>
      <c r="AV107" t="s">
        <v>33</v>
      </c>
      <c r="AW107" s="2">
        <f t="shared" si="106"/>
        <v>0.5</v>
      </c>
      <c r="AX107" t="s">
        <v>30</v>
      </c>
      <c r="AY107" s="2">
        <f t="shared" si="107"/>
        <v>0.25</v>
      </c>
      <c r="AZ107">
        <f t="shared" si="113"/>
        <v>13.393332999999998</v>
      </c>
      <c r="BA107" s="12">
        <v>0.16666666666666666</v>
      </c>
      <c r="BB107" s="12">
        <f t="shared" si="114"/>
        <v>0.5580555416666666</v>
      </c>
    </row>
    <row r="108" spans="1:54" x14ac:dyDescent="0.25">
      <c r="A108" t="s">
        <v>114</v>
      </c>
      <c r="B108" s="1" t="s">
        <v>30</v>
      </c>
      <c r="C108" s="1" t="s">
        <v>40</v>
      </c>
      <c r="D108" t="s">
        <v>29</v>
      </c>
      <c r="E108" s="2">
        <f t="shared" si="93"/>
        <v>0.2</v>
      </c>
      <c r="F108" t="s">
        <v>37</v>
      </c>
      <c r="G108" s="2">
        <f t="shared" si="115"/>
        <v>0.6</v>
      </c>
      <c r="H108" t="s">
        <v>34</v>
      </c>
      <c r="I108" s="2">
        <f t="shared" si="108"/>
        <v>0.67</v>
      </c>
      <c r="J108" t="s">
        <v>35</v>
      </c>
      <c r="K108" s="2">
        <f t="shared" si="109"/>
        <v>0.67</v>
      </c>
      <c r="L108" t="s">
        <v>38</v>
      </c>
      <c r="M108" s="2">
        <f t="shared" si="110"/>
        <v>0.25</v>
      </c>
      <c r="N108" t="s">
        <v>41</v>
      </c>
      <c r="O108" s="2">
        <f t="shared" si="111"/>
        <v>0.25</v>
      </c>
      <c r="P108" t="s">
        <v>30</v>
      </c>
      <c r="Q108" s="2">
        <f t="shared" si="96"/>
        <v>1</v>
      </c>
      <c r="R108" t="s">
        <v>41</v>
      </c>
      <c r="S108" s="2">
        <f t="shared" si="97"/>
        <v>0.5</v>
      </c>
      <c r="T108" t="s">
        <v>28</v>
      </c>
      <c r="U108" s="2">
        <f t="shared" si="112"/>
        <v>0.5</v>
      </c>
      <c r="V108" t="s">
        <v>30</v>
      </c>
      <c r="W108" s="2">
        <f t="shared" si="78"/>
        <v>0.67</v>
      </c>
      <c r="X108" t="s">
        <v>30</v>
      </c>
      <c r="Y108" s="2">
        <f t="shared" si="79"/>
        <v>1</v>
      </c>
      <c r="Z108" t="s">
        <v>30</v>
      </c>
      <c r="AA108" s="2">
        <f t="shared" si="98"/>
        <v>0.8</v>
      </c>
      <c r="AB108" t="s">
        <v>33</v>
      </c>
      <c r="AC108" s="2">
        <f t="shared" si="81"/>
        <v>0.8</v>
      </c>
      <c r="AD108" t="s">
        <v>30</v>
      </c>
      <c r="AE108" s="2">
        <f t="shared" si="82"/>
        <v>0.5</v>
      </c>
      <c r="AF108" t="s">
        <v>31</v>
      </c>
      <c r="AG108" s="2">
        <f t="shared" si="83"/>
        <v>0.5</v>
      </c>
      <c r="AH108" t="s">
        <v>38</v>
      </c>
      <c r="AI108" s="2">
        <f t="shared" si="99"/>
        <v>1</v>
      </c>
      <c r="AJ108" t="s">
        <v>57</v>
      </c>
      <c r="AK108" s="2">
        <f t="shared" si="100"/>
        <v>0.6</v>
      </c>
      <c r="AL108" t="s">
        <v>33</v>
      </c>
      <c r="AM108" s="2">
        <f t="shared" si="101"/>
        <v>0.5</v>
      </c>
      <c r="AN108" t="s">
        <v>30</v>
      </c>
      <c r="AO108" s="2">
        <f t="shared" si="102"/>
        <v>1</v>
      </c>
      <c r="AP108" t="s">
        <v>30</v>
      </c>
      <c r="AQ108" s="2">
        <f t="shared" si="103"/>
        <v>1</v>
      </c>
      <c r="AR108" t="s">
        <v>33</v>
      </c>
      <c r="AS108" s="2">
        <f t="shared" si="104"/>
        <v>0.33333000000000002</v>
      </c>
      <c r="AT108" t="s">
        <v>33</v>
      </c>
      <c r="AU108" s="2">
        <f t="shared" si="105"/>
        <v>1</v>
      </c>
      <c r="AV108" t="s">
        <v>36</v>
      </c>
      <c r="AW108" s="2">
        <f t="shared" si="106"/>
        <v>0.5</v>
      </c>
      <c r="AX108" t="s">
        <v>36</v>
      </c>
      <c r="AY108" s="2">
        <f t="shared" si="107"/>
        <v>0.75</v>
      </c>
      <c r="AZ108">
        <f t="shared" si="113"/>
        <v>14.793329999999999</v>
      </c>
      <c r="BA108" s="12">
        <v>0.25</v>
      </c>
      <c r="BB108" s="12">
        <f t="shared" si="114"/>
        <v>0.61638874999999993</v>
      </c>
    </row>
    <row r="109" spans="1:54" x14ac:dyDescent="0.25">
      <c r="A109" t="s">
        <v>139</v>
      </c>
      <c r="B109" s="9" t="s">
        <v>30</v>
      </c>
      <c r="C109" s="9" t="s">
        <v>40</v>
      </c>
      <c r="D109" t="s">
        <v>30</v>
      </c>
      <c r="E109" s="2">
        <f t="shared" si="93"/>
        <v>0.8</v>
      </c>
      <c r="F109" t="s">
        <v>33</v>
      </c>
      <c r="G109" s="2">
        <f t="shared" si="115"/>
        <v>0.4</v>
      </c>
      <c r="H109" t="s">
        <v>30</v>
      </c>
      <c r="I109" s="2">
        <f t="shared" si="108"/>
        <v>1</v>
      </c>
      <c r="J109" t="s">
        <v>30</v>
      </c>
      <c r="K109" s="2">
        <f t="shared" si="109"/>
        <v>1</v>
      </c>
      <c r="L109" t="s">
        <v>33</v>
      </c>
      <c r="M109" s="2">
        <f t="shared" si="110"/>
        <v>0.75</v>
      </c>
      <c r="N109" t="s">
        <v>41</v>
      </c>
      <c r="O109" s="2">
        <f t="shared" si="111"/>
        <v>0.25</v>
      </c>
      <c r="P109" t="s">
        <v>41</v>
      </c>
      <c r="Q109" s="2">
        <f t="shared" si="96"/>
        <v>0.5</v>
      </c>
      <c r="R109" t="s">
        <v>38</v>
      </c>
      <c r="S109" s="2">
        <f t="shared" si="97"/>
        <v>0.5</v>
      </c>
      <c r="T109" t="s">
        <v>30</v>
      </c>
      <c r="U109" s="2">
        <f t="shared" si="112"/>
        <v>0.75</v>
      </c>
      <c r="V109" t="s">
        <v>30</v>
      </c>
      <c r="W109" s="2">
        <f t="shared" si="78"/>
        <v>0.67</v>
      </c>
      <c r="X109" t="s">
        <v>30</v>
      </c>
      <c r="Y109" s="2">
        <f t="shared" si="79"/>
        <v>1</v>
      </c>
      <c r="Z109" t="s">
        <v>40</v>
      </c>
      <c r="AA109" s="2">
        <f t="shared" si="98"/>
        <v>0.4</v>
      </c>
      <c r="AB109" t="s">
        <v>38</v>
      </c>
      <c r="AC109" s="2">
        <f t="shared" si="81"/>
        <v>0.4</v>
      </c>
      <c r="AD109" t="s">
        <v>41</v>
      </c>
      <c r="AE109" s="2">
        <f t="shared" si="82"/>
        <v>0.5</v>
      </c>
      <c r="AF109" t="s">
        <v>41</v>
      </c>
      <c r="AG109" s="2">
        <f t="shared" si="83"/>
        <v>0.75</v>
      </c>
      <c r="AH109" t="s">
        <v>38</v>
      </c>
      <c r="AI109" s="2">
        <f t="shared" si="99"/>
        <v>1</v>
      </c>
      <c r="AJ109" t="s">
        <v>38</v>
      </c>
      <c r="AK109" s="2">
        <f t="shared" si="100"/>
        <v>0.4</v>
      </c>
      <c r="AL109" t="s">
        <v>33</v>
      </c>
      <c r="AM109" s="2">
        <f t="shared" si="101"/>
        <v>0.5</v>
      </c>
      <c r="AN109" t="s">
        <v>30</v>
      </c>
      <c r="AO109" s="2">
        <f t="shared" si="102"/>
        <v>1</v>
      </c>
      <c r="AP109" t="s">
        <v>30</v>
      </c>
      <c r="AQ109" s="2">
        <f t="shared" si="103"/>
        <v>1</v>
      </c>
      <c r="AR109" t="s">
        <v>33</v>
      </c>
      <c r="AS109" s="2">
        <f t="shared" si="104"/>
        <v>0.33333000000000002</v>
      </c>
      <c r="AT109" t="s">
        <v>41</v>
      </c>
      <c r="AU109" s="2">
        <f t="shared" si="105"/>
        <v>0.5</v>
      </c>
      <c r="AV109" t="s">
        <v>33</v>
      </c>
      <c r="AW109" s="2">
        <f t="shared" si="106"/>
        <v>0.5</v>
      </c>
      <c r="AX109" t="s">
        <v>41</v>
      </c>
      <c r="AY109" s="2">
        <f t="shared" si="107"/>
        <v>0.25</v>
      </c>
      <c r="AZ109">
        <f t="shared" si="113"/>
        <v>13.953330000000001</v>
      </c>
      <c r="BA109" s="12">
        <v>0.25</v>
      </c>
      <c r="BB109" s="12">
        <f t="shared" si="114"/>
        <v>0.58138875000000001</v>
      </c>
    </row>
    <row r="110" spans="1:54" x14ac:dyDescent="0.25">
      <c r="A110" t="s">
        <v>147</v>
      </c>
      <c r="B110" s="9" t="s">
        <v>30</v>
      </c>
      <c r="C110" s="9" t="s">
        <v>40</v>
      </c>
      <c r="D110" t="s">
        <v>38</v>
      </c>
      <c r="E110" s="2">
        <f t="shared" si="93"/>
        <v>0.4</v>
      </c>
      <c r="F110" t="s">
        <v>30</v>
      </c>
      <c r="G110" s="2">
        <f t="shared" si="115"/>
        <v>0.4</v>
      </c>
      <c r="H110" t="s">
        <v>30</v>
      </c>
      <c r="I110" s="2">
        <f t="shared" si="108"/>
        <v>1</v>
      </c>
      <c r="J110" t="s">
        <v>30</v>
      </c>
      <c r="K110" s="2">
        <f t="shared" si="109"/>
        <v>1</v>
      </c>
      <c r="L110" t="s">
        <v>38</v>
      </c>
      <c r="M110" s="2">
        <f t="shared" si="110"/>
        <v>0.25</v>
      </c>
      <c r="N110" t="s">
        <v>41</v>
      </c>
      <c r="O110" s="2">
        <f t="shared" si="111"/>
        <v>0.25</v>
      </c>
      <c r="P110" t="s">
        <v>33</v>
      </c>
      <c r="Q110" s="2">
        <f t="shared" si="96"/>
        <v>0.5</v>
      </c>
      <c r="R110" t="s">
        <v>38</v>
      </c>
      <c r="S110" s="2">
        <f t="shared" si="97"/>
        <v>0.5</v>
      </c>
      <c r="T110" t="s">
        <v>33</v>
      </c>
      <c r="U110" s="2">
        <f t="shared" si="112"/>
        <v>0.75</v>
      </c>
      <c r="V110" t="s">
        <v>30</v>
      </c>
      <c r="W110" s="2">
        <f t="shared" si="78"/>
        <v>0.67</v>
      </c>
      <c r="X110" t="s">
        <v>30</v>
      </c>
      <c r="Y110" s="2">
        <f t="shared" si="79"/>
        <v>1</v>
      </c>
      <c r="Z110" t="s">
        <v>34</v>
      </c>
      <c r="AA110" s="2">
        <f t="shared" si="98"/>
        <v>1</v>
      </c>
      <c r="AB110" t="s">
        <v>38</v>
      </c>
      <c r="AC110" s="2">
        <f t="shared" si="81"/>
        <v>0.4</v>
      </c>
      <c r="AD110" t="s">
        <v>30</v>
      </c>
      <c r="AE110" s="2">
        <f t="shared" si="82"/>
        <v>0.5</v>
      </c>
      <c r="AF110" t="s">
        <v>38</v>
      </c>
      <c r="AG110" s="2">
        <f t="shared" si="83"/>
        <v>0.75</v>
      </c>
      <c r="AH110" t="s">
        <v>33</v>
      </c>
      <c r="AI110" s="2">
        <f t="shared" si="99"/>
        <v>0.5</v>
      </c>
      <c r="AJ110" t="s">
        <v>38</v>
      </c>
      <c r="AK110" s="2">
        <f t="shared" si="100"/>
        <v>0.4</v>
      </c>
      <c r="AL110" t="s">
        <v>33</v>
      </c>
      <c r="AM110" s="2">
        <f t="shared" si="101"/>
        <v>0.5</v>
      </c>
      <c r="AN110" t="s">
        <v>38</v>
      </c>
      <c r="AO110" s="2">
        <f t="shared" si="102"/>
        <v>0.33333299999999999</v>
      </c>
      <c r="AP110" t="s">
        <v>38</v>
      </c>
      <c r="AQ110" s="2">
        <f t="shared" si="103"/>
        <v>0.5</v>
      </c>
      <c r="AR110" t="s">
        <v>33</v>
      </c>
      <c r="AS110" s="2">
        <f t="shared" si="104"/>
        <v>0.33333000000000002</v>
      </c>
      <c r="AT110" t="s">
        <v>30</v>
      </c>
      <c r="AU110" s="2">
        <f t="shared" si="105"/>
        <v>0.5</v>
      </c>
      <c r="AV110" t="s">
        <v>38</v>
      </c>
      <c r="AW110" s="2">
        <f t="shared" si="106"/>
        <v>0.5</v>
      </c>
      <c r="AX110" t="s">
        <v>30</v>
      </c>
      <c r="AY110" s="2">
        <f t="shared" si="107"/>
        <v>0.25</v>
      </c>
      <c r="AZ110">
        <f t="shared" si="113"/>
        <v>12.386663</v>
      </c>
      <c r="BA110" s="12">
        <v>0.16666666666666666</v>
      </c>
      <c r="BB110" s="12">
        <f t="shared" si="114"/>
        <v>0.51611095833333331</v>
      </c>
    </row>
    <row r="111" spans="1:54" x14ac:dyDescent="0.25">
      <c r="A111" t="s">
        <v>109</v>
      </c>
      <c r="B111" s="1" t="s">
        <v>30</v>
      </c>
      <c r="C111" s="1" t="s">
        <v>40</v>
      </c>
      <c r="D111" t="s">
        <v>38</v>
      </c>
      <c r="E111" s="2">
        <f t="shared" si="93"/>
        <v>0.4</v>
      </c>
      <c r="F111" t="s">
        <v>38</v>
      </c>
      <c r="G111" s="2">
        <f t="shared" si="115"/>
        <v>0.8</v>
      </c>
      <c r="H111" t="s">
        <v>30</v>
      </c>
      <c r="I111" s="2">
        <f t="shared" si="108"/>
        <v>1</v>
      </c>
      <c r="J111" t="s">
        <v>33</v>
      </c>
      <c r="K111" s="2">
        <f t="shared" si="109"/>
        <v>0.33</v>
      </c>
      <c r="L111" t="s">
        <v>33</v>
      </c>
      <c r="M111" s="2">
        <f t="shared" si="110"/>
        <v>0.75</v>
      </c>
      <c r="N111" t="s">
        <v>41</v>
      </c>
      <c r="O111" s="2">
        <f t="shared" si="111"/>
        <v>0.25</v>
      </c>
      <c r="P111" t="s">
        <v>30</v>
      </c>
      <c r="Q111" s="2">
        <f t="shared" si="96"/>
        <v>1</v>
      </c>
      <c r="R111" t="s">
        <v>33</v>
      </c>
      <c r="S111" s="2">
        <f t="shared" si="97"/>
        <v>1</v>
      </c>
      <c r="T111" t="s">
        <v>30</v>
      </c>
      <c r="U111" s="2">
        <f t="shared" si="112"/>
        <v>0.75</v>
      </c>
      <c r="V111" t="s">
        <v>38</v>
      </c>
      <c r="W111" s="2">
        <f t="shared" si="78"/>
        <v>0.67</v>
      </c>
      <c r="X111" t="s">
        <v>30</v>
      </c>
      <c r="Y111" s="2">
        <f t="shared" si="79"/>
        <v>1</v>
      </c>
      <c r="Z111" t="s">
        <v>38</v>
      </c>
      <c r="AA111" s="2">
        <f t="shared" si="98"/>
        <v>0.4</v>
      </c>
      <c r="AB111" t="s">
        <v>34</v>
      </c>
      <c r="AC111" s="2">
        <f t="shared" si="81"/>
        <v>0.6</v>
      </c>
      <c r="AD111" t="s">
        <v>32</v>
      </c>
      <c r="AE111" s="2">
        <f t="shared" si="82"/>
        <v>0.25</v>
      </c>
      <c r="AF111" t="s">
        <v>34</v>
      </c>
      <c r="AG111" s="2">
        <f t="shared" si="83"/>
        <v>0</v>
      </c>
      <c r="AH111" t="s">
        <v>33</v>
      </c>
      <c r="AI111" s="2">
        <f t="shared" si="99"/>
        <v>0.5</v>
      </c>
      <c r="AJ111" t="s">
        <v>30</v>
      </c>
      <c r="AK111" s="2">
        <f t="shared" si="100"/>
        <v>0.4</v>
      </c>
      <c r="AL111" t="s">
        <v>41</v>
      </c>
      <c r="AM111" s="2">
        <f t="shared" si="101"/>
        <v>0.5</v>
      </c>
      <c r="AN111" t="s">
        <v>33</v>
      </c>
      <c r="AO111" s="2">
        <f t="shared" si="102"/>
        <v>0.33333299999999999</v>
      </c>
      <c r="AP111" t="s">
        <v>30</v>
      </c>
      <c r="AQ111" s="2">
        <f t="shared" si="103"/>
        <v>1</v>
      </c>
      <c r="AR111" t="s">
        <v>33</v>
      </c>
      <c r="AS111" s="2">
        <f t="shared" si="104"/>
        <v>0.33333000000000002</v>
      </c>
      <c r="AT111" t="s">
        <v>33</v>
      </c>
      <c r="AU111" s="2">
        <f t="shared" si="105"/>
        <v>1</v>
      </c>
      <c r="AV111" t="s">
        <v>36</v>
      </c>
      <c r="AW111" s="2">
        <f t="shared" si="106"/>
        <v>0.5</v>
      </c>
      <c r="AX111" t="s">
        <v>38</v>
      </c>
      <c r="AY111" s="2">
        <f t="shared" si="107"/>
        <v>0.25</v>
      </c>
      <c r="AZ111">
        <f t="shared" si="113"/>
        <v>12.816663</v>
      </c>
      <c r="BA111" s="12">
        <v>0.25</v>
      </c>
      <c r="BB111" s="12">
        <f t="shared" si="114"/>
        <v>0.53402762500000001</v>
      </c>
    </row>
    <row r="112" spans="1:54" x14ac:dyDescent="0.25">
      <c r="A112" s="7" t="s">
        <v>52</v>
      </c>
      <c r="B112" s="7" t="s">
        <v>30</v>
      </c>
      <c r="C112" s="7" t="s">
        <v>40</v>
      </c>
      <c r="D112" s="7" t="s">
        <v>40</v>
      </c>
      <c r="E112" s="2">
        <f t="shared" si="93"/>
        <v>0.4</v>
      </c>
      <c r="F112" s="7" t="s">
        <v>40</v>
      </c>
      <c r="G112" s="2">
        <f t="shared" si="115"/>
        <v>0.8</v>
      </c>
      <c r="H112" s="7" t="s">
        <v>33</v>
      </c>
      <c r="I112" s="2">
        <f t="shared" si="108"/>
        <v>0.33</v>
      </c>
      <c r="J112" s="7" t="s">
        <v>35</v>
      </c>
      <c r="K112" s="2">
        <f t="shared" si="109"/>
        <v>0.67</v>
      </c>
      <c r="L112" s="7" t="s">
        <v>41</v>
      </c>
      <c r="M112" s="2">
        <f t="shared" si="110"/>
        <v>0.75</v>
      </c>
      <c r="N112" s="7" t="s">
        <v>41</v>
      </c>
      <c r="O112" s="2">
        <f t="shared" si="111"/>
        <v>0.25</v>
      </c>
      <c r="P112" s="7" t="s">
        <v>41</v>
      </c>
      <c r="Q112" s="2">
        <f t="shared" si="96"/>
        <v>0.5</v>
      </c>
      <c r="R112" s="7" t="s">
        <v>41</v>
      </c>
      <c r="S112" s="2">
        <f t="shared" si="97"/>
        <v>0.5</v>
      </c>
      <c r="T112" s="7" t="s">
        <v>30</v>
      </c>
      <c r="U112" s="2">
        <f t="shared" si="112"/>
        <v>0.75</v>
      </c>
      <c r="V112" s="7" t="s">
        <v>30</v>
      </c>
      <c r="W112" s="2">
        <f t="shared" si="78"/>
        <v>0.67</v>
      </c>
      <c r="X112" s="7" t="s">
        <v>30</v>
      </c>
      <c r="Y112" s="2">
        <f t="shared" si="79"/>
        <v>1</v>
      </c>
      <c r="Z112" s="7" t="s">
        <v>30</v>
      </c>
      <c r="AA112" s="2">
        <f t="shared" si="98"/>
        <v>0.8</v>
      </c>
      <c r="AB112" s="7" t="s">
        <v>40</v>
      </c>
      <c r="AC112" s="2">
        <f t="shared" si="81"/>
        <v>0.4</v>
      </c>
      <c r="AD112" s="7" t="s">
        <v>41</v>
      </c>
      <c r="AE112" s="2">
        <f t="shared" si="82"/>
        <v>0.5</v>
      </c>
      <c r="AF112" s="7" t="s">
        <v>30</v>
      </c>
      <c r="AG112" s="2">
        <f t="shared" si="83"/>
        <v>0.25</v>
      </c>
      <c r="AH112" s="7" t="s">
        <v>41</v>
      </c>
      <c r="AI112" s="2">
        <f t="shared" si="99"/>
        <v>0.5</v>
      </c>
      <c r="AJ112" s="7" t="s">
        <v>40</v>
      </c>
      <c r="AK112" s="2">
        <f t="shared" si="100"/>
        <v>0.4</v>
      </c>
      <c r="AL112" s="7" t="s">
        <v>41</v>
      </c>
      <c r="AM112" s="2">
        <f t="shared" si="101"/>
        <v>0.5</v>
      </c>
      <c r="AN112" s="7" t="s">
        <v>33</v>
      </c>
      <c r="AO112" s="2">
        <f t="shared" si="102"/>
        <v>0.33333299999999999</v>
      </c>
      <c r="AP112" s="7" t="s">
        <v>41</v>
      </c>
      <c r="AQ112" s="2">
        <f t="shared" si="103"/>
        <v>0.5</v>
      </c>
      <c r="AR112" s="7" t="s">
        <v>33</v>
      </c>
      <c r="AS112" s="2">
        <f t="shared" si="104"/>
        <v>0.33333000000000002</v>
      </c>
      <c r="AT112" s="7" t="s">
        <v>41</v>
      </c>
      <c r="AU112" s="2">
        <f t="shared" si="105"/>
        <v>0.5</v>
      </c>
      <c r="AV112" s="7" t="s">
        <v>36</v>
      </c>
      <c r="AW112" s="2">
        <f t="shared" si="106"/>
        <v>0.5</v>
      </c>
      <c r="AX112" s="7" t="s">
        <v>32</v>
      </c>
      <c r="AY112" s="2">
        <f t="shared" si="107"/>
        <v>1</v>
      </c>
      <c r="AZ112">
        <f t="shared" si="113"/>
        <v>11.936662999999999</v>
      </c>
      <c r="BA112" s="12">
        <v>8.3333333333333329E-2</v>
      </c>
      <c r="BB112" s="12">
        <f t="shared" si="114"/>
        <v>0.49736095833333333</v>
      </c>
    </row>
    <row r="113" spans="1:54" x14ac:dyDescent="0.25">
      <c r="A113" s="7" t="s">
        <v>47</v>
      </c>
      <c r="B113" s="7" t="s">
        <v>30</v>
      </c>
      <c r="C113" s="7" t="s">
        <v>40</v>
      </c>
      <c r="D113" s="7" t="s">
        <v>38</v>
      </c>
      <c r="E113" s="2">
        <f t="shared" si="93"/>
        <v>0.4</v>
      </c>
      <c r="F113" s="7" t="s">
        <v>30</v>
      </c>
      <c r="G113" s="2">
        <f t="shared" si="115"/>
        <v>0.4</v>
      </c>
      <c r="H113" s="7" t="s">
        <v>30</v>
      </c>
      <c r="I113" s="2">
        <f t="shared" si="108"/>
        <v>1</v>
      </c>
      <c r="J113" s="7" t="s">
        <v>30</v>
      </c>
      <c r="K113" s="2">
        <f t="shared" si="109"/>
        <v>1</v>
      </c>
      <c r="L113" s="7" t="s">
        <v>37</v>
      </c>
      <c r="M113" s="2">
        <f t="shared" si="110"/>
        <v>0.5</v>
      </c>
      <c r="N113" s="16" t="s">
        <v>40</v>
      </c>
      <c r="O113" s="5">
        <f t="shared" si="111"/>
        <v>0</v>
      </c>
      <c r="P113" s="7" t="s">
        <v>33</v>
      </c>
      <c r="Q113" s="2">
        <f t="shared" si="96"/>
        <v>0.5</v>
      </c>
      <c r="R113" s="7" t="s">
        <v>38</v>
      </c>
      <c r="S113" s="2">
        <f t="shared" si="97"/>
        <v>0.5</v>
      </c>
      <c r="T113" s="7" t="s">
        <v>48</v>
      </c>
      <c r="U113" s="2">
        <f t="shared" si="112"/>
        <v>0.75</v>
      </c>
      <c r="V113" s="7" t="s">
        <v>35</v>
      </c>
      <c r="W113" s="2">
        <f t="shared" si="78"/>
        <v>1</v>
      </c>
      <c r="X113" s="7" t="s">
        <v>30</v>
      </c>
      <c r="Y113" s="2">
        <f t="shared" si="79"/>
        <v>1</v>
      </c>
      <c r="Z113" s="7" t="s">
        <v>40</v>
      </c>
      <c r="AA113" s="2">
        <f t="shared" si="98"/>
        <v>0.4</v>
      </c>
      <c r="AB113" s="7" t="s">
        <v>30</v>
      </c>
      <c r="AC113" s="2">
        <f t="shared" si="81"/>
        <v>0.4</v>
      </c>
      <c r="AD113" s="7" t="s">
        <v>45</v>
      </c>
      <c r="AE113" s="2">
        <f t="shared" si="82"/>
        <v>0.25</v>
      </c>
      <c r="AF113" s="7" t="s">
        <v>38</v>
      </c>
      <c r="AG113" s="2">
        <f t="shared" si="83"/>
        <v>0.75</v>
      </c>
      <c r="AH113" s="7" t="s">
        <v>38</v>
      </c>
      <c r="AI113" s="2">
        <f t="shared" si="99"/>
        <v>1</v>
      </c>
      <c r="AJ113" s="7" t="s">
        <v>41</v>
      </c>
      <c r="AK113" s="2">
        <f t="shared" si="100"/>
        <v>0.8</v>
      </c>
      <c r="AL113" s="7" t="s">
        <v>38</v>
      </c>
      <c r="AM113" s="2">
        <f t="shared" si="101"/>
        <v>1</v>
      </c>
      <c r="AN113" s="7" t="s">
        <v>30</v>
      </c>
      <c r="AO113" s="2">
        <f t="shared" si="102"/>
        <v>1</v>
      </c>
      <c r="AP113" s="7" t="s">
        <v>38</v>
      </c>
      <c r="AQ113" s="2">
        <f t="shared" si="103"/>
        <v>0.5</v>
      </c>
      <c r="AR113" s="7" t="s">
        <v>33</v>
      </c>
      <c r="AS113" s="2">
        <f t="shared" si="104"/>
        <v>0.33333000000000002</v>
      </c>
      <c r="AT113" s="7" t="s">
        <v>30</v>
      </c>
      <c r="AU113" s="2">
        <f t="shared" si="105"/>
        <v>0.5</v>
      </c>
      <c r="AV113" s="7" t="s">
        <v>49</v>
      </c>
      <c r="AW113" s="2">
        <f t="shared" si="106"/>
        <v>0</v>
      </c>
      <c r="AX113" s="14"/>
      <c r="AY113" s="15">
        <f>AY$121</f>
        <v>0</v>
      </c>
      <c r="AZ113">
        <f t="shared" si="113"/>
        <v>13.183330000000002</v>
      </c>
      <c r="BA113" s="12">
        <v>0.29166666666666669</v>
      </c>
      <c r="BB113" s="12">
        <f t="shared" si="114"/>
        <v>0.54930541666666677</v>
      </c>
    </row>
    <row r="114" spans="1:54" x14ac:dyDescent="0.25">
      <c r="A114" t="s">
        <v>140</v>
      </c>
      <c r="B114" s="9" t="s">
        <v>30</v>
      </c>
      <c r="C114" s="9" t="s">
        <v>40</v>
      </c>
      <c r="D114" t="s">
        <v>37</v>
      </c>
      <c r="E114" s="2">
        <f t="shared" si="93"/>
        <v>0.6</v>
      </c>
      <c r="F114" s="14"/>
      <c r="G114" s="15">
        <f>G$121</f>
        <v>0.6</v>
      </c>
      <c r="H114" t="s">
        <v>33</v>
      </c>
      <c r="I114" s="2">
        <f t="shared" si="108"/>
        <v>0.33</v>
      </c>
      <c r="J114" t="s">
        <v>34</v>
      </c>
      <c r="K114" s="2">
        <f t="shared" si="109"/>
        <v>0.67</v>
      </c>
      <c r="L114" t="s">
        <v>33</v>
      </c>
      <c r="M114" s="2">
        <f t="shared" si="110"/>
        <v>0.75</v>
      </c>
      <c r="N114" s="14"/>
      <c r="O114" s="15">
        <f t="shared" ref="O114:O120" si="116">O$121</f>
        <v>0</v>
      </c>
      <c r="P114" s="14"/>
      <c r="Q114" s="15">
        <f t="shared" ref="Q114:Q120" si="117">Q$121</f>
        <v>0.75</v>
      </c>
      <c r="R114" s="14"/>
      <c r="S114" s="15">
        <f t="shared" ref="S114:S120" si="118">S$121</f>
        <v>0.75</v>
      </c>
      <c r="T114" t="s">
        <v>30</v>
      </c>
      <c r="U114" s="2">
        <f t="shared" si="112"/>
        <v>0.75</v>
      </c>
      <c r="V114" t="s">
        <v>30</v>
      </c>
      <c r="W114" s="2">
        <f t="shared" si="78"/>
        <v>0.67</v>
      </c>
      <c r="X114" t="s">
        <v>30</v>
      </c>
      <c r="Y114" s="2">
        <f t="shared" si="79"/>
        <v>1</v>
      </c>
      <c r="Z114" t="s">
        <v>34</v>
      </c>
      <c r="AA114" s="2">
        <f t="shared" si="98"/>
        <v>1</v>
      </c>
      <c r="AB114" t="s">
        <v>38</v>
      </c>
      <c r="AC114" s="2">
        <f t="shared" si="81"/>
        <v>0.4</v>
      </c>
      <c r="AD114" t="s">
        <v>59</v>
      </c>
      <c r="AE114" s="2">
        <f t="shared" si="82"/>
        <v>0.5</v>
      </c>
      <c r="AF114" t="s">
        <v>49</v>
      </c>
      <c r="AG114" s="2">
        <f t="shared" si="83"/>
        <v>0.75</v>
      </c>
      <c r="AH114" t="s">
        <v>38</v>
      </c>
      <c r="AI114" s="2">
        <f t="shared" si="99"/>
        <v>1</v>
      </c>
      <c r="AJ114" t="s">
        <v>31</v>
      </c>
      <c r="AK114" s="2">
        <f t="shared" si="100"/>
        <v>1</v>
      </c>
      <c r="AL114" t="s">
        <v>33</v>
      </c>
      <c r="AM114" s="2">
        <f t="shared" si="101"/>
        <v>0.5</v>
      </c>
      <c r="AN114" t="s">
        <v>30</v>
      </c>
      <c r="AO114" s="2">
        <f t="shared" si="102"/>
        <v>1</v>
      </c>
      <c r="AP114" t="s">
        <v>34</v>
      </c>
      <c r="AQ114" s="2">
        <f t="shared" si="103"/>
        <v>0.75</v>
      </c>
      <c r="AR114" t="s">
        <v>35</v>
      </c>
      <c r="AS114" s="2">
        <f t="shared" si="104"/>
        <v>0.66666999999999998</v>
      </c>
      <c r="AT114" t="s">
        <v>38</v>
      </c>
      <c r="AU114" s="2">
        <f t="shared" si="105"/>
        <v>0.5</v>
      </c>
      <c r="AV114" t="s">
        <v>36</v>
      </c>
      <c r="AW114" s="2">
        <f t="shared" si="106"/>
        <v>0.5</v>
      </c>
      <c r="AX114" t="s">
        <v>32</v>
      </c>
      <c r="AY114" s="2">
        <f>VLOOKUP(AX114,$A$122:$AY$152,51,FALSE)</f>
        <v>1</v>
      </c>
      <c r="AZ114">
        <f t="shared" si="113"/>
        <v>15.23667</v>
      </c>
      <c r="BA114" s="12">
        <v>0.25</v>
      </c>
      <c r="BB114" s="12">
        <f t="shared" si="114"/>
        <v>0.63486125000000004</v>
      </c>
    </row>
    <row r="115" spans="1:54" x14ac:dyDescent="0.25">
      <c r="A115" s="7" t="s">
        <v>84</v>
      </c>
      <c r="B115" s="11" t="s">
        <v>40</v>
      </c>
      <c r="C115" s="7" t="s">
        <v>40</v>
      </c>
      <c r="D115" s="7" t="s">
        <v>48</v>
      </c>
      <c r="E115" s="2">
        <f t="shared" si="93"/>
        <v>0.4</v>
      </c>
      <c r="F115" s="7" t="s">
        <v>30</v>
      </c>
      <c r="G115" s="2">
        <f>VLOOKUP(F115,$A$122:$G$152,7,FALSE)</f>
        <v>0.4</v>
      </c>
      <c r="H115" s="7" t="s">
        <v>38</v>
      </c>
      <c r="I115" s="2">
        <f t="shared" si="108"/>
        <v>0.33</v>
      </c>
      <c r="J115" s="14"/>
      <c r="K115" s="15">
        <f>K$121</f>
        <v>0</v>
      </c>
      <c r="L115" s="14"/>
      <c r="M115" s="15">
        <f>M$121</f>
        <v>0.5</v>
      </c>
      <c r="N115" s="14"/>
      <c r="O115" s="15">
        <f t="shared" si="116"/>
        <v>0</v>
      </c>
      <c r="P115" s="14"/>
      <c r="Q115" s="15">
        <f t="shared" si="117"/>
        <v>0.75</v>
      </c>
      <c r="R115" s="14"/>
      <c r="S115" s="15">
        <f t="shared" si="118"/>
        <v>0.75</v>
      </c>
      <c r="T115" s="7" t="s">
        <v>30</v>
      </c>
      <c r="U115" s="2">
        <f t="shared" si="112"/>
        <v>0.75</v>
      </c>
      <c r="V115" s="7" t="s">
        <v>38</v>
      </c>
      <c r="W115" s="2">
        <f t="shared" si="78"/>
        <v>0.67</v>
      </c>
      <c r="X115" s="7" t="s">
        <v>30</v>
      </c>
      <c r="Y115" s="2">
        <f t="shared" si="79"/>
        <v>1</v>
      </c>
      <c r="Z115" s="14"/>
      <c r="AA115" s="15">
        <f>AA$121</f>
        <v>0</v>
      </c>
      <c r="AB115" s="14"/>
      <c r="AC115" s="15">
        <f>AC$121</f>
        <v>0.6</v>
      </c>
      <c r="AD115" s="14"/>
      <c r="AE115" s="15">
        <f>AE$121</f>
        <v>0.25</v>
      </c>
      <c r="AF115" s="14"/>
      <c r="AG115" s="15">
        <f>AG$121</f>
        <v>0</v>
      </c>
      <c r="AH115" s="14"/>
      <c r="AI115" s="15">
        <f>AI$121</f>
        <v>0.75</v>
      </c>
      <c r="AJ115" s="14"/>
      <c r="AK115" s="15">
        <f>AK$121</f>
        <v>0.6</v>
      </c>
      <c r="AL115" s="7" t="s">
        <v>33</v>
      </c>
      <c r="AM115" s="2">
        <f t="shared" si="101"/>
        <v>0.5</v>
      </c>
      <c r="AN115" s="7" t="s">
        <v>33</v>
      </c>
      <c r="AO115" s="2">
        <f t="shared" si="102"/>
        <v>0.33333299999999999</v>
      </c>
      <c r="AP115" s="7" t="s">
        <v>30</v>
      </c>
      <c r="AQ115" s="2">
        <f t="shared" si="103"/>
        <v>1</v>
      </c>
      <c r="AR115" s="7" t="s">
        <v>38</v>
      </c>
      <c r="AS115" s="2">
        <f t="shared" si="104"/>
        <v>1</v>
      </c>
      <c r="AT115" s="14"/>
      <c r="AU115" s="15">
        <f>AU$121</f>
        <v>0.75</v>
      </c>
      <c r="AV115" s="14"/>
      <c r="AW115" s="15">
        <f>AW$121</f>
        <v>0.75</v>
      </c>
      <c r="AX115" s="14"/>
      <c r="AY115" s="15">
        <f>AY$121</f>
        <v>0</v>
      </c>
      <c r="AZ115">
        <f t="shared" si="113"/>
        <v>11.283332999999999</v>
      </c>
      <c r="BA115" s="12">
        <v>0.125</v>
      </c>
      <c r="BB115" s="12">
        <f t="shared" si="114"/>
        <v>0.47013887499999996</v>
      </c>
    </row>
    <row r="116" spans="1:54" x14ac:dyDescent="0.25">
      <c r="A116" t="s">
        <v>124</v>
      </c>
      <c r="B116" s="1" t="s">
        <v>30</v>
      </c>
      <c r="C116" s="1" t="s">
        <v>40</v>
      </c>
      <c r="D116" t="s">
        <v>28</v>
      </c>
      <c r="E116" s="2">
        <f t="shared" si="93"/>
        <v>1</v>
      </c>
      <c r="F116" t="s">
        <v>29</v>
      </c>
      <c r="G116" s="2">
        <f>VLOOKUP(F116,$A$122:$G$152,7,FALSE)</f>
        <v>1</v>
      </c>
      <c r="H116" t="s">
        <v>30</v>
      </c>
      <c r="I116" s="2">
        <f t="shared" si="108"/>
        <v>1</v>
      </c>
      <c r="J116" t="s">
        <v>33</v>
      </c>
      <c r="K116" s="2">
        <f>VLOOKUP(J116,$A$122:$K$152,11,FALSE)</f>
        <v>0.33</v>
      </c>
      <c r="L116" s="14"/>
      <c r="M116" s="15">
        <f>M$121</f>
        <v>0.5</v>
      </c>
      <c r="N116" s="14"/>
      <c r="O116" s="15">
        <f t="shared" si="116"/>
        <v>0</v>
      </c>
      <c r="P116" s="14"/>
      <c r="Q116" s="15">
        <f t="shared" si="117"/>
        <v>0.75</v>
      </c>
      <c r="R116" s="14"/>
      <c r="S116" s="15">
        <f t="shared" si="118"/>
        <v>0.75</v>
      </c>
      <c r="T116" t="s">
        <v>30</v>
      </c>
      <c r="U116" s="2">
        <f t="shared" si="112"/>
        <v>0.75</v>
      </c>
      <c r="V116" t="s">
        <v>30</v>
      </c>
      <c r="W116" s="2">
        <f t="shared" si="78"/>
        <v>0.67</v>
      </c>
      <c r="X116" t="s">
        <v>30</v>
      </c>
      <c r="Y116" s="2">
        <f t="shared" si="79"/>
        <v>1</v>
      </c>
      <c r="Z116" t="s">
        <v>33</v>
      </c>
      <c r="AA116" s="2">
        <f>VLOOKUP(Z116,$A$122:$AA$152,27,FALSE)</f>
        <v>0.8</v>
      </c>
      <c r="AB116" t="s">
        <v>38</v>
      </c>
      <c r="AC116" s="2">
        <f>VLOOKUP(AB116,$A$122:$AC$152,29,FALSE)</f>
        <v>0.4</v>
      </c>
      <c r="AD116" s="14"/>
      <c r="AE116" s="15">
        <f>AE$121</f>
        <v>0.25</v>
      </c>
      <c r="AF116" t="s">
        <v>30</v>
      </c>
      <c r="AG116" s="2">
        <f>VLOOKUP(AF116,$A$122:$AG$152,33,FALSE)</f>
        <v>0.25</v>
      </c>
      <c r="AH116" t="s">
        <v>30</v>
      </c>
      <c r="AI116" s="2">
        <f>VLOOKUP(AH116,$A$122:$AI$152,35,FALSE)</f>
        <v>0.5</v>
      </c>
      <c r="AJ116" t="s">
        <v>33</v>
      </c>
      <c r="AK116" s="2">
        <f>VLOOKUP(AJ116,$A$122:$AK$152,37,FALSE)</f>
        <v>0.8</v>
      </c>
      <c r="AL116" t="s">
        <v>38</v>
      </c>
      <c r="AM116" s="2">
        <f t="shared" si="101"/>
        <v>1</v>
      </c>
      <c r="AN116" s="16" t="s">
        <v>41</v>
      </c>
      <c r="AO116" s="5">
        <f t="shared" si="102"/>
        <v>0.5</v>
      </c>
      <c r="AP116" t="s">
        <v>33</v>
      </c>
      <c r="AQ116" s="2">
        <f t="shared" si="103"/>
        <v>0.5</v>
      </c>
      <c r="AR116" s="14"/>
      <c r="AS116" s="15">
        <f>AS$121</f>
        <v>0.66666999999999998</v>
      </c>
      <c r="AT116" s="14"/>
      <c r="AU116" s="15">
        <f>AU$121</f>
        <v>0.75</v>
      </c>
      <c r="AV116" t="s">
        <v>30</v>
      </c>
      <c r="AW116" s="2">
        <f>VLOOKUP(AV116,$A$122:$AW$152,49,FALSE)</f>
        <v>1</v>
      </c>
      <c r="AX116" t="s">
        <v>33</v>
      </c>
      <c r="AY116" s="2">
        <f>VLOOKUP(AX116,$A$122:$AY$152,51,FALSE)</f>
        <v>0.25</v>
      </c>
      <c r="AZ116">
        <f t="shared" si="113"/>
        <v>13.41667</v>
      </c>
      <c r="BA116" s="12">
        <v>0.16666666666666666</v>
      </c>
      <c r="BB116" s="12">
        <f t="shared" si="114"/>
        <v>0.55902791666666662</v>
      </c>
    </row>
    <row r="117" spans="1:54" x14ac:dyDescent="0.25">
      <c r="A117" s="8" t="s">
        <v>200</v>
      </c>
      <c r="B117" s="7" t="s">
        <v>30</v>
      </c>
      <c r="C117" s="7" t="s">
        <v>40</v>
      </c>
      <c r="D117" s="7" t="s">
        <v>33</v>
      </c>
      <c r="E117" s="2">
        <f t="shared" si="93"/>
        <v>0.4</v>
      </c>
      <c r="F117" s="7" t="s">
        <v>41</v>
      </c>
      <c r="G117" s="2">
        <f>VLOOKUP(F117,$A$122:$G$152,7,FALSE)</f>
        <v>0.4</v>
      </c>
      <c r="H117" s="7" t="s">
        <v>33</v>
      </c>
      <c r="I117" s="2">
        <f t="shared" si="108"/>
        <v>0.33</v>
      </c>
      <c r="J117" s="14"/>
      <c r="K117" s="15">
        <f>K$121</f>
        <v>0</v>
      </c>
      <c r="L117" s="14"/>
      <c r="M117" s="15">
        <f>M$121</f>
        <v>0.5</v>
      </c>
      <c r="N117" s="14"/>
      <c r="O117" s="15">
        <f t="shared" si="116"/>
        <v>0</v>
      </c>
      <c r="P117" s="14"/>
      <c r="Q117" s="15">
        <f t="shared" si="117"/>
        <v>0.75</v>
      </c>
      <c r="R117" s="14"/>
      <c r="S117" s="15">
        <f t="shared" si="118"/>
        <v>0.75</v>
      </c>
      <c r="T117" s="7" t="s">
        <v>35</v>
      </c>
      <c r="U117" s="2">
        <f t="shared" si="112"/>
        <v>0.5</v>
      </c>
      <c r="V117" s="7" t="s">
        <v>35</v>
      </c>
      <c r="W117" s="2">
        <f t="shared" si="78"/>
        <v>1</v>
      </c>
      <c r="X117" s="14"/>
      <c r="Y117" s="15">
        <f>Y$121</f>
        <v>0.75</v>
      </c>
      <c r="Z117" s="14"/>
      <c r="AA117" s="15">
        <f>AA$121</f>
        <v>0</v>
      </c>
      <c r="AB117" s="14"/>
      <c r="AC117" s="15">
        <f>AC$121</f>
        <v>0.6</v>
      </c>
      <c r="AD117" s="14"/>
      <c r="AE117" s="15">
        <f>AE$121</f>
        <v>0.25</v>
      </c>
      <c r="AF117" s="14"/>
      <c r="AG117" s="15">
        <f>AG$121</f>
        <v>0</v>
      </c>
      <c r="AH117" s="14"/>
      <c r="AI117" s="15">
        <f>AI$121</f>
        <v>0.75</v>
      </c>
      <c r="AJ117" s="14"/>
      <c r="AK117" s="15">
        <f>AK$121</f>
        <v>0.6</v>
      </c>
      <c r="AL117" s="14"/>
      <c r="AM117" s="15">
        <f>AM$121</f>
        <v>0.75</v>
      </c>
      <c r="AN117" s="14"/>
      <c r="AO117" s="15">
        <f>AO$121</f>
        <v>0.66666999999999998</v>
      </c>
      <c r="AP117" s="14"/>
      <c r="AQ117" s="15">
        <f>AQ$121</f>
        <v>0.75</v>
      </c>
      <c r="AR117" s="14"/>
      <c r="AS117" s="15">
        <f>AS$121</f>
        <v>0.66666999999999998</v>
      </c>
      <c r="AT117" s="14"/>
      <c r="AU117" s="15">
        <f>AU$121</f>
        <v>0.75</v>
      </c>
      <c r="AV117" s="7" t="s">
        <v>32</v>
      </c>
      <c r="AW117" s="2">
        <f>VLOOKUP(AV117,$A$122:$AW$152,49,FALSE)</f>
        <v>0.25</v>
      </c>
      <c r="AX117" s="7" t="s">
        <v>32</v>
      </c>
      <c r="AY117" s="2">
        <f>VLOOKUP(AX117,$A$122:$AY$152,51,FALSE)</f>
        <v>1</v>
      </c>
      <c r="AZ117">
        <f t="shared" si="113"/>
        <v>11.613339999999999</v>
      </c>
      <c r="BA117" s="12">
        <v>8.3333333333333329E-2</v>
      </c>
      <c r="BB117" s="12">
        <f t="shared" si="114"/>
        <v>0.48388916666666665</v>
      </c>
    </row>
    <row r="118" spans="1:54" x14ac:dyDescent="0.25">
      <c r="A118" t="s">
        <v>125</v>
      </c>
      <c r="B118" s="1" t="s">
        <v>30</v>
      </c>
      <c r="C118" s="1" t="s">
        <v>40</v>
      </c>
      <c r="D118" s="14"/>
      <c r="E118" s="15">
        <f>E122</f>
        <v>0.8</v>
      </c>
      <c r="F118" s="14"/>
      <c r="G118" s="15">
        <f>G$121</f>
        <v>0.6</v>
      </c>
      <c r="H118" t="s">
        <v>30</v>
      </c>
      <c r="I118" s="2">
        <f t="shared" si="108"/>
        <v>1</v>
      </c>
      <c r="J118" t="s">
        <v>30</v>
      </c>
      <c r="K118" s="2">
        <f>VLOOKUP(J118,$A$122:$K$152,11,FALSE)</f>
        <v>1</v>
      </c>
      <c r="L118" t="s">
        <v>33</v>
      </c>
      <c r="M118" s="2">
        <f>VLOOKUP(L118,$A$122:$M$152,13,FALSE)</f>
        <v>0.75</v>
      </c>
      <c r="N118" s="14"/>
      <c r="O118" s="15">
        <f t="shared" si="116"/>
        <v>0</v>
      </c>
      <c r="P118" s="14"/>
      <c r="Q118" s="15">
        <f t="shared" si="117"/>
        <v>0.75</v>
      </c>
      <c r="R118" s="14"/>
      <c r="S118" s="15">
        <f t="shared" si="118"/>
        <v>0.75</v>
      </c>
      <c r="T118" t="s">
        <v>35</v>
      </c>
      <c r="U118" s="2">
        <f t="shared" si="112"/>
        <v>0.5</v>
      </c>
      <c r="V118" t="s">
        <v>38</v>
      </c>
      <c r="W118" s="2">
        <f t="shared" si="78"/>
        <v>0.67</v>
      </c>
      <c r="X118" t="s">
        <v>33</v>
      </c>
      <c r="Y118" s="2">
        <f>VLOOKUP(X118,$A$122:$Y$152,25,FALSE)</f>
        <v>0.5</v>
      </c>
      <c r="Z118" t="s">
        <v>38</v>
      </c>
      <c r="AA118" s="2">
        <f>VLOOKUP(Z118,$A$122:$AA$152,27,FALSE)</f>
        <v>0.4</v>
      </c>
      <c r="AB118" s="14"/>
      <c r="AC118" s="15">
        <f>AC$121</f>
        <v>0.6</v>
      </c>
      <c r="AD118" s="14"/>
      <c r="AE118" s="15">
        <f>AE$121</f>
        <v>0.25</v>
      </c>
      <c r="AF118" t="s">
        <v>38</v>
      </c>
      <c r="AG118" s="2">
        <f>VLOOKUP(AF118,$A$122:$AG$152,33,FALSE)</f>
        <v>0.75</v>
      </c>
      <c r="AH118" s="14"/>
      <c r="AI118" s="15">
        <f>AI$121</f>
        <v>0.75</v>
      </c>
      <c r="AJ118" t="s">
        <v>30</v>
      </c>
      <c r="AK118" s="2">
        <f>VLOOKUP(AJ118,$A$122:$AK$152,37,FALSE)</f>
        <v>0.4</v>
      </c>
      <c r="AL118" s="14"/>
      <c r="AM118" s="15">
        <f>AM$121</f>
        <v>0.75</v>
      </c>
      <c r="AN118" s="14"/>
      <c r="AO118" s="15">
        <f>AO$121</f>
        <v>0.66666999999999998</v>
      </c>
      <c r="AP118" s="14"/>
      <c r="AQ118" s="15">
        <f>AQ$121</f>
        <v>0.75</v>
      </c>
      <c r="AR118" s="14"/>
      <c r="AS118" s="15">
        <f>AS$121</f>
        <v>0.66666999999999998</v>
      </c>
      <c r="AT118" t="s">
        <v>38</v>
      </c>
      <c r="AU118" s="2">
        <f>VLOOKUP(AT118,$A$122:$AU$152,47,FALSE)</f>
        <v>0.5</v>
      </c>
      <c r="AV118" t="s">
        <v>30</v>
      </c>
      <c r="AW118" s="2">
        <f>VLOOKUP(AV118,$A$122:$AW$152,49,FALSE)</f>
        <v>1</v>
      </c>
      <c r="AX118" t="s">
        <v>33</v>
      </c>
      <c r="AY118" s="2">
        <f>VLOOKUP(AX118,$A$122:$AY$152,51,FALSE)</f>
        <v>0.25</v>
      </c>
      <c r="AZ118">
        <f t="shared" si="113"/>
        <v>13.65334</v>
      </c>
      <c r="BA118" s="12">
        <v>0.125</v>
      </c>
      <c r="BB118" s="12">
        <f t="shared" si="114"/>
        <v>0.56888916666666667</v>
      </c>
    </row>
    <row r="119" spans="1:54" x14ac:dyDescent="0.25">
      <c r="A119" s="7" t="s">
        <v>81</v>
      </c>
      <c r="B119" s="7" t="s">
        <v>30</v>
      </c>
      <c r="C119" s="7" t="s">
        <v>40</v>
      </c>
      <c r="D119" s="14"/>
      <c r="E119" s="15">
        <f>E121</f>
        <v>0.6</v>
      </c>
      <c r="F119" s="14"/>
      <c r="G119" s="15">
        <f>G121</f>
        <v>0.6</v>
      </c>
      <c r="H119" s="14"/>
      <c r="I119" s="15">
        <f>I$121</f>
        <v>0</v>
      </c>
      <c r="J119" s="7" t="s">
        <v>30</v>
      </c>
      <c r="K119" s="2">
        <f>VLOOKUP(J119,$A$122:$K$152,11,FALSE)</f>
        <v>1</v>
      </c>
      <c r="L119" s="14"/>
      <c r="M119" s="15">
        <f>M$121</f>
        <v>0.5</v>
      </c>
      <c r="N119" s="14"/>
      <c r="O119" s="15">
        <f t="shared" si="116"/>
        <v>0</v>
      </c>
      <c r="P119" s="14"/>
      <c r="Q119" s="15">
        <f t="shared" si="117"/>
        <v>0.75</v>
      </c>
      <c r="R119" s="14"/>
      <c r="S119" s="15">
        <f t="shared" si="118"/>
        <v>0.75</v>
      </c>
      <c r="T119" s="14"/>
      <c r="U119" s="15">
        <f>U$121</f>
        <v>0.5</v>
      </c>
      <c r="V119" s="14"/>
      <c r="W119" s="15">
        <f>W$121</f>
        <v>0.5</v>
      </c>
      <c r="X119" s="14"/>
      <c r="Y119" s="15">
        <f>Y$121</f>
        <v>0.75</v>
      </c>
      <c r="Z119" s="14"/>
      <c r="AA119" s="15">
        <f>AA$121</f>
        <v>0</v>
      </c>
      <c r="AB119" s="14"/>
      <c r="AC119" s="15">
        <f>AC$121</f>
        <v>0.6</v>
      </c>
      <c r="AD119" s="7" t="s">
        <v>30</v>
      </c>
      <c r="AE119" s="2">
        <f>VLOOKUP(AD119,$A$122:$AE$152,31,FALSE)</f>
        <v>0.5</v>
      </c>
      <c r="AF119" s="14"/>
      <c r="AG119" s="15">
        <f>AG$121</f>
        <v>0</v>
      </c>
      <c r="AH119" s="14"/>
      <c r="AI119" s="15">
        <f>AI$121</f>
        <v>0.75</v>
      </c>
      <c r="AJ119" s="14"/>
      <c r="AK119" s="15">
        <f>AK$121</f>
        <v>0.6</v>
      </c>
      <c r="AL119" s="14"/>
      <c r="AM119" s="15">
        <f>AM$121</f>
        <v>0.75</v>
      </c>
      <c r="AN119" s="14"/>
      <c r="AO119" s="15">
        <f>AO$121</f>
        <v>0.66666999999999998</v>
      </c>
      <c r="AP119" s="14"/>
      <c r="AQ119" s="15">
        <f>AQ$121</f>
        <v>0.75</v>
      </c>
      <c r="AR119" s="14"/>
      <c r="AS119" s="15">
        <f>AS$121</f>
        <v>0.66666999999999998</v>
      </c>
      <c r="AT119" s="14"/>
      <c r="AU119" s="15">
        <f>AU$121</f>
        <v>0.75</v>
      </c>
      <c r="AV119" s="14"/>
      <c r="AW119" s="15">
        <f>AW$121</f>
        <v>0.75</v>
      </c>
      <c r="AX119" s="14"/>
      <c r="AY119" s="15">
        <f>AY$121</f>
        <v>0</v>
      </c>
      <c r="AZ119">
        <f t="shared" si="113"/>
        <v>11.533339999999999</v>
      </c>
      <c r="BA119" s="12">
        <v>4.1666666666666664E-2</v>
      </c>
      <c r="BB119" s="12">
        <f t="shared" si="114"/>
        <v>0.48055583333333329</v>
      </c>
    </row>
    <row r="120" spans="1:54" x14ac:dyDescent="0.25">
      <c r="A120" s="7" t="s">
        <v>64</v>
      </c>
      <c r="B120" s="7" t="s">
        <v>30</v>
      </c>
      <c r="C120" s="7" t="s">
        <v>40</v>
      </c>
      <c r="D120" s="14"/>
      <c r="E120" s="15">
        <f>E121</f>
        <v>0.6</v>
      </c>
      <c r="F120" s="14"/>
      <c r="G120" s="15">
        <f>G121</f>
        <v>0.6</v>
      </c>
      <c r="H120" s="14"/>
      <c r="I120" s="15">
        <f>I$121</f>
        <v>0</v>
      </c>
      <c r="J120" s="14"/>
      <c r="K120" s="15">
        <f>K$121</f>
        <v>0</v>
      </c>
      <c r="L120" s="14"/>
      <c r="M120" s="15">
        <f>M$121</f>
        <v>0.5</v>
      </c>
      <c r="N120" s="14"/>
      <c r="O120" s="15">
        <f t="shared" si="116"/>
        <v>0</v>
      </c>
      <c r="P120" s="14"/>
      <c r="Q120" s="15">
        <f t="shared" si="117"/>
        <v>0.75</v>
      </c>
      <c r="R120" s="14"/>
      <c r="S120" s="15">
        <f t="shared" si="118"/>
        <v>0.75</v>
      </c>
      <c r="T120" s="7" t="s">
        <v>30</v>
      </c>
      <c r="U120" s="2">
        <f>VLOOKUP(T120,$A$122:$U$152,21,FALSE)</f>
        <v>0.75</v>
      </c>
      <c r="V120" s="14"/>
      <c r="W120" s="15">
        <f>W$121</f>
        <v>0.5</v>
      </c>
      <c r="X120" s="14"/>
      <c r="Y120" s="15">
        <f>Y$121</f>
        <v>0.75</v>
      </c>
      <c r="Z120" s="14"/>
      <c r="AA120" s="15">
        <f>AA$121</f>
        <v>0</v>
      </c>
      <c r="AB120" s="14"/>
      <c r="AC120" s="15">
        <f>AC$121</f>
        <v>0.6</v>
      </c>
      <c r="AD120" s="14"/>
      <c r="AE120" s="15">
        <f>AE$121</f>
        <v>0.25</v>
      </c>
      <c r="AF120" s="14"/>
      <c r="AG120" s="15">
        <f>AG$121</f>
        <v>0</v>
      </c>
      <c r="AH120" s="14"/>
      <c r="AI120" s="15">
        <f>AI$121</f>
        <v>0.75</v>
      </c>
      <c r="AJ120" s="14"/>
      <c r="AK120" s="15">
        <f>AK$121</f>
        <v>0.6</v>
      </c>
      <c r="AL120" s="14"/>
      <c r="AM120" s="15">
        <f>AM$121</f>
        <v>0.75</v>
      </c>
      <c r="AN120" s="14"/>
      <c r="AO120" s="15">
        <f>AO$121</f>
        <v>0.66666999999999998</v>
      </c>
      <c r="AP120" s="7" t="s">
        <v>30</v>
      </c>
      <c r="AQ120" s="2">
        <f>VLOOKUP(AP120,$A$122:$AQ$152,43,FALSE)</f>
        <v>1</v>
      </c>
      <c r="AR120" s="14"/>
      <c r="AS120" s="15">
        <f>AS$121</f>
        <v>0.66666999999999998</v>
      </c>
      <c r="AT120" s="14"/>
      <c r="AU120" s="15">
        <f>AU$121</f>
        <v>0.75</v>
      </c>
      <c r="AV120" s="14"/>
      <c r="AW120" s="15">
        <f>AW$121</f>
        <v>0.75</v>
      </c>
      <c r="AX120" s="14"/>
      <c r="AY120" s="15">
        <f>AY$121</f>
        <v>0</v>
      </c>
      <c r="AZ120">
        <f t="shared" si="113"/>
        <v>10.783339999999999</v>
      </c>
      <c r="BA120" s="12">
        <v>4.1666666666666664E-2</v>
      </c>
      <c r="BB120" s="12">
        <f t="shared" si="114"/>
        <v>0.44930583333333329</v>
      </c>
    </row>
    <row r="121" spans="1:54" x14ac:dyDescent="0.25">
      <c r="A121" s="1" t="s">
        <v>168</v>
      </c>
      <c r="B121" s="1"/>
      <c r="C121" s="1"/>
      <c r="D121">
        <f>117-D153</f>
        <v>4</v>
      </c>
      <c r="E121" s="5">
        <v>0.6</v>
      </c>
      <c r="F121">
        <f>117-F153</f>
        <v>6</v>
      </c>
      <c r="G121" s="5">
        <v>0.6</v>
      </c>
      <c r="H121">
        <f>117-H153</f>
        <v>2</v>
      </c>
      <c r="I121" s="2">
        <v>0</v>
      </c>
      <c r="J121">
        <f>117-J153</f>
        <v>3</v>
      </c>
      <c r="K121" s="2">
        <v>0</v>
      </c>
      <c r="L121">
        <f>117-L153</f>
        <v>5</v>
      </c>
      <c r="M121" s="5">
        <v>0.5</v>
      </c>
      <c r="N121">
        <f>117-N153</f>
        <v>7</v>
      </c>
      <c r="O121" s="2">
        <v>0</v>
      </c>
      <c r="P121">
        <f>117-P153</f>
        <v>9</v>
      </c>
      <c r="Q121" s="5">
        <v>0.75</v>
      </c>
      <c r="R121">
        <f>117-R153</f>
        <v>9</v>
      </c>
      <c r="S121" s="5">
        <v>0.75</v>
      </c>
      <c r="T121">
        <f>117-T153</f>
        <v>1</v>
      </c>
      <c r="U121" s="5">
        <v>0.5</v>
      </c>
      <c r="V121">
        <f>117-V153</f>
        <v>3</v>
      </c>
      <c r="W121" s="5">
        <v>0.5</v>
      </c>
      <c r="X121">
        <f>117-X153</f>
        <v>4</v>
      </c>
      <c r="Y121" s="5">
        <v>0.75</v>
      </c>
      <c r="Z121">
        <f>117-Z153</f>
        <v>6</v>
      </c>
      <c r="AA121">
        <v>0</v>
      </c>
      <c r="AB121">
        <f>117-AB153</f>
        <v>6</v>
      </c>
      <c r="AC121" s="2">
        <v>0.6</v>
      </c>
      <c r="AD121">
        <f>117-AD153</f>
        <v>6</v>
      </c>
      <c r="AE121" s="5">
        <v>0.25</v>
      </c>
      <c r="AF121">
        <f>117-AF153</f>
        <v>6</v>
      </c>
      <c r="AG121" s="2">
        <v>0</v>
      </c>
      <c r="AH121">
        <f>117-AH153</f>
        <v>8</v>
      </c>
      <c r="AI121" s="5">
        <v>0.75</v>
      </c>
      <c r="AJ121">
        <f>117-AJ153</f>
        <v>7</v>
      </c>
      <c r="AK121" s="5">
        <v>0.6</v>
      </c>
      <c r="AL121">
        <f>117-AL153</f>
        <v>8</v>
      </c>
      <c r="AM121" s="5">
        <v>0.75</v>
      </c>
      <c r="AN121">
        <f>117-AN153</f>
        <v>9</v>
      </c>
      <c r="AO121" s="5">
        <v>0.66666999999999998</v>
      </c>
      <c r="AP121">
        <f>117-AP153</f>
        <v>7</v>
      </c>
      <c r="AQ121" s="5">
        <v>0.75</v>
      </c>
      <c r="AR121">
        <f>117-AR153</f>
        <v>9</v>
      </c>
      <c r="AS121" s="5">
        <v>0.66666999999999998</v>
      </c>
      <c r="AT121">
        <f>117-AT153</f>
        <v>10</v>
      </c>
      <c r="AU121" s="5">
        <v>0.75</v>
      </c>
      <c r="AV121">
        <f>117-AV153</f>
        <v>9</v>
      </c>
      <c r="AW121" s="5">
        <v>0.75</v>
      </c>
      <c r="AX121">
        <f>117-AX153</f>
        <v>12</v>
      </c>
      <c r="AY121" s="2">
        <v>0</v>
      </c>
    </row>
    <row r="122" spans="1:54" x14ac:dyDescent="0.25">
      <c r="A122" t="s">
        <v>30</v>
      </c>
      <c r="D122">
        <f>COUNTIF(D4:D120,"A")</f>
        <v>15</v>
      </c>
      <c r="E122" s="2">
        <v>0.8</v>
      </c>
      <c r="F122">
        <f>COUNTIF(F4:F120,"A")</f>
        <v>22</v>
      </c>
      <c r="G122" s="2">
        <v>0.4</v>
      </c>
      <c r="H122">
        <f>COUNTIF(H4:H120,"A")</f>
        <v>44</v>
      </c>
      <c r="I122" s="2">
        <v>1</v>
      </c>
      <c r="J122">
        <f>COUNTIF(J4:J120,"A")</f>
        <v>49</v>
      </c>
      <c r="K122" s="2">
        <v>1</v>
      </c>
      <c r="L122">
        <f>COUNTIF(L4:L120,"A")</f>
        <v>16</v>
      </c>
      <c r="M122" s="2">
        <v>0.25</v>
      </c>
      <c r="N122">
        <f>COUNTIF(N4:N120,"A")</f>
        <v>14</v>
      </c>
      <c r="O122" s="2">
        <v>0.25</v>
      </c>
      <c r="P122">
        <f>COUNTIF(P4:P120,"A")</f>
        <v>22</v>
      </c>
      <c r="Q122" s="2">
        <v>1</v>
      </c>
      <c r="R122">
        <f>COUNTIF(R4:R120,"A")</f>
        <v>16</v>
      </c>
      <c r="S122" s="2">
        <v>0.5</v>
      </c>
      <c r="T122">
        <f>COUNTIF(T4:T120,"A")</f>
        <v>55</v>
      </c>
      <c r="U122" s="2">
        <v>0.75</v>
      </c>
      <c r="V122">
        <f>COUNTIF(V4:V120,"A")</f>
        <v>38</v>
      </c>
      <c r="W122" s="2">
        <v>0.67</v>
      </c>
      <c r="X122">
        <f>COUNTIF(X4:X120,"A")</f>
        <v>58</v>
      </c>
      <c r="Y122" s="2">
        <v>1</v>
      </c>
      <c r="Z122">
        <f>COUNTIF(Z4:Z120,"A")</f>
        <v>34</v>
      </c>
      <c r="AA122" s="2">
        <v>0.8</v>
      </c>
      <c r="AB122">
        <f>COUNTIF(AB4:AB120,"A")</f>
        <v>11</v>
      </c>
      <c r="AC122" s="2">
        <v>0.4</v>
      </c>
      <c r="AD122">
        <f>COUNTIF(AD4:AD120,"A")</f>
        <v>19</v>
      </c>
      <c r="AE122" s="2">
        <v>0.5</v>
      </c>
      <c r="AF122">
        <f>COUNTIF(AF4:AF120,"A")</f>
        <v>9</v>
      </c>
      <c r="AG122" s="2">
        <v>0.25</v>
      </c>
      <c r="AH122">
        <f>COUNTIF(AH4:AH120,"A")</f>
        <v>14</v>
      </c>
      <c r="AI122" s="2">
        <v>0.5</v>
      </c>
      <c r="AJ122">
        <f>COUNTIF(AJ4:AJ120,"A")</f>
        <v>7</v>
      </c>
      <c r="AK122" s="2">
        <v>0.4</v>
      </c>
      <c r="AL122">
        <f>COUNTIF(AL4:AL120,"A")</f>
        <v>11</v>
      </c>
      <c r="AM122" s="2">
        <v>0.5</v>
      </c>
      <c r="AN122">
        <f>COUNTIF(AN4:AN120,"A")</f>
        <v>32</v>
      </c>
      <c r="AO122" s="2">
        <v>1</v>
      </c>
      <c r="AP122">
        <f>COUNTIF(AP4:AP120,"A")</f>
        <v>41</v>
      </c>
      <c r="AQ122" s="2">
        <v>1</v>
      </c>
      <c r="AR122">
        <f>COUNTIF(AR4:AR120,"A")</f>
        <v>18</v>
      </c>
      <c r="AS122" s="2">
        <v>0.33333000000000002</v>
      </c>
      <c r="AT122">
        <f>COUNTIF(AT4:AT120,"A")</f>
        <v>18</v>
      </c>
      <c r="AU122" s="2">
        <v>0.5</v>
      </c>
      <c r="AV122">
        <f>COUNTIF(AV4:AV120,"A")</f>
        <v>27</v>
      </c>
      <c r="AW122" s="2">
        <v>1</v>
      </c>
      <c r="AX122">
        <f>COUNTIF(AX4:AX120,"A")</f>
        <v>11</v>
      </c>
      <c r="AY122" s="2">
        <v>0.25</v>
      </c>
      <c r="AZ122" t="s">
        <v>196</v>
      </c>
      <c r="BA122" s="13">
        <f>AVERAGE(BA4:BA120)</f>
        <v>0.19693732193732197</v>
      </c>
      <c r="BB122" s="13">
        <f>AVERAGE(BB4:BB120)</f>
        <v>0.56148856716524198</v>
      </c>
    </row>
    <row r="123" spans="1:54" x14ac:dyDescent="0.25">
      <c r="A123" t="s">
        <v>38</v>
      </c>
      <c r="D123">
        <f>COUNTIF(D4:D120,"B")</f>
        <v>33</v>
      </c>
      <c r="E123" s="2">
        <v>0.4</v>
      </c>
      <c r="F123">
        <f>COUNTIF(F4:F120,"B")</f>
        <v>24</v>
      </c>
      <c r="G123" s="2">
        <v>0.8</v>
      </c>
      <c r="H123">
        <f>COUNTIF(H4:H120,"B")</f>
        <v>8</v>
      </c>
      <c r="I123" s="2">
        <v>0.33</v>
      </c>
      <c r="J123">
        <f>COUNTIF(J4:J120,"B")</f>
        <v>5</v>
      </c>
      <c r="K123" s="2">
        <v>0.33</v>
      </c>
      <c r="L123">
        <f>COUNTIF(L4:L120,"B")</f>
        <v>10</v>
      </c>
      <c r="M123" s="2">
        <v>0.25</v>
      </c>
      <c r="N123">
        <f>COUNTIF(N4:N120,"B")</f>
        <v>12</v>
      </c>
      <c r="O123" s="2">
        <v>0.25</v>
      </c>
      <c r="P123">
        <f>COUNTIF(P4:P120,"B")</f>
        <v>10</v>
      </c>
      <c r="Q123" s="2">
        <v>0.5</v>
      </c>
      <c r="R123">
        <f>COUNTIF(R4:R120,"B")</f>
        <v>34</v>
      </c>
      <c r="S123" s="2">
        <v>0.5</v>
      </c>
      <c r="T123">
        <f>COUNTIF(T4:T120,"B")</f>
        <v>4</v>
      </c>
      <c r="U123" s="2">
        <v>0.25</v>
      </c>
      <c r="V123">
        <f>COUNTIF(V4:V120,"B")</f>
        <v>47</v>
      </c>
      <c r="W123" s="2">
        <v>0.67</v>
      </c>
      <c r="X123">
        <f>COUNTIF(X4:X120,"B")</f>
        <v>7</v>
      </c>
      <c r="Y123" s="2">
        <v>0.5</v>
      </c>
      <c r="Z123">
        <f>COUNTIF(Z4:Z120,"B")</f>
        <v>8</v>
      </c>
      <c r="AA123" s="2">
        <v>0.4</v>
      </c>
      <c r="AB123">
        <f>COUNTIF(AB4:AB120,"B")</f>
        <v>43</v>
      </c>
      <c r="AC123" s="2">
        <v>0.4</v>
      </c>
      <c r="AD123">
        <f>COUNTIF(AD4:AD120,"B")</f>
        <v>12</v>
      </c>
      <c r="AE123" s="2">
        <v>0.5</v>
      </c>
      <c r="AF123">
        <f>COUNTIF(AF4:AF120,"B")</f>
        <v>24</v>
      </c>
      <c r="AG123" s="2">
        <v>0.75</v>
      </c>
      <c r="AH123">
        <f>COUNTIF(AH4:AH120,"B")</f>
        <v>45</v>
      </c>
      <c r="AI123" s="2">
        <v>1</v>
      </c>
      <c r="AJ123">
        <f>COUNTIF(AJ4:AJ120,"B")</f>
        <v>23</v>
      </c>
      <c r="AK123" s="2">
        <v>0.4</v>
      </c>
      <c r="AL123">
        <f>COUNTIF(AL4:AL120,"B")</f>
        <v>37</v>
      </c>
      <c r="AM123" s="2">
        <v>1</v>
      </c>
      <c r="AN123">
        <f>COUNTIF(AN4:AN120,"B")</f>
        <v>14</v>
      </c>
      <c r="AO123" s="2">
        <v>0.33333299999999999</v>
      </c>
      <c r="AP123">
        <f>COUNTIF(AP4:AP120,"B")</f>
        <v>14</v>
      </c>
      <c r="AQ123" s="2">
        <v>0.5</v>
      </c>
      <c r="AR123">
        <f>COUNTIF(AR4:AR120,"B")</f>
        <v>40</v>
      </c>
      <c r="AS123" s="2">
        <v>1</v>
      </c>
      <c r="AT123">
        <f>COUNTIF(AT4:AT120,"B")</f>
        <v>22</v>
      </c>
      <c r="AU123" s="2">
        <v>0.5</v>
      </c>
      <c r="AV123">
        <f>COUNTIF(AV4:AV120,"B")</f>
        <v>12</v>
      </c>
      <c r="AW123" s="2">
        <v>0.5</v>
      </c>
      <c r="AX123">
        <f>COUNTIF(AX4:AX120,"B")</f>
        <v>15</v>
      </c>
      <c r="AY123" s="2">
        <v>0.25</v>
      </c>
      <c r="AZ123" t="s">
        <v>205</v>
      </c>
      <c r="BA123" s="13">
        <f>STDEV(BA4:BA120)</f>
        <v>9.8877792636537842E-2</v>
      </c>
      <c r="BB123" s="13">
        <f>STDEV(BB4:BB120)</f>
        <v>6.3947038732431211E-2</v>
      </c>
    </row>
    <row r="124" spans="1:54" x14ac:dyDescent="0.25">
      <c r="A124" t="s">
        <v>33</v>
      </c>
      <c r="D124">
        <f>COUNTIF(D4:D120,"C")</f>
        <v>7</v>
      </c>
      <c r="E124" s="2">
        <v>0.4</v>
      </c>
      <c r="F124">
        <f>COUNTIF(F4:F120,"C")</f>
        <v>7</v>
      </c>
      <c r="G124" s="2">
        <v>0.4</v>
      </c>
      <c r="H124">
        <f>COUNTIF(H4:H120,"C")</f>
        <v>27</v>
      </c>
      <c r="I124" s="2">
        <v>0.33</v>
      </c>
      <c r="J124">
        <f>COUNTIF(J4:J120,"C")</f>
        <v>8</v>
      </c>
      <c r="K124" s="2">
        <v>0.33</v>
      </c>
      <c r="L124">
        <f>COUNTIF(L4:L120,"C")</f>
        <v>45</v>
      </c>
      <c r="M124" s="2">
        <v>0.75</v>
      </c>
      <c r="N124">
        <f>COUNTIF(N4:N120,"C")</f>
        <v>8</v>
      </c>
      <c r="O124" s="2">
        <v>0.25</v>
      </c>
      <c r="P124">
        <f>COUNTIF(P4:P120,"C")</f>
        <v>34</v>
      </c>
      <c r="Q124" s="2">
        <v>0.5</v>
      </c>
      <c r="R124">
        <f>COUNTIF(R4:R120,"C")</f>
        <v>18</v>
      </c>
      <c r="S124" s="2">
        <v>1</v>
      </c>
      <c r="T124">
        <f>COUNTIF(T4:T120,"C")</f>
        <v>3</v>
      </c>
      <c r="U124" s="2">
        <v>0.75</v>
      </c>
      <c r="V124">
        <f>COUNTIF(V4:V120,"C")</f>
        <v>9</v>
      </c>
      <c r="W124" s="2">
        <v>0</v>
      </c>
      <c r="X124">
        <f>COUNTIF(X4:X120,"C")</f>
        <v>8</v>
      </c>
      <c r="Y124" s="2">
        <v>0.5</v>
      </c>
      <c r="Z124">
        <f>COUNTIF(Z4:Z120,"C")</f>
        <v>7</v>
      </c>
      <c r="AA124" s="2">
        <v>0.8</v>
      </c>
      <c r="AB124">
        <f>COUNTIF(AB4:AB120,"C")</f>
        <v>18</v>
      </c>
      <c r="AC124" s="2">
        <v>0.8</v>
      </c>
      <c r="AD124">
        <f>COUNTIF(AD4:AD120,"C")</f>
        <v>7</v>
      </c>
      <c r="AE124" s="2">
        <v>0</v>
      </c>
      <c r="AF124">
        <f>COUNTIF(AF4:AF120,"C")</f>
        <v>18</v>
      </c>
      <c r="AG124" s="2">
        <v>0.25</v>
      </c>
      <c r="AH124">
        <f>COUNTIF(AH4:AH120,"C")</f>
        <v>29</v>
      </c>
      <c r="AI124" s="2">
        <v>0.5</v>
      </c>
      <c r="AJ124">
        <f>COUNTIF(AJ4:AJ120,"C")</f>
        <v>20</v>
      </c>
      <c r="AK124" s="2">
        <v>0.8</v>
      </c>
      <c r="AL124">
        <f>COUNTIF(AL4:AL120,"C")</f>
        <v>34</v>
      </c>
      <c r="AM124" s="2">
        <v>0.5</v>
      </c>
      <c r="AN124">
        <f>COUNTIF(AN4:AN120,"C")</f>
        <v>37</v>
      </c>
      <c r="AO124" s="2">
        <v>0.33333299999999999</v>
      </c>
      <c r="AP124">
        <f>COUNTIF(AP4:AP120,"C")</f>
        <v>11</v>
      </c>
      <c r="AQ124" s="2">
        <v>0.5</v>
      </c>
      <c r="AR124">
        <f>COUNTIF(AR4:AR120,"C")</f>
        <v>30</v>
      </c>
      <c r="AS124" s="2">
        <v>0.33333000000000002</v>
      </c>
      <c r="AT124">
        <f>COUNTIF(AT4:AT120,"C")</f>
        <v>39</v>
      </c>
      <c r="AU124" s="2">
        <v>1</v>
      </c>
      <c r="AV124">
        <f>COUNTIF(AV4:AV120,"C")</f>
        <v>8</v>
      </c>
      <c r="AW124" s="2">
        <v>0.5</v>
      </c>
      <c r="AX124">
        <f>COUNTIF(AX4:AX120,"C")</f>
        <v>15</v>
      </c>
      <c r="AY124" s="2">
        <v>0.25</v>
      </c>
      <c r="AZ124" t="s">
        <v>202</v>
      </c>
      <c r="BA124" s="13">
        <f>MEDIAN(BA4:BA120)</f>
        <v>0.16666666666666666</v>
      </c>
      <c r="BB124" s="13">
        <f>MEDIAN(BB4:BB120)</f>
        <v>0.55180554166666662</v>
      </c>
    </row>
    <row r="125" spans="1:54" x14ac:dyDescent="0.25">
      <c r="A125" t="s">
        <v>41</v>
      </c>
      <c r="D125">
        <f>COUNTIF(D4:D120,"D")</f>
        <v>5</v>
      </c>
      <c r="E125" s="2">
        <v>0.8</v>
      </c>
      <c r="F125">
        <f>COUNTIF(F4:F120,"D")</f>
        <v>11</v>
      </c>
      <c r="G125" s="2">
        <v>0.4</v>
      </c>
      <c r="H125">
        <f>COUNTIF(H4:H120,"D")</f>
        <v>0</v>
      </c>
      <c r="J125">
        <f>COUNTIF(J4:J120,"D")</f>
        <v>0</v>
      </c>
      <c r="L125">
        <f>COUNTIF(L4:L120,"D")</f>
        <v>15</v>
      </c>
      <c r="M125" s="2">
        <v>0.75</v>
      </c>
      <c r="N125">
        <f>COUNTIF(N4:N120,"D")</f>
        <v>14</v>
      </c>
      <c r="O125" s="2">
        <v>0.25</v>
      </c>
      <c r="P125">
        <f>COUNTIF(P4:P120,"D")</f>
        <v>20</v>
      </c>
      <c r="Q125" s="2">
        <v>0.5</v>
      </c>
      <c r="R125">
        <f>COUNTIF(R4:R120,"D")</f>
        <v>23</v>
      </c>
      <c r="S125" s="2">
        <v>0.5</v>
      </c>
      <c r="T125">
        <f>COUNTIF(T4:T120,"D")</f>
        <v>3</v>
      </c>
      <c r="U125" s="2">
        <v>0.25</v>
      </c>
      <c r="V125">
        <f>COUNTIF(V4:V120,"D")</f>
        <v>0</v>
      </c>
      <c r="X125">
        <f>COUNTIF(X4:X120,"D")</f>
        <v>3</v>
      </c>
      <c r="Y125" s="2">
        <v>0.5</v>
      </c>
      <c r="Z125">
        <f>COUNTIF(Z4:Z120,"D")</f>
        <v>2</v>
      </c>
      <c r="AA125" s="2">
        <v>0.4</v>
      </c>
      <c r="AB125">
        <f>COUNTIF(AB4:AB120,"D")</f>
        <v>5</v>
      </c>
      <c r="AC125" s="2">
        <v>0.8</v>
      </c>
      <c r="AD125">
        <f>COUNTIF(AD4:AD120,"D")</f>
        <v>15</v>
      </c>
      <c r="AE125" s="2">
        <v>0.5</v>
      </c>
      <c r="AF125">
        <f>COUNTIF(AF4:AF120,"D")</f>
        <v>12</v>
      </c>
      <c r="AG125" s="2">
        <v>0.75</v>
      </c>
      <c r="AH125">
        <f>COUNTIF(AH4:AH120,"D")</f>
        <v>7</v>
      </c>
      <c r="AI125" s="2">
        <v>0.5</v>
      </c>
      <c r="AJ125">
        <f>COUNTIF(AJ4:AJ120,"D")</f>
        <v>19</v>
      </c>
      <c r="AK125" s="2">
        <v>0.8</v>
      </c>
      <c r="AL125">
        <f>COUNTIF(AL4:AL120,"D")</f>
        <v>21</v>
      </c>
      <c r="AM125" s="2">
        <v>0.5</v>
      </c>
      <c r="AN125">
        <f>COUNTIF(AN4:AN120,"D")</f>
        <v>7</v>
      </c>
      <c r="AO125" s="5">
        <v>0.5</v>
      </c>
      <c r="AP125">
        <f>COUNTIF(AP4:AP120,"D")</f>
        <v>3</v>
      </c>
      <c r="AQ125" s="2">
        <v>0.5</v>
      </c>
      <c r="AR125">
        <f>COUNTIF(AR4:AR120,"D")</f>
        <v>1</v>
      </c>
      <c r="AS125" s="5">
        <v>0.5</v>
      </c>
      <c r="AT125">
        <f>COUNTIF(AT4:AT120,"D")</f>
        <v>23</v>
      </c>
      <c r="AU125" s="2">
        <v>0.5</v>
      </c>
      <c r="AV125">
        <f>COUNTIF(AV4:AV120,"D")</f>
        <v>3</v>
      </c>
      <c r="AW125" s="2">
        <v>0.5</v>
      </c>
      <c r="AX125">
        <f>COUNTIF(AX4:AX120,"D")</f>
        <v>12</v>
      </c>
      <c r="AY125" s="2">
        <v>0.25</v>
      </c>
      <c r="AZ125" t="s">
        <v>203</v>
      </c>
      <c r="BA125" s="13">
        <f>MIN(BA4:BA120)</f>
        <v>4.1666666666666664E-2</v>
      </c>
      <c r="BB125" s="13">
        <f>MIN(BB4:BB120)</f>
        <v>0.40750000000000003</v>
      </c>
    </row>
    <row r="126" spans="1:54" x14ac:dyDescent="0.25">
      <c r="A126" t="s">
        <v>40</v>
      </c>
      <c r="D126">
        <f>COUNTIF(D4:D120,"E")</f>
        <v>6</v>
      </c>
      <c r="E126" s="2">
        <v>0.4</v>
      </c>
      <c r="F126">
        <f>COUNTIF(F4:F120,"E")</f>
        <v>8</v>
      </c>
      <c r="G126" s="2">
        <v>0.8</v>
      </c>
      <c r="H126">
        <f>COUNTIF(H4:H120,"E")</f>
        <v>0</v>
      </c>
      <c r="J126">
        <f>COUNTIF(J4:J120,"E")</f>
        <v>0</v>
      </c>
      <c r="L126">
        <f>COUNTIF(L4:L120,"E")</f>
        <v>0</v>
      </c>
      <c r="N126" s="16">
        <f>COUNTIF(N4:N120,"E")</f>
        <v>1</v>
      </c>
      <c r="O126" s="5">
        <v>0</v>
      </c>
      <c r="P126">
        <f>COUNTIF(P4:P120,"E")</f>
        <v>0</v>
      </c>
      <c r="R126">
        <f>COUNTIF(R4:R120,"E")</f>
        <v>0</v>
      </c>
      <c r="T126">
        <f>COUNTIF(T4:T120,"E")</f>
        <v>0</v>
      </c>
      <c r="V126">
        <f>COUNTIF(V4:V120,"E")</f>
        <v>0</v>
      </c>
      <c r="X126">
        <f>COUNTIF(X4:X120,"E")</f>
        <v>0</v>
      </c>
      <c r="Z126">
        <f>COUNTIF(Z4:Z120,"E")</f>
        <v>36</v>
      </c>
      <c r="AA126" s="2">
        <v>0.4</v>
      </c>
      <c r="AB126">
        <f>COUNTIF(AB4:AB120,"E")</f>
        <v>17</v>
      </c>
      <c r="AC126" s="2">
        <v>0.4</v>
      </c>
      <c r="AD126">
        <f>COUNTIF(AD4:AD120,"E")</f>
        <v>0</v>
      </c>
      <c r="AF126">
        <f>COUNTIF(AF4:AF120,"E")</f>
        <v>0</v>
      </c>
      <c r="AH126">
        <f>COUNTIF(AH4:AH120,"E")</f>
        <v>0</v>
      </c>
      <c r="AJ126">
        <f>COUNTIF(AJ4:AJ120,"E")</f>
        <v>10</v>
      </c>
      <c r="AK126" s="2">
        <v>0.4</v>
      </c>
      <c r="AL126">
        <f>COUNTIF(AL4:AL120,"E")</f>
        <v>0</v>
      </c>
      <c r="AN126">
        <f>COUNTIF(AN4:AN120,"E")</f>
        <v>0</v>
      </c>
      <c r="AP126">
        <f>COUNTIF(AP4:AP120,"E")</f>
        <v>0</v>
      </c>
      <c r="AR126">
        <f>COUNTIF(AR4:AR120,"E")</f>
        <v>0</v>
      </c>
      <c r="AT126">
        <f>COUNTIF(AT4:AT120,"E")</f>
        <v>0</v>
      </c>
      <c r="AV126">
        <f>COUNTIF(AV4:AV120,"E")</f>
        <v>0</v>
      </c>
      <c r="AW126" s="2"/>
      <c r="AX126">
        <f>COUNTIF(AX4:AX120,"E")</f>
        <v>0</v>
      </c>
      <c r="AY126" s="2"/>
      <c r="AZ126" t="s">
        <v>204</v>
      </c>
      <c r="BA126" s="13">
        <f>MAX(BA4:BA120)</f>
        <v>0.54166666666666663</v>
      </c>
      <c r="BB126" s="13">
        <f>MAX(BB4:BB120)</f>
        <v>0.76541666666666675</v>
      </c>
    </row>
    <row r="127" spans="1:54" x14ac:dyDescent="0.25">
      <c r="A127" t="s">
        <v>35</v>
      </c>
      <c r="D127">
        <f>COUNTIF(D4:D120,"(A,B)")</f>
        <v>7</v>
      </c>
      <c r="E127" s="2">
        <v>0.6</v>
      </c>
      <c r="F127">
        <f>COUNTIF(F4:F120,"(A,B)")</f>
        <v>5</v>
      </c>
      <c r="G127" s="2">
        <v>0.6</v>
      </c>
      <c r="H127">
        <f>COUNTIF(H4:H120,"(A,B)")</f>
        <v>16</v>
      </c>
      <c r="I127" s="2">
        <v>0.67</v>
      </c>
      <c r="J127">
        <f>COUNTIF(J4:J120,"(A,B)")</f>
        <v>13</v>
      </c>
      <c r="K127" s="2">
        <v>0.67</v>
      </c>
      <c r="L127">
        <f>COUNTIF(L4:L120,"(A,B)")</f>
        <v>8</v>
      </c>
      <c r="M127" s="2">
        <v>0</v>
      </c>
      <c r="N127">
        <f>COUNTIF(N4:N120,"(A,B)")</f>
        <v>14</v>
      </c>
      <c r="O127" s="2">
        <v>0.5</v>
      </c>
      <c r="P127">
        <f>COUNTIF(P4:P120,"(A,B)")</f>
        <v>13</v>
      </c>
      <c r="Q127" s="2">
        <v>0.75</v>
      </c>
      <c r="R127">
        <f>COUNTIF(R4:R120,"(A,B)")</f>
        <v>6</v>
      </c>
      <c r="S127" s="2">
        <v>0.25</v>
      </c>
      <c r="T127">
        <f>COUNTIF(T4:T120,"(A,B)")</f>
        <v>16</v>
      </c>
      <c r="U127" s="2">
        <v>0.5</v>
      </c>
      <c r="V127">
        <f>COUNTIF(V4:V120,"(A,B)")</f>
        <v>14</v>
      </c>
      <c r="W127" s="2">
        <v>1</v>
      </c>
      <c r="X127">
        <f>COUNTIF(X4:X120,"(A,B)")</f>
        <v>0</v>
      </c>
      <c r="Y127" s="2">
        <v>0.75</v>
      </c>
      <c r="Z127">
        <f>COUNTIF(Z4:Z120,"(A,B)")</f>
        <v>5</v>
      </c>
      <c r="AA127" s="2">
        <v>0.6</v>
      </c>
      <c r="AB127">
        <f>COUNTIF(AB4:AB120,"(A,B)")</f>
        <v>2</v>
      </c>
      <c r="AC127" s="2">
        <v>0.2</v>
      </c>
      <c r="AD127">
        <f>COUNTIF(AD4:AD120,"(A,B)")</f>
        <v>6</v>
      </c>
      <c r="AE127" s="2">
        <v>0.75</v>
      </c>
      <c r="AF127">
        <f>COUNTIF(AF4:AF120,"(A,B)")</f>
        <v>5</v>
      </c>
      <c r="AG127" s="2">
        <v>0.5</v>
      </c>
      <c r="AH127">
        <f>COUNTIF(AH4:AH120,"(A,B)")</f>
        <v>0</v>
      </c>
      <c r="AJ127">
        <f>COUNTIF(AJ4:AJ120,"(A,B)")</f>
        <v>2</v>
      </c>
      <c r="AK127" s="2">
        <v>0.2</v>
      </c>
      <c r="AL127">
        <f>COUNTIF(AL4:AL120,"(A,B)")</f>
        <v>2</v>
      </c>
      <c r="AM127" s="2">
        <v>0.75</v>
      </c>
      <c r="AN127">
        <f>COUNTIF(AN4:AN120,"(A,B)")</f>
        <v>3</v>
      </c>
      <c r="AO127" s="2">
        <v>0.66666700000000001</v>
      </c>
      <c r="AP127">
        <f>COUNTIF(AP4:AP120,"(A,B)")</f>
        <v>9</v>
      </c>
      <c r="AQ127" s="2">
        <v>0.75</v>
      </c>
      <c r="AR127">
        <f>COUNTIF(AR4:AR120,"(A,B)")</f>
        <v>3</v>
      </c>
      <c r="AS127" s="2">
        <v>0.66666999999999998</v>
      </c>
      <c r="AT127">
        <f>COUNTIF(AT4:AT120,"(A,B)")</f>
        <v>0</v>
      </c>
      <c r="AV127">
        <f>COUNTIF(AV4:AV120,"(A,B)")</f>
        <v>3</v>
      </c>
      <c r="AW127" s="2">
        <v>0.25</v>
      </c>
      <c r="AX127">
        <f>COUNTIF(AX4:AX120,"(A,B)")</f>
        <v>1</v>
      </c>
      <c r="AY127" s="2">
        <v>0.5</v>
      </c>
    </row>
    <row r="128" spans="1:54" x14ac:dyDescent="0.25">
      <c r="A128" t="s">
        <v>34</v>
      </c>
      <c r="D128">
        <f>COUNTIF(D4:D120,"(A,c)")</f>
        <v>5</v>
      </c>
      <c r="E128" s="2">
        <v>0.6</v>
      </c>
      <c r="F128">
        <f>COUNTIF(F4:F120,"(A,c)")</f>
        <v>4</v>
      </c>
      <c r="G128" s="2">
        <v>0.2</v>
      </c>
      <c r="H128">
        <f>COUNTIF(H4:H120,"(A,c)")</f>
        <v>14</v>
      </c>
      <c r="I128" s="2">
        <v>0.67</v>
      </c>
      <c r="J128">
        <f>COUNTIF(J4:J120,"(A,c)")</f>
        <v>29</v>
      </c>
      <c r="K128" s="2">
        <v>0.67</v>
      </c>
      <c r="L128">
        <f>COUNTIF(L4:L120,"(A,c)")</f>
        <v>3</v>
      </c>
      <c r="M128" s="2">
        <v>0.5</v>
      </c>
      <c r="N128">
        <f>COUNTIF(N4:N120,"(A,c)")</f>
        <v>2</v>
      </c>
      <c r="O128" s="2">
        <v>0.5</v>
      </c>
      <c r="P128">
        <f>COUNTIF(P4:P120,"(A,c)")</f>
        <v>2</v>
      </c>
      <c r="Q128" s="2">
        <v>0.75</v>
      </c>
      <c r="R128">
        <f>COUNTIF(R4:R120,"(A,c)")</f>
        <v>3</v>
      </c>
      <c r="S128" s="2">
        <v>0.75</v>
      </c>
      <c r="T128">
        <f>COUNTIF(T4:T120,"(A,c)")</f>
        <v>15</v>
      </c>
      <c r="U128" s="2">
        <v>1</v>
      </c>
      <c r="V128">
        <f>COUNTIF(V4:V120,"(A,c)")</f>
        <v>1</v>
      </c>
      <c r="W128" s="2">
        <v>0.33</v>
      </c>
      <c r="X128">
        <f>COUNTIF(X4:X120,"(A,c)")</f>
        <v>11</v>
      </c>
      <c r="Y128" s="2">
        <v>0.75</v>
      </c>
      <c r="Z128">
        <f>COUNTIF(Z4:Z120,"(A,c)")</f>
        <v>14</v>
      </c>
      <c r="AA128" s="2">
        <v>1</v>
      </c>
      <c r="AB128">
        <f>COUNTIF(AB4:AB120,"(A,c)")</f>
        <v>3</v>
      </c>
      <c r="AC128" s="2">
        <v>0.6</v>
      </c>
      <c r="AD128">
        <f>COUNTIF(AD4:AD120,"(A,c)")</f>
        <v>2</v>
      </c>
      <c r="AE128" s="2">
        <v>0.25</v>
      </c>
      <c r="AF128">
        <f>COUNTIF(AF4:AF120,"(A,c)")</f>
        <v>4</v>
      </c>
      <c r="AG128" s="2">
        <v>0</v>
      </c>
      <c r="AH128">
        <f>COUNTIF(AH4:AH120,"(A,c)")</f>
        <v>2</v>
      </c>
      <c r="AI128" s="2">
        <v>0.25</v>
      </c>
      <c r="AJ128">
        <f>COUNTIF(AJ4:AJ120,"(A,c)")</f>
        <v>1</v>
      </c>
      <c r="AK128" s="2">
        <v>0.6</v>
      </c>
      <c r="AL128">
        <f>COUNTIF(AL4:AL120,"(A,c)")</f>
        <v>2</v>
      </c>
      <c r="AM128" s="2">
        <v>0.25</v>
      </c>
      <c r="AN128">
        <f>COUNTIF(AN4:AN120,"(A,c)")</f>
        <v>12</v>
      </c>
      <c r="AO128" s="2">
        <v>0.3333333</v>
      </c>
      <c r="AP128">
        <f>COUNTIF(AP4:AP120,"(A,c)")</f>
        <v>10</v>
      </c>
      <c r="AQ128" s="2">
        <v>0.75</v>
      </c>
      <c r="AR128">
        <f>COUNTIF(AR4:AR120,"(A,c)")</f>
        <v>8</v>
      </c>
      <c r="AS128" s="2">
        <v>0.66666700000000001</v>
      </c>
      <c r="AT128">
        <f>COUNTIF(AT4:AT120,"(A,c)")</f>
        <v>0</v>
      </c>
      <c r="AV128">
        <f>COUNTIF(AV4:AV120,"(A,c)")</f>
        <v>3</v>
      </c>
      <c r="AW128" s="2">
        <v>0.75</v>
      </c>
      <c r="AX128">
        <f>COUNTIF(AX4:AX120,"(A,c)")</f>
        <v>2</v>
      </c>
      <c r="AY128" s="2">
        <v>0.5</v>
      </c>
    </row>
    <row r="129" spans="1:51" x14ac:dyDescent="0.25">
      <c r="A129" t="s">
        <v>28</v>
      </c>
      <c r="D129">
        <f>COUNTIF(D4:D120,"(A,D)")</f>
        <v>9</v>
      </c>
      <c r="E129" s="2">
        <v>1</v>
      </c>
      <c r="F129">
        <f>COUNTIF(F4:F120,"(A,D)")</f>
        <v>0</v>
      </c>
      <c r="G129" s="2">
        <v>0.2</v>
      </c>
      <c r="H129">
        <f>COUNTIF(H4:H120,"(A,D)")</f>
        <v>0</v>
      </c>
      <c r="J129">
        <f>COUNTIF(J4:J120,"(A,D)")</f>
        <v>0</v>
      </c>
      <c r="L129">
        <f>COUNTIF(L4:L120,"(A,D)")</f>
        <v>0</v>
      </c>
      <c r="M129" s="2">
        <v>0.5</v>
      </c>
      <c r="N129">
        <f>COUNTIF(N4:N120,"(A,D)")</f>
        <v>6</v>
      </c>
      <c r="O129" s="2">
        <v>0.5</v>
      </c>
      <c r="P129">
        <f>COUNTIF(P4:P120,"(A,D)")</f>
        <v>2</v>
      </c>
      <c r="Q129" s="2">
        <v>0.75</v>
      </c>
      <c r="R129">
        <f>COUNTIF(R4:R120,"(A,D)")</f>
        <v>0</v>
      </c>
      <c r="S129" s="2">
        <v>0.25</v>
      </c>
      <c r="T129">
        <f>COUNTIF(T4:T120,"(A,D)")</f>
        <v>3</v>
      </c>
      <c r="U129" s="2">
        <v>0.5</v>
      </c>
      <c r="V129">
        <f>COUNTIF(V4:V120,"(A,D)")</f>
        <v>0</v>
      </c>
      <c r="X129">
        <f>COUNTIF(X4:X120,"(A,D)")</f>
        <v>20</v>
      </c>
      <c r="Y129" s="2">
        <v>0.75</v>
      </c>
      <c r="Z129">
        <f>COUNTIF(Z4:Z120,"(A,D)")</f>
        <v>0</v>
      </c>
      <c r="AA129" s="2">
        <v>0.6</v>
      </c>
      <c r="AB129">
        <f>COUNTIF(AB4:AB120,"(A,D)")</f>
        <v>0</v>
      </c>
      <c r="AD129">
        <f>COUNTIF(AD4:AD120,"(A,D)")</f>
        <v>19</v>
      </c>
      <c r="AE129" s="2">
        <v>0.75</v>
      </c>
      <c r="AF129">
        <f>COUNTIF(AF4:AF120,"(A,D)")</f>
        <v>9</v>
      </c>
      <c r="AG129" s="2">
        <v>0.5</v>
      </c>
      <c r="AH129">
        <f>COUNTIF(AH4:AH120,"(A,D)")</f>
        <v>1</v>
      </c>
      <c r="AI129" s="2">
        <v>0.25</v>
      </c>
      <c r="AJ129">
        <f>COUNTIF(AJ4:AJ120,"(A,D)")</f>
        <v>6</v>
      </c>
      <c r="AK129" s="2">
        <v>0.6</v>
      </c>
      <c r="AL129">
        <f>COUNTIF(AL4:AL120,"(A,D)")</f>
        <v>0</v>
      </c>
      <c r="AN129">
        <f>COUNTIF(AN4:AN120,"(A,D)")</f>
        <v>2</v>
      </c>
      <c r="AO129" s="5">
        <v>0.5</v>
      </c>
      <c r="AP129">
        <f>COUNTIF(AP4:AP120,"(A,D)")</f>
        <v>5</v>
      </c>
      <c r="AQ129" s="2">
        <v>0.75</v>
      </c>
      <c r="AR129">
        <f>COUNTIF(AR4:AR120,"(A,D)")</f>
        <v>0</v>
      </c>
      <c r="AT129">
        <f>COUNTIF(AT4:AT120,"(A,D)")</f>
        <v>0</v>
      </c>
      <c r="AV129">
        <f>COUNTIF(AV4:AV120,"(A,D)")</f>
        <v>1</v>
      </c>
      <c r="AW129" s="2">
        <v>0.75</v>
      </c>
      <c r="AX129">
        <f>COUNTIF(AX4:AX120,"(A,D)")</f>
        <v>1</v>
      </c>
      <c r="AY129" s="2">
        <v>0.5</v>
      </c>
    </row>
    <row r="130" spans="1:51" x14ac:dyDescent="0.25">
      <c r="A130" t="s">
        <v>44</v>
      </c>
      <c r="D130">
        <f>COUNTIF(D4:D120,"(A,E)")</f>
        <v>1</v>
      </c>
      <c r="E130" s="2">
        <v>0.6</v>
      </c>
      <c r="F130">
        <f>COUNTIF(F4:F120,"(A,E)")</f>
        <v>1</v>
      </c>
      <c r="G130" s="2">
        <v>0.6</v>
      </c>
      <c r="H130">
        <f>COUNTIF(H4:H120,"(A,E)")</f>
        <v>0</v>
      </c>
      <c r="J130">
        <f>COUNTIF(J4:J120,"(A,E)")</f>
        <v>0</v>
      </c>
      <c r="L130">
        <f>COUNTIF(L4:L120,"(A,E)")</f>
        <v>0</v>
      </c>
      <c r="N130">
        <f>COUNTIF(N4:N120,"(A,E)")</f>
        <v>0</v>
      </c>
      <c r="P130">
        <f>COUNTIF(P4:P120,"(A,E)")</f>
        <v>0</v>
      </c>
      <c r="R130">
        <f>COUNTIF(R4:R120,"(A,E)")</f>
        <v>0</v>
      </c>
      <c r="T130">
        <f>COUNTIF(T4:T120,"(A,E)")</f>
        <v>0</v>
      </c>
      <c r="V130">
        <f>COUNTIF(V4:V120,"(A,E)")</f>
        <v>0</v>
      </c>
      <c r="X130">
        <f>COUNTIF(X4:X120,"(A,E)")</f>
        <v>0</v>
      </c>
      <c r="Z130">
        <f>COUNTIF(Z4:Z120,"(A,E)")</f>
        <v>0</v>
      </c>
      <c r="AA130" s="2">
        <v>0.6</v>
      </c>
      <c r="AB130">
        <f>COUNTIF(AB4:AB120,"(A,E)")</f>
        <v>0</v>
      </c>
      <c r="AD130">
        <f>COUNTIF(AD4:AD120,"(A,E)")</f>
        <v>0</v>
      </c>
      <c r="AF130">
        <f>COUNTIF(AF4:AF120,"(A,E)")</f>
        <v>0</v>
      </c>
      <c r="AH130">
        <f>COUNTIF(AH4:AH120,"(A,E)")</f>
        <v>0</v>
      </c>
      <c r="AJ130">
        <f>COUNTIF(AJ4:AJ120,"(A,E)")</f>
        <v>1</v>
      </c>
      <c r="AK130" s="2">
        <v>0.2</v>
      </c>
      <c r="AL130">
        <f>COUNTIF(AL4:AL120,"(A,E)")</f>
        <v>0</v>
      </c>
      <c r="AN130">
        <f>COUNTIF(AN4:AN120,"(A,E)")</f>
        <v>0</v>
      </c>
      <c r="AP130">
        <f>COUNTIF(AP4:AP120,"(A,E)")</f>
        <v>0</v>
      </c>
      <c r="AR130">
        <f>COUNTIF(AR4:AR120,"(A,E)")</f>
        <v>0</v>
      </c>
      <c r="AT130">
        <f>COUNTIF(AT4:AT120,"(A,E)")</f>
        <v>0</v>
      </c>
      <c r="AV130">
        <f>COUNTIF(AV4:AV120,"(A,E)")</f>
        <v>0</v>
      </c>
      <c r="AW130" s="2"/>
      <c r="AX130">
        <f>COUNTIF(AX4:AX120,"(A,E)")</f>
        <v>0</v>
      </c>
      <c r="AY130" s="2"/>
    </row>
    <row r="131" spans="1:51" x14ac:dyDescent="0.25">
      <c r="A131" t="s">
        <v>45</v>
      </c>
      <c r="D131">
        <f>COUNTIF(D4:D120,"(B,C)")</f>
        <v>0</v>
      </c>
      <c r="E131" s="2">
        <v>0.2</v>
      </c>
      <c r="F131">
        <f>COUNTIF(F4:F120,"(B,C)")</f>
        <v>0</v>
      </c>
      <c r="G131" s="2">
        <v>0.6</v>
      </c>
      <c r="H131">
        <f>COUNTIF(H4:H120,"(B,C)")</f>
        <v>3</v>
      </c>
      <c r="I131" s="2">
        <v>0</v>
      </c>
      <c r="J131">
        <f>COUNTIF(J4:J120,"(B,C)")</f>
        <v>3</v>
      </c>
      <c r="K131" s="2">
        <v>0</v>
      </c>
      <c r="L131">
        <f>COUNTIF(L4:L120,"(B,C)")</f>
        <v>2</v>
      </c>
      <c r="M131" s="2">
        <v>0.5</v>
      </c>
      <c r="N131">
        <f>COUNTIF(N4:N120,"(B,C)")</f>
        <v>2</v>
      </c>
      <c r="O131" s="2">
        <v>0.5</v>
      </c>
      <c r="P131">
        <f>COUNTIF(P4:P120,"(B,C)")</f>
        <v>0</v>
      </c>
      <c r="Q131" s="2">
        <v>0.25</v>
      </c>
      <c r="R131">
        <f>COUNTIF(R4:R120,"(B,C)")</f>
        <v>1</v>
      </c>
      <c r="S131" s="2">
        <v>0.75</v>
      </c>
      <c r="T131">
        <f>COUNTIF(T4:T120,"(B,C)")</f>
        <v>1</v>
      </c>
      <c r="U131" s="2">
        <v>0.5</v>
      </c>
      <c r="V131">
        <f>COUNTIF(V4:V120,"(B,C)")</f>
        <v>0</v>
      </c>
      <c r="W131" s="2">
        <v>0.33</v>
      </c>
      <c r="X131">
        <f>COUNTIF(X4:X120,"(B,C)")</f>
        <v>1</v>
      </c>
      <c r="Y131" s="2">
        <v>0.25</v>
      </c>
      <c r="Z131">
        <f>COUNTIF(Z4:Z120,"(B,C)")</f>
        <v>1</v>
      </c>
      <c r="AA131" s="2">
        <v>0.6</v>
      </c>
      <c r="AB131">
        <f>COUNTIF(AB4:AB120,"(B,C)")</f>
        <v>6</v>
      </c>
      <c r="AC131" s="2">
        <v>0.6</v>
      </c>
      <c r="AD131">
        <f>COUNTIF(AD4:AD120,"(B,C)")</f>
        <v>5</v>
      </c>
      <c r="AE131" s="2">
        <v>0.25</v>
      </c>
      <c r="AF131">
        <f>COUNTIF(AF4:AF120,"(B,C)")</f>
        <v>4</v>
      </c>
      <c r="AG131" s="2">
        <v>0.5</v>
      </c>
      <c r="AH131">
        <f>COUNTIF(AH4:AH120,"(B,C)")</f>
        <v>8</v>
      </c>
      <c r="AI131" s="2">
        <v>0.75</v>
      </c>
      <c r="AJ131">
        <f>COUNTIF(AJ4:AJ120,"(B,C)")</f>
        <v>2</v>
      </c>
      <c r="AK131" s="2">
        <v>0.6</v>
      </c>
      <c r="AL131">
        <f>COUNTIF(AL4:AL120,"(B,C)")</f>
        <v>1</v>
      </c>
      <c r="AM131" s="2">
        <v>0.75</v>
      </c>
      <c r="AN131">
        <f>COUNTIF(AN4:AN120,"(B,C)")</f>
        <v>1</v>
      </c>
      <c r="AO131" s="2">
        <v>0</v>
      </c>
      <c r="AP131">
        <f>COUNTIF(AP4:AP120,"(B,C)")</f>
        <v>2</v>
      </c>
      <c r="AQ131" s="2">
        <v>0.25</v>
      </c>
      <c r="AR131">
        <f>COUNTIF(AR4:AR120,"(B,C)")</f>
        <v>4</v>
      </c>
      <c r="AS131" s="2">
        <v>0.66666700000000001</v>
      </c>
      <c r="AT131">
        <f>COUNTIF(AT4:AT120,"(B,C)")</f>
        <v>0</v>
      </c>
      <c r="AV131">
        <f>COUNTIF(AV4:AV120,"(B,C)")</f>
        <v>1</v>
      </c>
      <c r="AW131" s="2">
        <v>0.25</v>
      </c>
      <c r="AX131">
        <f>COUNTIF(AX4:AX120,"(B,C)")</f>
        <v>1</v>
      </c>
      <c r="AY131" s="2">
        <v>0.5</v>
      </c>
    </row>
    <row r="132" spans="1:51" x14ac:dyDescent="0.25">
      <c r="A132" t="s">
        <v>37</v>
      </c>
      <c r="D132">
        <f>COUNTIF(D4:D120,"(B,D)")</f>
        <v>11</v>
      </c>
      <c r="E132" s="2">
        <v>0.6</v>
      </c>
      <c r="F132">
        <f>COUNTIF(F4:F120,"(B,D)")</f>
        <v>7</v>
      </c>
      <c r="G132" s="2">
        <v>0.6</v>
      </c>
      <c r="H132">
        <f>COUNTIF(H4:H120,"(B,D)")</f>
        <v>0</v>
      </c>
      <c r="J132">
        <f>COUNTIF(J4:J120,"(B,D)")</f>
        <v>0</v>
      </c>
      <c r="L132">
        <f>COUNTIF(L4:L120,"(B,D)")</f>
        <v>1</v>
      </c>
      <c r="M132" s="2">
        <v>0.5</v>
      </c>
      <c r="N132">
        <f>COUNTIF(N4:N120,"(B,D)")</f>
        <v>4</v>
      </c>
      <c r="O132" s="2">
        <v>0.5</v>
      </c>
      <c r="P132">
        <f>COUNTIF(P4:P120,"(B,D)")</f>
        <v>1</v>
      </c>
      <c r="Q132" s="2">
        <v>0.25</v>
      </c>
      <c r="R132">
        <f>COUNTIF(R4:R120,"(B,D)")</f>
        <v>3</v>
      </c>
      <c r="S132" s="2">
        <v>0.25</v>
      </c>
      <c r="T132">
        <f>COUNTIF(T4:T120,"(B,D)")</f>
        <v>1</v>
      </c>
      <c r="U132" s="2">
        <v>0</v>
      </c>
      <c r="V132">
        <f>COUNTIF(V4:V120,"(B,D)")</f>
        <v>0</v>
      </c>
      <c r="X132">
        <f>COUNTIF(X4:X120,"(B,D)")</f>
        <v>1</v>
      </c>
      <c r="Y132" s="2">
        <v>0.25</v>
      </c>
      <c r="Z132">
        <f>COUNTIF(Z4:Z120,"(B,D)")</f>
        <v>0</v>
      </c>
      <c r="AB132">
        <f>COUNTIF(AB4:AB120,"(B,D)")</f>
        <v>1</v>
      </c>
      <c r="AC132" s="2">
        <v>0.6</v>
      </c>
      <c r="AD132">
        <f>COUNTIF(AD4:AD120,"(B,D)")</f>
        <v>3</v>
      </c>
      <c r="AE132" s="2">
        <v>0.75</v>
      </c>
      <c r="AF132">
        <f>COUNTIF(AF4:AF120,"(B,D)")</f>
        <v>8</v>
      </c>
      <c r="AG132" s="2">
        <v>1</v>
      </c>
      <c r="AH132">
        <f>COUNTIF(AH4:AH120,"(B,D)")</f>
        <v>3</v>
      </c>
      <c r="AI132" s="2">
        <v>0.75</v>
      </c>
      <c r="AJ132">
        <f>COUNTIF(AJ4:AJ120,"(B,D)")</f>
        <v>4</v>
      </c>
      <c r="AK132" s="2">
        <v>0.6</v>
      </c>
      <c r="AL132">
        <f>COUNTIF(AL4:AL120,"(B,D)")</f>
        <v>1</v>
      </c>
      <c r="AM132" s="2">
        <v>0.75</v>
      </c>
      <c r="AN132">
        <f>COUNTIF(AN4:AN120,"(B,D)")</f>
        <v>0</v>
      </c>
      <c r="AP132">
        <f>COUNTIF(AP4:AP120,"(B,D)")</f>
        <v>3</v>
      </c>
      <c r="AQ132" s="2">
        <v>0.25</v>
      </c>
      <c r="AR132">
        <f>COUNTIF(AR4:AR120,"(B,D)")</f>
        <v>1</v>
      </c>
      <c r="AS132" s="5">
        <v>0.5</v>
      </c>
      <c r="AT132">
        <f>COUNTIF(AT4:AT120,"(B,D)")</f>
        <v>3</v>
      </c>
      <c r="AU132" s="2">
        <v>0.25</v>
      </c>
      <c r="AV132">
        <f>COUNTIF(AV4:AV120,"(B,D)")</f>
        <v>5</v>
      </c>
      <c r="AW132" s="2">
        <v>0.25</v>
      </c>
      <c r="AX132">
        <f>COUNTIF(AX4:AX120,"(B,D)")</f>
        <v>8</v>
      </c>
      <c r="AY132" s="2">
        <v>0.5</v>
      </c>
    </row>
    <row r="133" spans="1:51" x14ac:dyDescent="0.25">
      <c r="A133" t="s">
        <v>29</v>
      </c>
      <c r="D133">
        <f>COUNTIF(D4:D120,"(B,E)")</f>
        <v>4</v>
      </c>
      <c r="E133" s="2">
        <v>0.2</v>
      </c>
      <c r="F133">
        <f>COUNTIF(F4:F120,"(B,E)")</f>
        <v>13</v>
      </c>
      <c r="G133" s="2">
        <v>1</v>
      </c>
      <c r="H133">
        <f>COUNTIF(H4:H120,"(B,E)")</f>
        <v>0</v>
      </c>
      <c r="J133">
        <f>COUNTIF(J4:J120,"(B,E)")</f>
        <v>0</v>
      </c>
      <c r="L133">
        <f>COUNTIF(L4:L120,"(B,E)")</f>
        <v>0</v>
      </c>
      <c r="N133">
        <f>COUNTIF(N4:N120,"(B,E)")</f>
        <v>0</v>
      </c>
      <c r="P133">
        <f>COUNTIF(P4:P120,"(B,E)")</f>
        <v>0</v>
      </c>
      <c r="R133">
        <f>COUNTIF(R4:R120,"(B,E)")</f>
        <v>0</v>
      </c>
      <c r="T133">
        <f>COUNTIF(T4:T120,"(B,E)")</f>
        <v>0</v>
      </c>
      <c r="V133">
        <f>COUNTIF(V4:V120,"(B,E)")</f>
        <v>0</v>
      </c>
      <c r="X133">
        <f>COUNTIF(X4:X120,"(B,E)")</f>
        <v>0</v>
      </c>
      <c r="Z133">
        <f>COUNTIF(Z4:Z120,"(B,E)")</f>
        <v>0</v>
      </c>
      <c r="AB133">
        <f>COUNTIF(AB4:AB120,"(B,E)")</f>
        <v>0</v>
      </c>
      <c r="AD133">
        <f>COUNTIF(AD4:AD120,"(B,E)")</f>
        <v>0</v>
      </c>
      <c r="AF133">
        <f>COUNTIF(AF4:AF120,"(B,E)")</f>
        <v>0</v>
      </c>
      <c r="AH133">
        <f>COUNTIF(AH4:AH120,"(B,E)")</f>
        <v>0</v>
      </c>
      <c r="AJ133">
        <f>COUNTIF(AJ4:AJ120,"(B,E)")</f>
        <v>1</v>
      </c>
      <c r="AK133" s="2">
        <v>0.2</v>
      </c>
      <c r="AL133">
        <f>COUNTIF(AL4:AL120,"(B,E)")</f>
        <v>0</v>
      </c>
      <c r="AN133">
        <f>COUNTIF(AN4:AN120,"(B,E)")</f>
        <v>0</v>
      </c>
      <c r="AP133">
        <f>COUNTIF(AP4:AP120,"(B,E)")</f>
        <v>0</v>
      </c>
      <c r="AR133">
        <f>COUNTIF(AR4:AR120,"(B,E)")</f>
        <v>0</v>
      </c>
      <c r="AT133">
        <f>COUNTIF(AT4:AT120,"(B,E)")</f>
        <v>0</v>
      </c>
      <c r="AV133">
        <f>COUNTIF(AV4:AV120,"(B,E)")</f>
        <v>0</v>
      </c>
      <c r="AW133" s="2"/>
      <c r="AX133">
        <f>COUNTIF(AX4:AX120,"(B,E)")</f>
        <v>0</v>
      </c>
      <c r="AY133" s="2"/>
    </row>
    <row r="134" spans="1:51" x14ac:dyDescent="0.25">
      <c r="A134" t="s">
        <v>31</v>
      </c>
      <c r="D134">
        <f>COUNTIF(D4:D120,"(C,D)")</f>
        <v>0</v>
      </c>
      <c r="E134" s="2">
        <v>0.6</v>
      </c>
      <c r="F134">
        <f>COUNTIF(F4:F120,"(C,D)")</f>
        <v>0</v>
      </c>
      <c r="G134" s="2">
        <v>0.2</v>
      </c>
      <c r="H134">
        <f>COUNTIF(H4:H120,"(C,D)")</f>
        <v>0</v>
      </c>
      <c r="J134">
        <f>COUNTIF(J4:J120,"(C,D)")</f>
        <v>0</v>
      </c>
      <c r="L134">
        <f>COUNTIF(L4:L120,"(C,D)")</f>
        <v>2</v>
      </c>
      <c r="M134" s="2">
        <v>1</v>
      </c>
      <c r="N134">
        <f>COUNTIF(N4:N120,"(C,D)")</f>
        <v>8</v>
      </c>
      <c r="O134" s="2">
        <v>0.5</v>
      </c>
      <c r="P134">
        <f>COUNTIF(P4:P120,"(C,D)")</f>
        <v>3</v>
      </c>
      <c r="Q134" s="2">
        <v>0.25</v>
      </c>
      <c r="R134">
        <f>COUNTIF(R4:R120,"(C,D)")</f>
        <v>4</v>
      </c>
      <c r="S134" s="2">
        <v>0.75</v>
      </c>
      <c r="T134">
        <f>COUNTIF(T4:T120,"(C,D)")</f>
        <v>1</v>
      </c>
      <c r="U134" s="2">
        <v>0.5</v>
      </c>
      <c r="V134">
        <f>COUNTIF(V4:V120,"(C,D)")</f>
        <v>0</v>
      </c>
      <c r="X134">
        <f>COUNTIF(X4:X120,"(C,D)")</f>
        <v>1</v>
      </c>
      <c r="Y134" s="2">
        <v>0.25</v>
      </c>
      <c r="Z134">
        <f>COUNTIF(Z4:Z120,"(C,D)")</f>
        <v>0</v>
      </c>
      <c r="AB134">
        <f>COUNTIF(AB4:AB120,"(C,D)")</f>
        <v>1</v>
      </c>
      <c r="AC134" s="2">
        <v>1</v>
      </c>
      <c r="AD134">
        <f>COUNTIF(AD4:AD120,"(C,D)")</f>
        <v>2</v>
      </c>
      <c r="AE134" s="2">
        <v>0.25</v>
      </c>
      <c r="AF134">
        <f>COUNTIF(AF4:AF120,"(C,D)")</f>
        <v>7</v>
      </c>
      <c r="AG134" s="2">
        <v>0.5</v>
      </c>
      <c r="AH134">
        <f>COUNTIF(AH4:AH120,"(C,D)")</f>
        <v>0</v>
      </c>
      <c r="AJ134">
        <f>COUNTIF(AJ4:AJ120,"(C,D)")</f>
        <v>6</v>
      </c>
      <c r="AK134" s="2">
        <v>1</v>
      </c>
      <c r="AL134">
        <f>COUNTIF(AL4:AL120,"(C,D)")</f>
        <v>0</v>
      </c>
      <c r="AN134">
        <f>COUNTIF(AN4:AN120,"(C,D)")</f>
        <v>0</v>
      </c>
      <c r="AP134">
        <f>COUNTIF(AP4:AP120,"(C,D)")</f>
        <v>1</v>
      </c>
      <c r="AQ134" s="2">
        <v>0.25</v>
      </c>
      <c r="AR134">
        <f>COUNTIF(AR4:AR120,"(C,D)")</f>
        <v>0</v>
      </c>
      <c r="AT134">
        <f>COUNTIF(AT4:AT120,"(C,D)")</f>
        <v>0</v>
      </c>
      <c r="AV134">
        <f>COUNTIF(AV4:AV120,"(C,D)")</f>
        <v>1</v>
      </c>
      <c r="AW134" s="2">
        <v>0.25</v>
      </c>
      <c r="AX134">
        <f>COUNTIF(AX4:AX120,"(C,D)")</f>
        <v>3</v>
      </c>
      <c r="AY134" s="2">
        <v>0.5</v>
      </c>
    </row>
    <row r="135" spans="1:51" x14ac:dyDescent="0.25">
      <c r="A135" t="s">
        <v>102</v>
      </c>
      <c r="D135">
        <f>COUNTIF(D4:D120,"(C,E)")</f>
        <v>0</v>
      </c>
      <c r="E135" s="2">
        <v>0.2</v>
      </c>
      <c r="F135">
        <f>COUNTIF(F4:F120,"(C,E)")</f>
        <v>1</v>
      </c>
      <c r="G135" s="2">
        <v>0.6</v>
      </c>
      <c r="H135">
        <f>COUNTIF(H4:H120,"(C,E)")</f>
        <v>0</v>
      </c>
      <c r="J135">
        <f>COUNTIF(J4:J120,"(C,E)")</f>
        <v>0</v>
      </c>
      <c r="L135">
        <f>COUNTIF(L4:L120,"(C,E)")</f>
        <v>0</v>
      </c>
      <c r="N135">
        <f>COUNTIF(N4:N120,"(C,E)")</f>
        <v>0</v>
      </c>
      <c r="P135">
        <f>COUNTIF(P4:P120,"(C,E)")</f>
        <v>0</v>
      </c>
      <c r="R135">
        <f>COUNTIF(R4:R120,"(C,E)")</f>
        <v>0</v>
      </c>
      <c r="T135">
        <f>COUNTIF(T4:T120,"(C,E)")</f>
        <v>0</v>
      </c>
      <c r="V135">
        <f>COUNTIF(V4:V120,"(C,E)")</f>
        <v>0</v>
      </c>
      <c r="X135">
        <f>COUNTIF(X4:X120,"(C,E)")</f>
        <v>0</v>
      </c>
      <c r="Z135">
        <f>COUNTIF(Z4:Z120,"(C,E)")</f>
        <v>0</v>
      </c>
      <c r="AB135">
        <f>COUNTIF(AB4:AB120,"(C,E)")</f>
        <v>0</v>
      </c>
      <c r="AD135">
        <f>COUNTIF(AD4:AD120,"(C,E)")</f>
        <v>0</v>
      </c>
      <c r="AF135">
        <f>COUNTIF(AF4:AF120,"(C,E)")</f>
        <v>0</v>
      </c>
      <c r="AH135">
        <f>COUNTIF(AH4:AH120,"(C,E)")</f>
        <v>0</v>
      </c>
      <c r="AJ135">
        <f>COUNTIF(AJ4:AJ120,"(C,E)")</f>
        <v>0</v>
      </c>
      <c r="AL135">
        <f>COUNTIF(AL4:AL120,"(C,E)")</f>
        <v>0</v>
      </c>
      <c r="AN135">
        <f>COUNTIF(AN4:AN120,"(C,E)")</f>
        <v>0</v>
      </c>
      <c r="AP135">
        <f>COUNTIF(AP4:AP120,"(C,E)")</f>
        <v>0</v>
      </c>
      <c r="AR135">
        <f>COUNTIF(AR4:AR120,"(C,E)")</f>
        <v>0</v>
      </c>
      <c r="AT135">
        <f>COUNTIF(AT4:AT120,"(C,E)")</f>
        <v>0</v>
      </c>
      <c r="AV135">
        <f>COUNTIF(AV4:AV120,"(C,E)")</f>
        <v>0</v>
      </c>
      <c r="AW135" s="2"/>
      <c r="AX135">
        <f>COUNTIF(AX4:AX120,"(C,E)")</f>
        <v>0</v>
      </c>
      <c r="AY135" s="2"/>
    </row>
    <row r="136" spans="1:51" x14ac:dyDescent="0.25">
      <c r="A136" t="s">
        <v>57</v>
      </c>
      <c r="D136">
        <f>COUNTIF(D4:D120,"(D,E)")</f>
        <v>3</v>
      </c>
      <c r="E136" s="2">
        <v>0.6</v>
      </c>
      <c r="F136">
        <f>COUNTIF(F4:F120,"(D,E)")</f>
        <v>0</v>
      </c>
      <c r="G136" s="2">
        <v>0.6</v>
      </c>
      <c r="H136">
        <f>COUNTIF(H4:H120,"(D,E)")</f>
        <v>0</v>
      </c>
      <c r="J136">
        <f>COUNTIF(J4:J120,"(D,E)")</f>
        <v>0</v>
      </c>
      <c r="L136">
        <f>COUNTIF(L4:L120,"(D,E)")</f>
        <v>0</v>
      </c>
      <c r="N136">
        <f>COUNTIF(N4:N120,"(D,E)")</f>
        <v>0</v>
      </c>
      <c r="P136">
        <f>COUNTIF(P4:P120,"(D,E)")</f>
        <v>0</v>
      </c>
      <c r="R136">
        <f>COUNTIF(R4:R120,"(D,E)")</f>
        <v>0</v>
      </c>
      <c r="T136">
        <f>COUNTIF(T4:T120,"(D,E)")</f>
        <v>0</v>
      </c>
      <c r="V136">
        <f>COUNTIF(V4:V120,"(D,E)")</f>
        <v>0</v>
      </c>
      <c r="X136">
        <f>COUNTIF(X4:X120,"(D,E)")</f>
        <v>0</v>
      </c>
      <c r="Z136">
        <f>COUNTIF(Z4:Z120,"(D,E)")</f>
        <v>0</v>
      </c>
      <c r="AB136">
        <f>COUNTIF(AB4:AB120,"(D,E)")</f>
        <v>0</v>
      </c>
      <c r="AD136">
        <f>COUNTIF(AD4:AD120,"(D,E)")</f>
        <v>0</v>
      </c>
      <c r="AF136">
        <f>COUNTIF(AF4:AF120,"(D,E)")</f>
        <v>0</v>
      </c>
      <c r="AH136">
        <f>COUNTIF(AH4:AH120,"(D,E)")</f>
        <v>0</v>
      </c>
      <c r="AJ136">
        <f>COUNTIF(AJ4:AJ120,"(D,E)")</f>
        <v>2</v>
      </c>
      <c r="AK136" s="2">
        <v>0.6</v>
      </c>
      <c r="AL136">
        <f>COUNTIF(AL4:AL120,"(D,E)")</f>
        <v>0</v>
      </c>
      <c r="AN136">
        <f>COUNTIF(AN4:AN120,"(D,E)")</f>
        <v>0</v>
      </c>
      <c r="AP136">
        <f>COUNTIF(AP4:AP120,"(D,E)")</f>
        <v>0</v>
      </c>
      <c r="AR136">
        <f>COUNTIF(AR4:AR120,"(D,E)")</f>
        <v>0</v>
      </c>
      <c r="AT136">
        <f>COUNTIF(AT4:AT120,"(D,E)")</f>
        <v>0</v>
      </c>
      <c r="AV136">
        <f>COUNTIF(AV4:AV120,"(D,E)")</f>
        <v>0</v>
      </c>
      <c r="AW136" s="2"/>
      <c r="AX136">
        <f>COUNTIF(AX4:AX120,"(D,E)")</f>
        <v>0</v>
      </c>
      <c r="AY136" s="2"/>
    </row>
    <row r="137" spans="1:51" x14ac:dyDescent="0.25">
      <c r="A137" t="s">
        <v>48</v>
      </c>
      <c r="D137">
        <f>COUNTIF(D4:D120,"(A,B,C)")</f>
        <v>3</v>
      </c>
      <c r="E137" s="2">
        <v>0.4</v>
      </c>
      <c r="F137">
        <f>COUNTIF(F4:F120,"(A,B,C)")</f>
        <v>0</v>
      </c>
      <c r="G137" s="2">
        <v>0.4</v>
      </c>
      <c r="H137">
        <f>COUNTIF(H4:H120,"(A,B,C)")</f>
        <v>3</v>
      </c>
      <c r="I137" s="2">
        <v>0.33</v>
      </c>
      <c r="J137">
        <f>COUNTIF(J4:J120,"(A,B,C)")</f>
        <v>7</v>
      </c>
      <c r="K137" s="2">
        <v>0.33</v>
      </c>
      <c r="L137">
        <f>COUNTIF(L4:L120,"(A,B,C)")</f>
        <v>4</v>
      </c>
      <c r="M137" s="2">
        <v>0.25</v>
      </c>
      <c r="N137">
        <f>COUNTIF(N4:N120,"(A,B,C)")</f>
        <v>8</v>
      </c>
      <c r="O137" s="2">
        <v>0.75</v>
      </c>
      <c r="P137">
        <f>COUNTIF(P4:P120,"(A,B,C)")</f>
        <v>1</v>
      </c>
      <c r="Q137" s="2">
        <v>0.5</v>
      </c>
      <c r="R137">
        <f>COUNTIF(R4:R120,"(A,B,C)")</f>
        <v>0</v>
      </c>
      <c r="S137" s="2">
        <v>0.5</v>
      </c>
      <c r="T137">
        <f>COUNTIF(T4:T120,"(A,B,C)")</f>
        <v>11</v>
      </c>
      <c r="U137" s="2">
        <v>0.75</v>
      </c>
      <c r="V137">
        <f>COUNTIF(V4:V120,"(A,B,C)")</f>
        <v>5</v>
      </c>
      <c r="W137" s="2">
        <v>0.67</v>
      </c>
      <c r="X137">
        <f>COUNTIF(X4:X120,"(A,B,C)")</f>
        <v>0</v>
      </c>
      <c r="Y137" s="2">
        <v>0.5</v>
      </c>
      <c r="Z137">
        <f>COUNTIF(Z4:Z120,"(A,B,C)")</f>
        <v>1</v>
      </c>
      <c r="AA137" s="2">
        <v>0.8</v>
      </c>
      <c r="AB137">
        <f>COUNTIF(AB4:AB120,"(A,B,C)")</f>
        <v>2</v>
      </c>
      <c r="AC137" s="2">
        <v>0.4</v>
      </c>
      <c r="AD137">
        <f>COUNTIF(AD4:AD120,"(A,B,C)")</f>
        <v>3</v>
      </c>
      <c r="AE137" s="2">
        <v>0.5</v>
      </c>
      <c r="AF137">
        <f>COUNTIF(AF4:AF120,"(A,B,C)")</f>
        <v>1</v>
      </c>
      <c r="AH137">
        <f>COUNTIF(AH4:AH120,"(A,B,C)")</f>
        <v>0</v>
      </c>
      <c r="AJ137">
        <f>COUNTIF(AJ4:AJ120,"(A,B,C)")</f>
        <v>1</v>
      </c>
      <c r="AK137" s="2">
        <v>0.4</v>
      </c>
      <c r="AL137">
        <f>COUNTIF(AL4:AL120,"(A,B,C)")</f>
        <v>0</v>
      </c>
      <c r="AN137">
        <f>COUNTIF(AN4:AN120,"(A,B,C)")</f>
        <v>0</v>
      </c>
      <c r="AP137">
        <f>COUNTIF(AP4:AP120,"(A,B,C)")</f>
        <v>5</v>
      </c>
      <c r="AQ137" s="2">
        <v>0.5</v>
      </c>
      <c r="AR137">
        <f>COUNTIF(AR4:AR120,"(A,B,C)")</f>
        <v>3</v>
      </c>
      <c r="AS137" s="2">
        <v>0.33333299999999999</v>
      </c>
      <c r="AT137">
        <f>COUNTIF(AT4:AT120,"(A,B,C)")</f>
        <v>0</v>
      </c>
      <c r="AV137">
        <f>COUNTIF(AV4:AV120,"(A,B,C)")</f>
        <v>3</v>
      </c>
      <c r="AW137" s="2">
        <v>0.5</v>
      </c>
      <c r="AX137">
        <f>COUNTIF(AX4:AX120,"(A,B,C)")</f>
        <v>0</v>
      </c>
      <c r="AY137" s="2"/>
    </row>
    <row r="138" spans="1:51" x14ac:dyDescent="0.25">
      <c r="A138" t="s">
        <v>36</v>
      </c>
      <c r="D138">
        <f>COUNTIF(D4:D120,"(A,B,D)")</f>
        <v>2</v>
      </c>
      <c r="E138" s="2">
        <v>0.8</v>
      </c>
      <c r="F138">
        <f>COUNTIF(F4:F120,"(A,B,D)")</f>
        <v>3</v>
      </c>
      <c r="G138" s="2">
        <v>0.4</v>
      </c>
      <c r="H138">
        <f>COUNTIF(H4:H120,"(A,B,D)")</f>
        <v>0</v>
      </c>
      <c r="J138">
        <f>COUNTIF(J4:J120,"(A,B,D)")</f>
        <v>0</v>
      </c>
      <c r="L138">
        <f>COUNTIF(L4:L120,"(A,B,D)")</f>
        <v>1</v>
      </c>
      <c r="M138" s="2">
        <v>0.25</v>
      </c>
      <c r="N138">
        <f>COUNTIF(N4:N120,"(A,B,D)")</f>
        <v>4</v>
      </c>
      <c r="O138" s="2">
        <v>0.75</v>
      </c>
      <c r="P138">
        <f>COUNTIF(P4:P120,"(A,B,D)")</f>
        <v>0</v>
      </c>
      <c r="Q138" s="2">
        <v>0.5</v>
      </c>
      <c r="R138">
        <f>COUNTIF(R4:R120,"(A,B,D)")</f>
        <v>0</v>
      </c>
      <c r="S138" s="2">
        <v>0</v>
      </c>
      <c r="T138">
        <f>COUNTIF(T4:T120,"(A,B,D)")</f>
        <v>0</v>
      </c>
      <c r="U138" s="2">
        <v>0.5</v>
      </c>
      <c r="V138">
        <f>COUNTIF(V4:V120,"(A,B,D)")</f>
        <v>0</v>
      </c>
      <c r="X138">
        <f>COUNTIF(X4:X120,"(A,B,D)")</f>
        <v>0</v>
      </c>
      <c r="Y138" s="2">
        <v>0.5</v>
      </c>
      <c r="Z138">
        <f>COUNTIF(Z4:Z120,"(A,B,D)")</f>
        <v>0</v>
      </c>
      <c r="AB138">
        <f>COUNTIF(AB4:AB120,"(A,B,D)")</f>
        <v>0</v>
      </c>
      <c r="AD138">
        <f>COUNTIF(AD4:AD120,"(A,B,D)")</f>
        <v>5</v>
      </c>
      <c r="AE138" s="2">
        <v>1</v>
      </c>
      <c r="AF138">
        <f>COUNTIF(AF4:AF120,"(A,B,D)")</f>
        <v>5</v>
      </c>
      <c r="AG138" s="2">
        <v>0.25</v>
      </c>
      <c r="AH138">
        <f>COUNTIF(AH4:AH120,"(A,B,D)")</f>
        <v>0</v>
      </c>
      <c r="AJ138">
        <f>COUNTIF(AJ4:AJ120,"(A,B,D)")</f>
        <v>0</v>
      </c>
      <c r="AL138">
        <f>COUNTIF(AL4:AL120,"(A,B,D)")</f>
        <v>0</v>
      </c>
      <c r="AN138">
        <f>COUNTIF(AN4:AN120,"(A,B,D)")</f>
        <v>0</v>
      </c>
      <c r="AP138">
        <f>COUNTIF(AP4:AP120,"(A,B,D)")</f>
        <v>0</v>
      </c>
      <c r="AR138">
        <f>COUNTIF(AR4:AR120,"(A,B,D)")</f>
        <v>0</v>
      </c>
      <c r="AT138">
        <f>COUNTIF(AT4:AT120,"(A,B,D)")</f>
        <v>0</v>
      </c>
      <c r="AV138">
        <f>COUNTIF(AV4:AV120,"(A,B,D)")</f>
        <v>10</v>
      </c>
      <c r="AW138" s="2">
        <v>0.5</v>
      </c>
      <c r="AX138">
        <f>COUNTIF(AX4:AX120,"(A,B,D)")</f>
        <v>7</v>
      </c>
      <c r="AY138" s="2">
        <v>0.75</v>
      </c>
    </row>
    <row r="139" spans="1:51" x14ac:dyDescent="0.25">
      <c r="A139" t="s">
        <v>214</v>
      </c>
      <c r="D139">
        <f>COUNTIF(D4:D120,"(A,B,E)")</f>
        <v>0</v>
      </c>
      <c r="E139" s="2">
        <v>0.4</v>
      </c>
      <c r="F139">
        <f>COUNTIF(F4:F120,"(A,B,E)")</f>
        <v>0</v>
      </c>
      <c r="G139" s="2">
        <v>0.8</v>
      </c>
      <c r="H139">
        <f>COUNTIF(H4:H120,"(A,B,E)")</f>
        <v>0</v>
      </c>
      <c r="J139">
        <f>COUNTIF(J4:J120,"(A,B,E)")</f>
        <v>0</v>
      </c>
      <c r="L139">
        <f>COUNTIF(L4:L120,"(A,B,E)")</f>
        <v>0</v>
      </c>
      <c r="N139">
        <f>COUNTIF(N4:N120,"(A,B,E)")</f>
        <v>0</v>
      </c>
      <c r="P139">
        <f>COUNTIF(P4:P120,"(A,B,E)")</f>
        <v>0</v>
      </c>
      <c r="R139">
        <f>COUNTIF(R4:R120,"(A,B,E)")</f>
        <v>0</v>
      </c>
      <c r="T139">
        <f>COUNTIF(T4:T120,"(A,B,E)")</f>
        <v>0</v>
      </c>
      <c r="V139">
        <f>COUNTIF(V4:V120,"(A,B,E)")</f>
        <v>0</v>
      </c>
      <c r="X139">
        <f>COUNTIF(X4:X120,"(A,B,E)")</f>
        <v>0</v>
      </c>
      <c r="Z139">
        <f>COUNTIF(Z4:Z120,"(A,B,E)")</f>
        <v>0</v>
      </c>
      <c r="AB139">
        <f>COUNTIF(AB4:AB120,"(A,B,E)")</f>
        <v>0</v>
      </c>
      <c r="AD139">
        <f>COUNTIF(AD4:AD120,"(A,B,E)")</f>
        <v>0</v>
      </c>
      <c r="AF139">
        <f>COUNTIF(AF4:AF120,"(A,B,E)")</f>
        <v>0</v>
      </c>
      <c r="AH139">
        <f>COUNTIF(AH4:AH120,"(A,B,E)")</f>
        <v>0</v>
      </c>
      <c r="AJ139">
        <f>COUNTIF(AJ4:AJ120,"(A,B,E)")</f>
        <v>0</v>
      </c>
      <c r="AL139">
        <f>COUNTIF(AL4:AL120,"(A,B,E)")</f>
        <v>0</v>
      </c>
      <c r="AN139">
        <f>COUNTIF(AN4:AN120,"(A,B,E)")</f>
        <v>0</v>
      </c>
      <c r="AP139">
        <f>COUNTIF(AP4:AP120,"(A,B,E)")</f>
        <v>0</v>
      </c>
      <c r="AR139">
        <f>COUNTIF(AR4:AR120,"(A,B,E)")</f>
        <v>0</v>
      </c>
      <c r="AT139">
        <f>COUNTIF(AT4:AT120,"(A,B,E)")</f>
        <v>0</v>
      </c>
      <c r="AV139">
        <f>COUNTIF(AV4:AV120,"(A,B,E)")</f>
        <v>0</v>
      </c>
      <c r="AW139" s="2"/>
      <c r="AX139">
        <f>COUNTIF(AX4:AX120,"(A,B,E)")</f>
        <v>0</v>
      </c>
      <c r="AY139" s="2"/>
    </row>
    <row r="140" spans="1:51" x14ac:dyDescent="0.25">
      <c r="A140" t="s">
        <v>59</v>
      </c>
      <c r="D140">
        <f>COUNTIF(D4:D120,"(A,C,D)")</f>
        <v>0</v>
      </c>
      <c r="E140" s="2">
        <v>0.8</v>
      </c>
      <c r="F140">
        <f>COUNTIF(F4:F120,"(A,C,D)")</f>
        <v>0</v>
      </c>
      <c r="G140" s="2">
        <v>0</v>
      </c>
      <c r="H140">
        <f>COUNTIF(H4:H120,"(A,C,D)")</f>
        <v>0</v>
      </c>
      <c r="J140">
        <f>COUNTIF(J4:J120,"(A,C,D)")</f>
        <v>0</v>
      </c>
      <c r="L140">
        <f>COUNTIF(L4:L120,"(A,C,D)")</f>
        <v>0</v>
      </c>
      <c r="M140" s="2">
        <v>0.75</v>
      </c>
      <c r="N140">
        <f>COUNTIF(N4:N120,"(A,C,D)")</f>
        <v>3</v>
      </c>
      <c r="O140" s="2">
        <v>0.75</v>
      </c>
      <c r="P140">
        <f>COUNTIF(P4:P120,"(A,C,D)")</f>
        <v>0</v>
      </c>
      <c r="Q140" s="2">
        <v>0.5</v>
      </c>
      <c r="R140">
        <f>COUNTIF(R4:R120,"(A,C,D)")</f>
        <v>0</v>
      </c>
      <c r="S140" s="2">
        <v>0.5</v>
      </c>
      <c r="T140">
        <f>COUNTIF(T4:T120,"(A,C,D)")</f>
        <v>0</v>
      </c>
      <c r="U140" s="2">
        <v>0.75</v>
      </c>
      <c r="V140">
        <f>COUNTIF(V4:V120,"(A,C,D)")</f>
        <v>0</v>
      </c>
      <c r="X140">
        <f>COUNTIF(X4:X120,"(A,C,D)")</f>
        <v>2</v>
      </c>
      <c r="Y140" s="2">
        <v>0.5</v>
      </c>
      <c r="Z140">
        <f>COUNTIF(Z4:Z120,"(A,C,D)")</f>
        <v>2</v>
      </c>
      <c r="AA140" s="2">
        <v>0.8</v>
      </c>
      <c r="AB140">
        <f>COUNTIF(AB4:AB120,"(A,C,D)")</f>
        <v>0</v>
      </c>
      <c r="AD140">
        <f>COUNTIF(AD4:AD120,"(A,C,D)")</f>
        <v>3</v>
      </c>
      <c r="AE140" s="2">
        <v>0.5</v>
      </c>
      <c r="AF140">
        <f>COUNTIF(AF4:AF120,"(A,C,D)")</f>
        <v>4</v>
      </c>
      <c r="AG140" s="2">
        <v>0.25</v>
      </c>
      <c r="AH140">
        <f>COUNTIF(AH4:AH120,"(A,C,D)")</f>
        <v>0</v>
      </c>
      <c r="AJ140">
        <f>COUNTIF(AJ4:AJ120,"(A,C,D)")</f>
        <v>3</v>
      </c>
      <c r="AK140" s="2">
        <v>0.8</v>
      </c>
      <c r="AL140">
        <f>COUNTIF(AL4:AL120,"(A,C,D)")</f>
        <v>0</v>
      </c>
      <c r="AN140">
        <f>COUNTIF(AN4:AN120,"(A,C,D)")</f>
        <v>0</v>
      </c>
      <c r="AP140">
        <f>COUNTIF(AP4:AP120,"(A,C,D)")</f>
        <v>1</v>
      </c>
      <c r="AQ140" s="2">
        <v>0.5</v>
      </c>
      <c r="AR140">
        <f>COUNTIF(AR4:AR120,"(A,C,D)")</f>
        <v>0</v>
      </c>
      <c r="AT140">
        <f>COUNTIF(AT4:AT120,"(A,C,D)")</f>
        <v>0</v>
      </c>
      <c r="AV140">
        <f>COUNTIF(AV4:AV120,"(A,C,D)")</f>
        <v>4</v>
      </c>
      <c r="AW140" s="2">
        <v>0.5</v>
      </c>
      <c r="AX140">
        <f>COUNTIF(AX4:AX120,"(A,C,D)")</f>
        <v>0</v>
      </c>
      <c r="AY140" s="2"/>
    </row>
    <row r="141" spans="1:51" x14ac:dyDescent="0.25">
      <c r="A141" t="s">
        <v>78</v>
      </c>
      <c r="D141">
        <f>COUNTIF(D4:D120,"(A,C,E)")</f>
        <v>0</v>
      </c>
      <c r="E141" s="2">
        <v>0.4</v>
      </c>
      <c r="F141">
        <f>COUNTIF(F4:F120,"(A,C,E)")</f>
        <v>1</v>
      </c>
      <c r="G141" s="2">
        <v>0.8</v>
      </c>
      <c r="H141">
        <f>COUNTIF(H4:H120,"(A,C,E)")</f>
        <v>0</v>
      </c>
      <c r="J141">
        <f>COUNTIF(J4:J120,"(A,C,E)")</f>
        <v>0</v>
      </c>
      <c r="L141">
        <f>COUNTIF(L4:L120,"(A,C,E)")</f>
        <v>0</v>
      </c>
      <c r="N141">
        <f>COUNTIF(N4:N120,"(A,C,E)")</f>
        <v>0</v>
      </c>
      <c r="P141">
        <f>COUNTIF(P4:P120,"(A,C,E)")</f>
        <v>0</v>
      </c>
      <c r="R141">
        <f>COUNTIF(R4:R120,"(A,C,E)")</f>
        <v>0</v>
      </c>
      <c r="T141">
        <f>COUNTIF(T4:T120,"(A,C,E)")</f>
        <v>0</v>
      </c>
      <c r="V141">
        <f>COUNTIF(V4:V120,"(A,C,E)")</f>
        <v>0</v>
      </c>
      <c r="X141">
        <f>COUNTIF(X4:X120,"(A,C,E)")</f>
        <v>0</v>
      </c>
      <c r="Z141">
        <f>COUNTIF(Z4:Z120,"(A,C,E)")</f>
        <v>0</v>
      </c>
      <c r="AB141">
        <f>COUNTIF(AB4:AB120,"(A,C,E)")</f>
        <v>0</v>
      </c>
      <c r="AD141">
        <f>COUNTIF(AD4:AD120,"(A,C,E)")</f>
        <v>0</v>
      </c>
      <c r="AF141">
        <f>COUNTIF(AF4:AF120,"(A,C,E)")</f>
        <v>0</v>
      </c>
      <c r="AH141">
        <f>COUNTIF(AH4:AH120,"(A,C,E)")</f>
        <v>0</v>
      </c>
      <c r="AJ141">
        <f>COUNTIF(AJ4:AJ120,"(A,C,E)")</f>
        <v>1</v>
      </c>
      <c r="AK141" s="2">
        <v>0.4</v>
      </c>
      <c r="AL141">
        <f>COUNTIF(AL4:AL120,"(A,C,E)")</f>
        <v>0</v>
      </c>
      <c r="AN141">
        <f>COUNTIF(AN4:AN120,"(A,C,E)")</f>
        <v>0</v>
      </c>
      <c r="AP141">
        <f>COUNTIF(AP4:AP120,"(A,C,E)")</f>
        <v>0</v>
      </c>
      <c r="AR141">
        <f>COUNTIF(AR4:AR120,"(A,C,E)")</f>
        <v>0</v>
      </c>
      <c r="AT141">
        <f>COUNTIF(AT4:AT120,"(A,C,E)")</f>
        <v>0</v>
      </c>
      <c r="AV141">
        <f>COUNTIF(AV4:AV120,"(A,C,E)")</f>
        <v>0</v>
      </c>
      <c r="AW141" s="2"/>
      <c r="AX141">
        <f>COUNTIF(AX4:AX120,"(A,C,E)")</f>
        <v>0</v>
      </c>
      <c r="AY141" s="2"/>
    </row>
    <row r="142" spans="1:51" x14ac:dyDescent="0.25">
      <c r="A142" t="s">
        <v>149</v>
      </c>
      <c r="D142">
        <f>COUNTIF(D4:D120,"(A,D,E)")</f>
        <v>1</v>
      </c>
      <c r="E142" s="2">
        <v>0.8</v>
      </c>
      <c r="F142">
        <f>COUNTIF(F4:F120,"(A,D,E)")</f>
        <v>0</v>
      </c>
      <c r="G142" s="2">
        <v>0.4</v>
      </c>
      <c r="H142">
        <f>COUNTIF(H4:H120,"(A,D,E)")</f>
        <v>0</v>
      </c>
      <c r="I142" s="2">
        <v>0.6</v>
      </c>
      <c r="J142">
        <f>COUNTIF(J4:J120,"(A,D,E)")</f>
        <v>0</v>
      </c>
      <c r="L142">
        <f>COUNTIF(L4:L120,"(A,D,E)")</f>
        <v>0</v>
      </c>
      <c r="N142">
        <f>COUNTIF(N4:N120,"(A,D,E)")</f>
        <v>0</v>
      </c>
      <c r="P142">
        <f>COUNTIF(P4:P120,"(A,D,E)")</f>
        <v>0</v>
      </c>
      <c r="R142">
        <f>COUNTIF(R4:R120,"(A,D,E)")</f>
        <v>0</v>
      </c>
      <c r="T142">
        <f>COUNTIF(T4:T120,"(A,D,E)")</f>
        <v>0</v>
      </c>
      <c r="V142">
        <f>COUNTIF(V4:V120,"(A,D,E)")</f>
        <v>0</v>
      </c>
      <c r="X142">
        <f>COUNTIF(X4:X120,"(A,D,E)")</f>
        <v>0</v>
      </c>
      <c r="Z142">
        <f>COUNTIF(Z4:Z120,"(A,D,E)")</f>
        <v>0</v>
      </c>
      <c r="AB142">
        <f>COUNTIF(AB4:AB120,"(A,D,E)")</f>
        <v>0</v>
      </c>
      <c r="AD142">
        <f>COUNTIF(AD4:AD120,"(A,D,E)")</f>
        <v>0</v>
      </c>
      <c r="AF142">
        <f>COUNTIF(AF4:AF120,"(A,D,E)")</f>
        <v>0</v>
      </c>
      <c r="AH142">
        <f>COUNTIF(AH4:AH120,"(A,D,E)")</f>
        <v>0</v>
      </c>
      <c r="AJ142">
        <f>COUNTIF(AJ4:AJ120,"(A,D,E)")</f>
        <v>0</v>
      </c>
      <c r="AL142">
        <f>COUNTIF(AL4:AL120,"(A,D,E)")</f>
        <v>0</v>
      </c>
      <c r="AN142">
        <f>COUNTIF(AN4:AN120,"(A,D,E)")</f>
        <v>0</v>
      </c>
      <c r="AP142">
        <f>COUNTIF(AP4:AP120,"(A,D,E)")</f>
        <v>0</v>
      </c>
      <c r="AR142">
        <f>COUNTIF(AR4:AR120,"(A,D,E)")</f>
        <v>0</v>
      </c>
      <c r="AT142">
        <f>COUNTIF(AT4:AT120,"(A,D,E)")</f>
        <v>0</v>
      </c>
      <c r="AV142">
        <f>COUNTIF(AV4:AV120,"(A,D,E)")</f>
        <v>0</v>
      </c>
      <c r="AW142" s="2"/>
      <c r="AX142">
        <f>COUNTIF(AX4:AX120,"(A,D,E)")</f>
        <v>0</v>
      </c>
      <c r="AY142" s="2"/>
    </row>
    <row r="143" spans="1:51" x14ac:dyDescent="0.25">
      <c r="A143" t="s">
        <v>49</v>
      </c>
      <c r="D143">
        <f>COUNTIF(D4:D120,"(B,C,D)")</f>
        <v>0</v>
      </c>
      <c r="E143" s="2">
        <v>0.4</v>
      </c>
      <c r="F143">
        <f>COUNTIF(F4:F120,"(B,C,D)")</f>
        <v>0</v>
      </c>
      <c r="G143" s="2">
        <v>0.4</v>
      </c>
      <c r="H143">
        <f>COUNTIF(H4:H120,"(B,C,D)")</f>
        <v>0</v>
      </c>
      <c r="J143">
        <f>COUNTIF(J4:J120,"(B,C,D)")</f>
        <v>0</v>
      </c>
      <c r="L143">
        <f>COUNTIF(L4:L120,"(B,C,D)")</f>
        <v>0</v>
      </c>
      <c r="M143" s="2">
        <v>0.75</v>
      </c>
      <c r="N143">
        <f>COUNTIF(N4:N120,"(B,C,D)")</f>
        <v>0</v>
      </c>
      <c r="O143" s="2">
        <v>0.75</v>
      </c>
      <c r="P143">
        <f>COUNTIF(P4:P120,"(B,C,D)")</f>
        <v>0</v>
      </c>
      <c r="Q143" s="2">
        <v>0</v>
      </c>
      <c r="R143">
        <f>COUNTIF(R4:R120,"(B,C,D)")</f>
        <v>0</v>
      </c>
      <c r="S143" s="2">
        <v>0.5</v>
      </c>
      <c r="T143">
        <f>COUNTIF(T4:T120,"(B,C,D)")</f>
        <v>2</v>
      </c>
      <c r="U143" s="2">
        <v>0.25</v>
      </c>
      <c r="V143">
        <f>COUNTIF(V4:V120,"(B,C,D)")</f>
        <v>0</v>
      </c>
      <c r="X143">
        <f>COUNTIF(X4:X120,"(B,C,D)")</f>
        <v>1</v>
      </c>
      <c r="Y143" s="2">
        <v>0</v>
      </c>
      <c r="Z143">
        <f>COUNTIF(Z4:Z120,"(B,C,D)")</f>
        <v>0</v>
      </c>
      <c r="AB143">
        <f>COUNTIF(AB4:AB120,"(B,C,D)")</f>
        <v>1</v>
      </c>
      <c r="AC143" s="2">
        <v>0.8</v>
      </c>
      <c r="AD143">
        <f>COUNTIF(AD4:AD120,"(B,C,D)")</f>
        <v>3</v>
      </c>
      <c r="AE143" s="2">
        <v>0.5</v>
      </c>
      <c r="AF143">
        <f>COUNTIF(AF4:AF120,"(B,C,D)")</f>
        <v>1</v>
      </c>
      <c r="AG143" s="2">
        <v>0.75</v>
      </c>
      <c r="AH143">
        <f>COUNTIF(AH4:AH120,"(B,C,D)")</f>
        <v>0</v>
      </c>
      <c r="AJ143">
        <f>COUNTIF(AJ4:AJ120,"(B,C,D)")</f>
        <v>0</v>
      </c>
      <c r="AL143">
        <f>COUNTIF(AL4:AL120,"(B,C,D)")</f>
        <v>0</v>
      </c>
      <c r="AN143">
        <f>COUNTIF(AN4:AN120,"(B,C,D)")</f>
        <v>0</v>
      </c>
      <c r="AP143">
        <f>COUNTIF(AP4:AP120,"(B,C,D)")</f>
        <v>0</v>
      </c>
      <c r="AR143">
        <f>COUNTIF(AR4:AR120,"(B,C,D)")</f>
        <v>0</v>
      </c>
      <c r="AT143">
        <f>COUNTIF(AT4:AT120,"(B,C,D)")</f>
        <v>1</v>
      </c>
      <c r="AU143" s="2">
        <v>0.5</v>
      </c>
      <c r="AV143">
        <f>COUNTIF(AV4:AV120,"(B,C,D)")</f>
        <v>1</v>
      </c>
      <c r="AW143" s="2">
        <v>0</v>
      </c>
      <c r="AX143">
        <f>COUNTIF(AX4:AX120,"(B,C,D)")</f>
        <v>3</v>
      </c>
      <c r="AY143" s="2">
        <v>0.75</v>
      </c>
    </row>
    <row r="144" spans="1:51" x14ac:dyDescent="0.25">
      <c r="A144" t="s">
        <v>89</v>
      </c>
      <c r="D144">
        <f>COUNTIF(D4:D120,"(B,D,E)")</f>
        <v>0</v>
      </c>
      <c r="E144" s="2">
        <v>0.4</v>
      </c>
      <c r="F144">
        <f>COUNTIF(F4:F120,"(B,D,E)")</f>
        <v>3</v>
      </c>
      <c r="G144" s="2">
        <v>0.8</v>
      </c>
      <c r="H144">
        <f>COUNTIF(H4:H120,"(B,D,E)")</f>
        <v>0</v>
      </c>
      <c r="J144">
        <f>COUNTIF(J4:J120,"(B,D,E)")</f>
        <v>0</v>
      </c>
      <c r="L144">
        <f>COUNTIF(L4:L120,"(B,D,E)")</f>
        <v>0</v>
      </c>
      <c r="N144">
        <f>COUNTIF(N4:N120,"(B,D,E)")</f>
        <v>0</v>
      </c>
      <c r="P144">
        <f>COUNTIF(P4:P120,"(B,D,E)")</f>
        <v>0</v>
      </c>
      <c r="R144">
        <f>COUNTIF(R4:R120,"(B,D,E)")</f>
        <v>0</v>
      </c>
      <c r="T144">
        <f>COUNTIF(T4:T120,"(B,D,E)")</f>
        <v>0</v>
      </c>
      <c r="V144">
        <f>COUNTIF(V4:V120,"(B,D,E)")</f>
        <v>0</v>
      </c>
      <c r="X144">
        <f>COUNTIF(X4:X120,"(B,D,E)")</f>
        <v>0</v>
      </c>
      <c r="Z144">
        <f>COUNTIF(Z4:Z120,"(B,D,E)")</f>
        <v>0</v>
      </c>
      <c r="AB144">
        <f>COUNTIF(AB4:AB120,"(B,D,E)")</f>
        <v>0</v>
      </c>
      <c r="AD144">
        <f>COUNTIF(AD4:AD120,"(B,D,E)")</f>
        <v>0</v>
      </c>
      <c r="AF144">
        <f>COUNTIF(AF4:AF120,"(B,D,E)")</f>
        <v>0</v>
      </c>
      <c r="AH144">
        <f>COUNTIF(AH4:AH120,"(B,D,E)")</f>
        <v>0</v>
      </c>
      <c r="AJ144">
        <f>COUNTIF(AJ4:AJ120,"(B,D,E)")</f>
        <v>0</v>
      </c>
      <c r="AL144">
        <f>COUNTIF(AL4:AL120,"(B,D,E)")</f>
        <v>0</v>
      </c>
      <c r="AN144">
        <f>COUNTIF(AN4:AN120,"(B,D,E)")</f>
        <v>0</v>
      </c>
      <c r="AP144">
        <f>COUNTIF(AP4:AP120,"(B,D,E)")</f>
        <v>0</v>
      </c>
      <c r="AR144">
        <f>COUNTIF(AR4:AR120,"(B,D,E)")</f>
        <v>0</v>
      </c>
      <c r="AT144">
        <f>COUNTIF(AT4:AT120,"(B,D,E)")</f>
        <v>0</v>
      </c>
      <c r="AV144">
        <f>COUNTIF(AV4:AV120,"(B,D,E)")</f>
        <v>0</v>
      </c>
      <c r="AW144" s="2"/>
      <c r="AX144">
        <f>COUNTIF(AX4:AX120,"(B,D,E)")</f>
        <v>0</v>
      </c>
      <c r="AY144" s="2"/>
    </row>
    <row r="145" spans="1:51" x14ac:dyDescent="0.25">
      <c r="A145" t="s">
        <v>215</v>
      </c>
      <c r="D145">
        <f>COUNTIF(D4:D120,"(B,C,E)")</f>
        <v>0</v>
      </c>
      <c r="E145" s="2">
        <v>0</v>
      </c>
      <c r="F145">
        <f>COUNTIF(F4:F120,"(B,C,E)")</f>
        <v>0</v>
      </c>
      <c r="G145" s="2">
        <v>0.8</v>
      </c>
      <c r="H145">
        <f>COUNTIF(H4:H120,"(B,C,E)")</f>
        <v>0</v>
      </c>
      <c r="J145">
        <f>COUNTIF(J4:J120,"(B,C,E)")</f>
        <v>0</v>
      </c>
      <c r="L145">
        <f>COUNTIF(L4:L120,"(B,C,E)")</f>
        <v>0</v>
      </c>
      <c r="N145">
        <f>COUNTIF(N4:N120,"(B,C,E)")</f>
        <v>0</v>
      </c>
      <c r="P145">
        <f>COUNTIF(P4:P120,"(B,C,E)")</f>
        <v>0</v>
      </c>
      <c r="R145">
        <f>COUNTIF(R4:R120,"(B,C,E)")</f>
        <v>0</v>
      </c>
      <c r="T145">
        <f>COUNTIF(T4:T120,"(B,C,E)")</f>
        <v>0</v>
      </c>
      <c r="V145">
        <f>COUNTIF(V4:V120,"(B,C,E)")</f>
        <v>0</v>
      </c>
      <c r="X145">
        <f>COUNTIF(X4:X120,"(B,C,E)")</f>
        <v>0</v>
      </c>
      <c r="Z145">
        <f>COUNTIF(Z4:Z120,"(B,C,E)")</f>
        <v>0</v>
      </c>
      <c r="AB145">
        <f>COUNTIF(AB4:AB120,"(B,C,E)")</f>
        <v>0</v>
      </c>
      <c r="AD145">
        <f>COUNTIF(AD4:AD120,"(B,C,E)")</f>
        <v>0</v>
      </c>
      <c r="AF145">
        <f>COUNTIF(AF4:AF120,"(B,C,E)")</f>
        <v>0</v>
      </c>
      <c r="AH145">
        <f>COUNTIF(AH4:AH120,"(B,C,E)")</f>
        <v>0</v>
      </c>
      <c r="AJ145">
        <f>COUNTIF(AJ4:AJ120,"(B,C,E)")</f>
        <v>0</v>
      </c>
      <c r="AL145">
        <f>COUNTIF(AL4:AL120,"(B,C,E)")</f>
        <v>0</v>
      </c>
      <c r="AN145">
        <f>COUNTIF(AN4:AN120,"(B,C,E)")</f>
        <v>0</v>
      </c>
      <c r="AP145">
        <f>COUNTIF(AP4:AP120,"(B,C,E)")</f>
        <v>0</v>
      </c>
      <c r="AR145">
        <f>COUNTIF(AR4:AR120,"(B,C,E)")</f>
        <v>0</v>
      </c>
      <c r="AT145">
        <f>COUNTIF(AT4:AT120,"(B,C,E)")</f>
        <v>0</v>
      </c>
      <c r="AV145">
        <f>COUNTIF(AV4:AV120,"(B,C,E)")</f>
        <v>0</v>
      </c>
      <c r="AW145" s="2"/>
      <c r="AX145">
        <f>COUNTIF(AX4:AX120,"(B,C,E)")</f>
        <v>0</v>
      </c>
      <c r="AY145" s="2"/>
    </row>
    <row r="146" spans="1:51" x14ac:dyDescent="0.25">
      <c r="A146" t="s">
        <v>128</v>
      </c>
      <c r="D146">
        <f>COUNTIF(D4:D120,"(C,D,E)")</f>
        <v>0</v>
      </c>
      <c r="E146" s="2">
        <v>0.4</v>
      </c>
      <c r="F146">
        <f>COUNTIF(F4:F120,"(C,D,E)")</f>
        <v>0</v>
      </c>
      <c r="G146" s="2">
        <v>0.4</v>
      </c>
      <c r="H146">
        <f>COUNTIF(H4:H120,"(C,D,E)")</f>
        <v>0</v>
      </c>
      <c r="J146">
        <f>COUNTIF(J4:J120,"(C,D,E)")</f>
        <v>0</v>
      </c>
      <c r="L146">
        <f>COUNTIF(L4:L120,"(C,D,E)")</f>
        <v>0</v>
      </c>
      <c r="N146">
        <f>COUNTIF(N4:N120,"(C,D,E)")</f>
        <v>0</v>
      </c>
      <c r="P146">
        <f>COUNTIF(P4:P120,"(C,D,E)")</f>
        <v>0</v>
      </c>
      <c r="R146">
        <f>COUNTIF(R4:R120,"(C,D,E)")</f>
        <v>0</v>
      </c>
      <c r="T146">
        <f>COUNTIF(T4:T120,"(C,D,E)")</f>
        <v>0</v>
      </c>
      <c r="V146">
        <f>COUNTIF(V4:V120,"(C,D,E)")</f>
        <v>0</v>
      </c>
      <c r="X146">
        <f>COUNTIF(X4:X120,"(C,D,E)")</f>
        <v>0</v>
      </c>
      <c r="Z146">
        <f>COUNTIF(Z4:Z120,"(C,D,E)")</f>
        <v>0</v>
      </c>
      <c r="AB146">
        <f>COUNTIF(AB4:AB120,"(C,D,E)")</f>
        <v>0</v>
      </c>
      <c r="AD146">
        <f>COUNTIF(AD4:AD120,"(C,D,E)")</f>
        <v>1</v>
      </c>
      <c r="AE146" s="2">
        <v>0.25</v>
      </c>
      <c r="AF146">
        <f>COUNTIF(AF4:AF120,"(C,D,E)")</f>
        <v>0</v>
      </c>
      <c r="AH146">
        <f>COUNTIF(AH4:AH120,"(C,D,E)")</f>
        <v>0</v>
      </c>
      <c r="AJ146">
        <f>COUNTIF(AJ4:AJ120,"(C,D,E)")</f>
        <v>0</v>
      </c>
      <c r="AL146">
        <f>COUNTIF(AL4:AL120,"(C,D,E)")</f>
        <v>0</v>
      </c>
      <c r="AN146">
        <f>COUNTIF(AN4:AN120,"(C,D,E)")</f>
        <v>0</v>
      </c>
      <c r="AP146">
        <f>COUNTIF(AP4:AP120,"(C,D,E)")</f>
        <v>0</v>
      </c>
      <c r="AR146">
        <f>COUNTIF(AR4:AR120,"(C,D,E)")</f>
        <v>0</v>
      </c>
      <c r="AT146">
        <f>COUNTIF(AT4:AT120,"(C,D,E)")</f>
        <v>0</v>
      </c>
      <c r="AV146">
        <f>COUNTIF(AV4:AV120,"(C,D,E)")</f>
        <v>0</v>
      </c>
      <c r="AW146" s="2"/>
      <c r="AX146">
        <f>COUNTIF(AX4:AX120,"(C,D,E)")</f>
        <v>0</v>
      </c>
      <c r="AY146" s="2"/>
    </row>
    <row r="147" spans="1:51" x14ac:dyDescent="0.25">
      <c r="A147" t="s">
        <v>32</v>
      </c>
      <c r="D147">
        <f>COUNTIF(D4:D120,"(A,B,C,D)")</f>
        <v>0</v>
      </c>
      <c r="E147" s="2">
        <v>0.6</v>
      </c>
      <c r="F147">
        <f>COUNTIF(F4:F120,"(A,B,C,D)")</f>
        <v>1</v>
      </c>
      <c r="G147" s="2">
        <v>0.2</v>
      </c>
      <c r="H147">
        <f>COUNTIF(H4:H120,"(A,B,C,D)")</f>
        <v>0</v>
      </c>
      <c r="J147">
        <f>COUNTIF(J4:J120,"(A,B,C,D)")</f>
        <v>0</v>
      </c>
      <c r="L147">
        <f>COUNTIF(L4:L120,"(A,B,C,D)")</f>
        <v>4</v>
      </c>
      <c r="M147" s="2">
        <v>0.5</v>
      </c>
      <c r="N147">
        <f>COUNTIF(N4:N120,"(A,B,C,D)")</f>
        <v>10</v>
      </c>
      <c r="O147" s="2">
        <v>1</v>
      </c>
      <c r="P147">
        <f>COUNTIF(P4:P120,"(A,B,C,D)")</f>
        <v>0</v>
      </c>
      <c r="Q147" s="2">
        <v>0.25</v>
      </c>
      <c r="R147">
        <f>COUNTIF(R4:R120,"(A,B,C,D)")</f>
        <v>0</v>
      </c>
      <c r="S147" s="2">
        <v>0.25</v>
      </c>
      <c r="T147">
        <f>COUNTIF(T4:T120,"(A,B,C,D)")</f>
        <v>1</v>
      </c>
      <c r="U147" s="2">
        <v>0.5</v>
      </c>
      <c r="V147">
        <f>COUNTIF(V4:V120,"(A,B,C,D)")</f>
        <v>0</v>
      </c>
      <c r="X147">
        <f>COUNTIF(X4:X120,"(A,B,C,D)")</f>
        <v>0</v>
      </c>
      <c r="Y147" s="2">
        <v>0.25</v>
      </c>
      <c r="Z147">
        <f>COUNTIF(Z4:Z120,"(A,B,C,D)")</f>
        <v>1</v>
      </c>
      <c r="AA147" s="2">
        <v>0.6</v>
      </c>
      <c r="AB147">
        <f>COUNTIF(AB4:AB120,"(A,B,C,D)")</f>
        <v>1</v>
      </c>
      <c r="AC147" s="2">
        <v>0.6</v>
      </c>
      <c r="AD147">
        <f>COUNTIF(AD4:AD120,"(A,B,C,D)")</f>
        <v>6</v>
      </c>
      <c r="AE147" s="2">
        <v>0.25</v>
      </c>
      <c r="AF147">
        <f>COUNTIF(AF4:AF120,"(A,B,C,D)")</f>
        <v>0</v>
      </c>
      <c r="AH147">
        <f>COUNTIF(AH4:AH120,"(A,B,C,D)")</f>
        <v>0</v>
      </c>
      <c r="AJ147">
        <f>COUNTIF(AJ4:AJ120,"(A,B,C,D)")</f>
        <v>0</v>
      </c>
      <c r="AL147">
        <f>COUNTIF(AL4:AL120,"(A,B,C,D)")</f>
        <v>0</v>
      </c>
      <c r="AN147">
        <f>COUNTIF(AN4:AN120,"(A,B,C,D)")</f>
        <v>0</v>
      </c>
      <c r="AP147">
        <f>COUNTIF(AP4:AP120,"(A,B,C,D)")</f>
        <v>5</v>
      </c>
      <c r="AQ147" s="2">
        <v>0.25</v>
      </c>
      <c r="AR147">
        <f>COUNTIF(AR4:AR120,"(A,B,C,D)")</f>
        <v>0</v>
      </c>
      <c r="AT147">
        <f>COUNTIF(AT4:AT120,"(A,B,C,D)")</f>
        <v>1</v>
      </c>
      <c r="AU147" s="2">
        <v>0.25</v>
      </c>
      <c r="AV147">
        <f>COUNTIF(AV4:AV120,"(A,B,C,D)")</f>
        <v>26</v>
      </c>
      <c r="AW147" s="2">
        <v>0.25</v>
      </c>
      <c r="AX147">
        <f>COUNTIF(AX4:AX120,"(A,B,C,D)")</f>
        <v>26</v>
      </c>
      <c r="AY147" s="2">
        <v>1</v>
      </c>
    </row>
    <row r="148" spans="1:51" x14ac:dyDescent="0.25">
      <c r="A148" t="s">
        <v>216</v>
      </c>
      <c r="D148">
        <f>COUNTIF(D4:D120,"(A,B,C,E)")</f>
        <v>0</v>
      </c>
      <c r="E148" s="2">
        <v>0.2</v>
      </c>
      <c r="F148">
        <f>COUNTIF(F4:F120,"(A,B,C,E)")</f>
        <v>0</v>
      </c>
      <c r="G148" s="2">
        <v>0.6</v>
      </c>
      <c r="H148">
        <f>COUNTIF(H4:H120,"(A,B,C,E)")</f>
        <v>0</v>
      </c>
      <c r="J148">
        <f>COUNTIF(J4:J120,"(A,B,C,E)")</f>
        <v>0</v>
      </c>
      <c r="L148">
        <f>COUNTIF(L4:L120,"(A,B,C,E)")</f>
        <v>0</v>
      </c>
      <c r="N148">
        <f>COUNTIF(N4:N120,"(A,B,C,E)")</f>
        <v>0</v>
      </c>
      <c r="P148">
        <f>COUNTIF(P4:P120,"(A,B,C,E)")</f>
        <v>0</v>
      </c>
      <c r="R148">
        <f>COUNTIF(R4:R120,"(A,B,C,E)")</f>
        <v>0</v>
      </c>
      <c r="T148">
        <f>COUNTIF(T4:T120,"(A,B,C,E)")</f>
        <v>0</v>
      </c>
      <c r="V148">
        <f>COUNTIF(V4:V120,"(A,B,C,E)")</f>
        <v>0</v>
      </c>
      <c r="X148">
        <f>COUNTIF(X4:X120,"(A,B,C,E)")</f>
        <v>0</v>
      </c>
      <c r="Z148">
        <f>COUNTIF(Z4:Z120,"(A,B,C,E)")</f>
        <v>0</v>
      </c>
      <c r="AB148">
        <f>COUNTIF(AB4:AB120,"(A,B,C,E)")</f>
        <v>0</v>
      </c>
      <c r="AD148">
        <f>COUNTIF(AD4:AD120,"(A,B,C,E)")</f>
        <v>0</v>
      </c>
      <c r="AF148">
        <f>COUNTIF(AF4:AF120,"(A,B,C,E)")</f>
        <v>0</v>
      </c>
      <c r="AH148">
        <f>COUNTIF(AH4:AH120,"(A,B,C,E)")</f>
        <v>0</v>
      </c>
      <c r="AJ148">
        <f>COUNTIF(AJ4:AJ120,"(A,B,C,E)")</f>
        <v>0</v>
      </c>
      <c r="AL148">
        <f>COUNTIF(AL4:AL120,"(A,B,C,E)")</f>
        <v>0</v>
      </c>
      <c r="AN148">
        <f>COUNTIF(AN4:AN120,"(A,B,C,E)")</f>
        <v>0</v>
      </c>
      <c r="AP148">
        <f>COUNTIF(AP4:AP120,"(A,B,C,E)")</f>
        <v>0</v>
      </c>
      <c r="AR148">
        <f>COUNTIF(AR4:AR120,"(A,B,C,E)")</f>
        <v>0</v>
      </c>
      <c r="AT148">
        <f>COUNTIF(AT4:AT120,"(A,B,C,E)")</f>
        <v>0</v>
      </c>
      <c r="AV148">
        <f>COUNTIF(AV4:AV120,"(A,B,C,E)")</f>
        <v>0</v>
      </c>
      <c r="AW148" s="2"/>
      <c r="AX148">
        <f>COUNTIF(AX4:AX120,"(A,B,C,E)")</f>
        <v>0</v>
      </c>
      <c r="AY148" s="2"/>
    </row>
    <row r="149" spans="1:51" x14ac:dyDescent="0.25">
      <c r="A149" t="s">
        <v>99</v>
      </c>
      <c r="D149">
        <f>COUNTIF(D4:D120,"(A,B,D,E)")</f>
        <v>1</v>
      </c>
      <c r="E149" s="2">
        <v>0.6</v>
      </c>
      <c r="F149">
        <f>COUNTIF(F4:F120,"(A,B,D,E)")</f>
        <v>0</v>
      </c>
      <c r="G149" s="2">
        <v>0.6</v>
      </c>
      <c r="H149">
        <f>COUNTIF(H4:H120,"(A,B,D,E)")</f>
        <v>0</v>
      </c>
      <c r="I149" s="2">
        <v>0.25</v>
      </c>
      <c r="J149">
        <f>COUNTIF(J4:J120,"(A,B,D,E)")</f>
        <v>0</v>
      </c>
      <c r="L149">
        <f>COUNTIF(L4:L120,"(A,B,D,E)")</f>
        <v>0</v>
      </c>
      <c r="N149">
        <f>COUNTIF(N4:N120,"(A,B,D,E)")</f>
        <v>0</v>
      </c>
      <c r="P149">
        <f>COUNTIF(P4:P120,"(A,B,D,E)")</f>
        <v>0</v>
      </c>
      <c r="R149">
        <f>COUNTIF(R4:R120,"(A,B,D,E)")</f>
        <v>0</v>
      </c>
      <c r="T149">
        <f>COUNTIF(T4:T120,"(A,B,D,E)")</f>
        <v>0</v>
      </c>
      <c r="V149">
        <f>COUNTIF(V4:V120,"(A,B,D,E)")</f>
        <v>0</v>
      </c>
      <c r="X149">
        <f>COUNTIF(X4:X120,"(A,B,D,E)")</f>
        <v>0</v>
      </c>
      <c r="Z149">
        <f>COUNTIF(Z4:Z120,"(A,B,D,E)")</f>
        <v>0</v>
      </c>
      <c r="AB149">
        <f>COUNTIF(AB4:AB120,"(A,B,D,E)")</f>
        <v>0</v>
      </c>
      <c r="AD149">
        <f>COUNTIF(AD4:AD120,"(A,B,D,E)")</f>
        <v>0</v>
      </c>
      <c r="AF149">
        <f>COUNTIF(AF4:AF120,"(A,B,D,E)")</f>
        <v>0</v>
      </c>
      <c r="AH149">
        <f>COUNTIF(AH4:AH120,"(A,B,D,E)")</f>
        <v>0</v>
      </c>
      <c r="AJ149">
        <f>COUNTIF(AJ4:AJ120,"(A,B,D,E)")</f>
        <v>1</v>
      </c>
      <c r="AK149" s="2">
        <v>0.2</v>
      </c>
      <c r="AL149">
        <f>COUNTIF(AL4:AL120,"(A,B,D,E)")</f>
        <v>0</v>
      </c>
      <c r="AN149">
        <f>COUNTIF(AN4:AN120,"(A,B,D,E)")</f>
        <v>0</v>
      </c>
      <c r="AP149">
        <f>COUNTIF(AP4:AP120,"(A,B,D,E)")</f>
        <v>0</v>
      </c>
      <c r="AR149">
        <f>COUNTIF(AR4:AR120,"(A,B,D,E)")</f>
        <v>0</v>
      </c>
      <c r="AT149">
        <f>COUNTIF(AT4:AT120,"(A,B,D,E)")</f>
        <v>0</v>
      </c>
      <c r="AV149">
        <f>COUNTIF(AV4:AV120,"(A,B,D,E)")</f>
        <v>0</v>
      </c>
      <c r="AW149" s="2"/>
      <c r="AX149">
        <f>COUNTIF(AX4:AX120,"(A,B,D,E)")</f>
        <v>0</v>
      </c>
      <c r="AY149" s="2"/>
    </row>
    <row r="150" spans="1:51" x14ac:dyDescent="0.25">
      <c r="A150" t="s">
        <v>217</v>
      </c>
      <c r="D150">
        <f>COUNTIF(D4:D120,"(A,C,D,E)")</f>
        <v>0</v>
      </c>
      <c r="E150" s="2">
        <v>0.6</v>
      </c>
      <c r="F150">
        <f>COUNTIF(F4:F120,"(A,C,D,E)")</f>
        <v>0</v>
      </c>
      <c r="G150" s="2">
        <v>0.2</v>
      </c>
      <c r="H150">
        <f>COUNTIF(H4:H120,"(A,C,D,E)")</f>
        <v>0</v>
      </c>
      <c r="J150">
        <f>COUNTIF(J4:J120,"(A,C,D,E)")</f>
        <v>0</v>
      </c>
      <c r="L150">
        <f>COUNTIF(L4:L120,"(A,C,D,E)")</f>
        <v>0</v>
      </c>
      <c r="N150">
        <f>COUNTIF(N4:N120,"(A,C,D,E)")</f>
        <v>0</v>
      </c>
      <c r="P150">
        <f>COUNTIF(P4:P120,"(A,C,D,E)")</f>
        <v>0</v>
      </c>
      <c r="R150">
        <f>COUNTIF(R4:R120,"(A,C,D,E)")</f>
        <v>0</v>
      </c>
      <c r="T150">
        <f>COUNTIF(T4:T120,"(A,C,D,E)")</f>
        <v>0</v>
      </c>
      <c r="V150">
        <f>COUNTIF(V4:V120,"(A,C,D,E)")</f>
        <v>0</v>
      </c>
      <c r="X150">
        <f>COUNTIF(X4:X120,"(A,C,D,E)")</f>
        <v>0</v>
      </c>
      <c r="Z150">
        <f>COUNTIF(Z4:Z120,"(A,C,D,E)")</f>
        <v>0</v>
      </c>
      <c r="AB150">
        <f>COUNTIF(AB4:AB120,"(A,C,D,E)")</f>
        <v>0</v>
      </c>
      <c r="AD150">
        <f>COUNTIF(AD4:AD120,"(A,C,D,E)")</f>
        <v>0</v>
      </c>
      <c r="AF150">
        <f>COUNTIF(AF4:AF120,"(A,C,D,E)")</f>
        <v>0</v>
      </c>
      <c r="AH150">
        <f>COUNTIF(AH4:AH120,"(A,C,D,E)")</f>
        <v>0</v>
      </c>
      <c r="AJ150">
        <f>COUNTIF(AJ4:AJ120,"(A,C,D,E)")</f>
        <v>0</v>
      </c>
      <c r="AL150">
        <f>COUNTIF(AL4:AL120,"(A,C,D,E)")</f>
        <v>0</v>
      </c>
      <c r="AN150">
        <f>COUNTIF(AN4:AN120,"(A,C,D,E)")</f>
        <v>0</v>
      </c>
      <c r="AP150">
        <f>COUNTIF(AP4:AP120,"(A,C,D,E)")</f>
        <v>0</v>
      </c>
      <c r="AR150">
        <f>COUNTIF(AR4:AR120,"(A,C,D,E)")</f>
        <v>0</v>
      </c>
      <c r="AT150">
        <f>COUNTIF(AT4:AT120,"(A,C,D,E)")</f>
        <v>0</v>
      </c>
      <c r="AV150">
        <f>COUNTIF(AV4:AV120,"(A,C,D,E)")</f>
        <v>0</v>
      </c>
      <c r="AW150" s="2"/>
      <c r="AX150">
        <f>COUNTIF(AX4:AX120,"(A,C,D,E)")</f>
        <v>0</v>
      </c>
      <c r="AY150" s="2"/>
    </row>
    <row r="151" spans="1:51" x14ac:dyDescent="0.25">
      <c r="A151" t="s">
        <v>218</v>
      </c>
      <c r="D151">
        <f>COUNTIF(D4:D120,"(B,C,D,E)")</f>
        <v>0</v>
      </c>
      <c r="E151" s="2">
        <v>0.2</v>
      </c>
      <c r="F151">
        <f>COUNTIF(F4:F120,"(B,C,D,E)")</f>
        <v>0</v>
      </c>
      <c r="G151" s="2">
        <v>0.6</v>
      </c>
      <c r="H151">
        <f>COUNTIF(H4:H120,"(B,C,D,E)")</f>
        <v>0</v>
      </c>
      <c r="J151">
        <f>COUNTIF(J4:J120,"(B,C,D,E)")</f>
        <v>0</v>
      </c>
      <c r="L151">
        <f>COUNTIF(L4:L120,"(B,C,D,E)")</f>
        <v>0</v>
      </c>
      <c r="N151">
        <f>COUNTIF(N4:N120,"(B,C,D,E)")</f>
        <v>0</v>
      </c>
      <c r="P151">
        <f>COUNTIF(P4:P120,"(B,C,D,E)")</f>
        <v>0</v>
      </c>
      <c r="R151">
        <f>COUNTIF(R4:R120,"(B,C,D,E)")</f>
        <v>0</v>
      </c>
      <c r="T151">
        <f>COUNTIF(T4:T120,"(B,C,D,E)")</f>
        <v>0</v>
      </c>
      <c r="V151">
        <f>COUNTIF(V4:V120,"(B,C,D,E)")</f>
        <v>0</v>
      </c>
      <c r="X151">
        <f>COUNTIF(X4:X120,"(B,C,D,E)")</f>
        <v>0</v>
      </c>
      <c r="Z151">
        <f>COUNTIF(Z4:Z120,"(B,C,D,E)")</f>
        <v>0</v>
      </c>
      <c r="AB151">
        <f>COUNTIF(AB4:AB120,"(B,C,D,E)")</f>
        <v>0</v>
      </c>
      <c r="AD151">
        <f>COUNTIF(AD4:AD120,"(B,C,D,E)")</f>
        <v>0</v>
      </c>
      <c r="AF151">
        <f>COUNTIF(AF4:AF120,"(B,C,D,E)")</f>
        <v>0</v>
      </c>
      <c r="AH151">
        <f>COUNTIF(AH4:AH120,"(B,C,D,E)")</f>
        <v>0</v>
      </c>
      <c r="AJ151">
        <f>COUNTIF(AJ4:AJ120,"(B,C,D,E)")</f>
        <v>0</v>
      </c>
      <c r="AL151">
        <f>COUNTIF(AL4:AL120,"(B,C,D,E)")</f>
        <v>0</v>
      </c>
      <c r="AN151">
        <f>COUNTIF(AN4:AN120,"(B,C,D,E)")</f>
        <v>0</v>
      </c>
      <c r="AP151">
        <f>COUNTIF(AP4:AP120,"(B,C,D,E)")</f>
        <v>0</v>
      </c>
      <c r="AR151">
        <f>COUNTIF(AR4:AR120,"(B,C,D,E)")</f>
        <v>0</v>
      </c>
      <c r="AT151">
        <f>COUNTIF(AT4:AT120,"(B,C,D,E)")</f>
        <v>0</v>
      </c>
      <c r="AV151">
        <f>COUNTIF(AV4:AV120,"(B,C,D,E)")</f>
        <v>0</v>
      </c>
      <c r="AW151" s="2"/>
      <c r="AX151">
        <f>COUNTIF(AX4:AX120,"(B,C,D,E)")</f>
        <v>0</v>
      </c>
      <c r="AY151" s="2"/>
    </row>
    <row r="152" spans="1:51" x14ac:dyDescent="0.25">
      <c r="A152" t="s">
        <v>91</v>
      </c>
      <c r="D152">
        <f>COUNTIF(D4:D120,"(A,B,C,D,E)")</f>
        <v>0</v>
      </c>
      <c r="E152" s="2">
        <v>0.4</v>
      </c>
      <c r="F152">
        <f>COUNTIF(F4:F120,"(A,B,C,D,E)")</f>
        <v>0</v>
      </c>
      <c r="G152" s="2">
        <v>0.4</v>
      </c>
      <c r="H152">
        <f>COUNTIF(H4:H120,"(A,B,C,D,E)")</f>
        <v>0</v>
      </c>
      <c r="J152">
        <f>COUNTIF(J4:J120,"(A,B,C,D,E)")</f>
        <v>0</v>
      </c>
      <c r="L152">
        <f>COUNTIF(L4:L120,"(A,B,C,D,E)")</f>
        <v>1</v>
      </c>
      <c r="N152">
        <f>COUNTIF(N4:N120,"(A,B,C,D,E)")</f>
        <v>0</v>
      </c>
      <c r="P152">
        <f>COUNTIF(P4:P120,"(A,B,C,D,E)")</f>
        <v>0</v>
      </c>
      <c r="R152">
        <f>COUNTIF(R4:R120,"(A,B,C,D,E)")</f>
        <v>0</v>
      </c>
      <c r="T152">
        <f>COUNTIF(T4:T120,"(A,B,C,D,E)")</f>
        <v>0</v>
      </c>
      <c r="V152">
        <f>COUNTIF(V4:V120,"(A,B,C,D,E)")</f>
        <v>0</v>
      </c>
      <c r="X152">
        <f>COUNTIF(X4:X120,"(A,B,C,D,E)")</f>
        <v>0</v>
      </c>
      <c r="Z152">
        <f>COUNTIF(Z4:Z120,"(A,B,C,D,E)")</f>
        <v>0</v>
      </c>
      <c r="AB152">
        <f>COUNTIF(AB4:AB120,"(A,B,C,D,E)")</f>
        <v>0</v>
      </c>
      <c r="AD152">
        <f>COUNTIF(AD4:AD120,"(A,B,C,D,E)")</f>
        <v>0</v>
      </c>
      <c r="AF152">
        <f>COUNTIF(AF4:AF120,"(A,B,C,D,E)")</f>
        <v>0</v>
      </c>
      <c r="AH152">
        <f>COUNTIF(AH4:AH120,"(A,B,C,D,E)")</f>
        <v>0</v>
      </c>
      <c r="AJ152">
        <f>COUNTIF(AJ4:AJ120,"(A,B,C,D,E)")</f>
        <v>0</v>
      </c>
      <c r="AL152">
        <f>COUNTIF(AL4:AL120,"(A,B,C,D,E)")</f>
        <v>0</v>
      </c>
      <c r="AN152">
        <f>COUNTIF(AN4:AN120,"(A,B,C,D,E)")</f>
        <v>0</v>
      </c>
      <c r="AP152">
        <f>COUNTIF(AP4:AP120,"(A,B,C,D,E)")</f>
        <v>0</v>
      </c>
      <c r="AR152">
        <f>COUNTIF(AR4:AR120,"(A,B,C,D,E)")</f>
        <v>0</v>
      </c>
      <c r="AT152">
        <f>COUNTIF(AT4:AT120,"(A,B,C,D,E)")</f>
        <v>0</v>
      </c>
      <c r="AV152">
        <f>COUNTIF(AV4:AV120,"(A,B,C,D,E)")</f>
        <v>0</v>
      </c>
      <c r="AW152" s="2"/>
      <c r="AX152">
        <f>COUNTIF(AX4:AX120,"(A,B,C,D,E)")</f>
        <v>0</v>
      </c>
      <c r="AY152" s="2"/>
    </row>
    <row r="153" spans="1:51" x14ac:dyDescent="0.25">
      <c r="A153" t="s">
        <v>195</v>
      </c>
      <c r="D153">
        <f>SUM(D122:D152)</f>
        <v>113</v>
      </c>
      <c r="F153">
        <f>SUM(F122:F152)</f>
        <v>111</v>
      </c>
      <c r="H153">
        <f>SUM(H122:H152)</f>
        <v>115</v>
      </c>
      <c r="J153">
        <f t="shared" ref="J153:AX153" si="119">SUM(J122:J152)</f>
        <v>114</v>
      </c>
      <c r="L153">
        <f t="shared" si="119"/>
        <v>112</v>
      </c>
      <c r="N153">
        <f t="shared" si="119"/>
        <v>110</v>
      </c>
      <c r="P153">
        <f t="shared" si="119"/>
        <v>108</v>
      </c>
      <c r="R153">
        <f t="shared" si="119"/>
        <v>108</v>
      </c>
      <c r="T153">
        <f t="shared" si="119"/>
        <v>116</v>
      </c>
      <c r="V153">
        <f t="shared" si="119"/>
        <v>114</v>
      </c>
      <c r="X153">
        <f t="shared" si="119"/>
        <v>113</v>
      </c>
      <c r="Z153">
        <f t="shared" si="119"/>
        <v>111</v>
      </c>
      <c r="AB153">
        <f t="shared" si="119"/>
        <v>111</v>
      </c>
      <c r="AD153">
        <f t="shared" si="119"/>
        <v>111</v>
      </c>
      <c r="AF153">
        <f t="shared" si="119"/>
        <v>111</v>
      </c>
      <c r="AH153">
        <f t="shared" si="119"/>
        <v>109</v>
      </c>
      <c r="AJ153">
        <f t="shared" si="119"/>
        <v>110</v>
      </c>
      <c r="AL153">
        <f t="shared" si="119"/>
        <v>109</v>
      </c>
      <c r="AN153">
        <f t="shared" si="119"/>
        <v>108</v>
      </c>
      <c r="AP153">
        <f t="shared" si="119"/>
        <v>110</v>
      </c>
      <c r="AR153">
        <f t="shared" si="119"/>
        <v>108</v>
      </c>
      <c r="AT153">
        <f t="shared" si="119"/>
        <v>107</v>
      </c>
      <c r="AV153">
        <f t="shared" si="119"/>
        <v>108</v>
      </c>
      <c r="AW153" s="2"/>
      <c r="AX153">
        <f t="shared" si="119"/>
        <v>105</v>
      </c>
      <c r="AY153" s="2"/>
    </row>
    <row r="154" spans="1:51" x14ac:dyDescent="0.25">
      <c r="AW154" s="2"/>
      <c r="AY154" s="2"/>
    </row>
    <row r="155" spans="1:51" x14ac:dyDescent="0.25">
      <c r="A155" t="s">
        <v>196</v>
      </c>
      <c r="E155" s="6">
        <f>((D121*E121)+(D122*E122)+(D123*E123)+(D124*E124)+(D125*E125)+(D126*E126)+(D127*E127)+(D128*E128)+(D129*E129)+(D130*E130)+(D131*E131)+(D132*E132)+(D133*E133)+(D134*E134)+(D135*E135)+(D136*E136)+(D137*E137)+(D138*E138)+(D139*E139)+(D140*E140)+(D141*E141)+(D142*E142)+(D143*E143)+(D144*E144)+(D145*E145)+(D146*E146)+(D147*E147)+(D148*E148)+(D149*E149)+(D150*E150)+(D151*E151)+(D152*E152))/117</f>
        <v>0.5726495726495725</v>
      </c>
      <c r="G155" s="6">
        <f t="shared" ref="G155" si="120">((F121*G121)+(F122*G122)+(F123*G123)+(F124*G124)+(F125*G125)+(F126*G126)+(F127*G127)+(F128*G128)+(F129*G129)+(F130*G130)+(F131*G131)+(F132*G132)+(F133*G133)+(F134*G134)+(F135*G135)+(F136*G136)+(F137*G137)+(F138*G138)+(F139*G139)+(F140*G140)+(F141*G141)+(F142*G142)+(F143*G143)+(F144*G144)+(F145*G145)+(F146*G146)+(F147*G147)+(F148*G148)+(F149*G149)+(F150*G150)+(F151*G151)+(F152*G152))/117</f>
        <v>0.61538461538461542</v>
      </c>
      <c r="I155" s="6">
        <f t="shared" ref="I155" si="121">((H121*I121)+(H122*I122)+(H123*I123)+(H124*I124)+(H125*I125)+(H126*I126)+(H127*I127)+(H128*I128)+(H129*I129)+(H130*I130)+(H131*I131)+(H132*I132)+(H133*I133)+(H134*I134)+(H135*I135)+(H136*I136)+(H137*I137)+(H138*I138)+(H139*I139)+(H140*I140)+(H141*I141)+(H142*I142)+(H143*I143)+(H144*I144)+(H145*I145)+(H146*I146)+(H147*I147)+(H148*I148)+(H149*I149)+(H150*I150)+(H151*I151)+(H152*I152))/117</f>
        <v>0.65504273504273491</v>
      </c>
      <c r="K155" s="6">
        <f t="shared" ref="K155" si="122">((J121*K121)+(J122*K122)+(J123*K123)+(J124*K124)+(J125*K125)+(J126*K126)+(J127*K127)+(J128*K128)+(J129*K129)+(J130*K130)+(J131*K131)+(J132*K132)+(J133*K133)+(J134*K134)+(J135*K135)+(J136*K136)+(J137*K137)+(J138*K138)+(J139*K139)+(J140*K140)+(J141*K141)+(J142*K142)+(J143*K143)+(J144*K144)+(J145*K145)+(J146*K146)+(J147*K147)+(J148*K148)+(J149*K149)+(J150*K150)+(J151*K151)+(J152*K152))/117</f>
        <v>0.71572649572649583</v>
      </c>
      <c r="M155" s="6">
        <f t="shared" ref="M155" si="123">((L121*M121)+(L122*M122)+(L123*M123)+(L124*M124)+(L125*M125)+(L126*M126)+(L127*M127)+(L128*M128)+(L129*M129)+(L130*M130)+(L131*M131)+(L132*M132)+(L133*M133)+(L134*M134)+(L135*M135)+(L136*M136)+(L137*M137)+(L138*M138)+(L139*M139)+(L140*M140)+(L141*M141)+(L142*M142)+(L143*M143)+(L144*M144)+(L145*M145)+(L146*M146)+(L147*M147)+(L148*M148)+(L149*M149)+(L150*M150)+(L151*M151)+(L152*M152))/117</f>
        <v>0.53205128205128205</v>
      </c>
      <c r="O155" s="6">
        <f t="shared" ref="O155" si="124">((N121*O121)+(N122*O122)+(N123*O123)+(N124*O124)+(N125*O125)+(N126*O126)+(N127*O127)+(N128*O128)+(N129*O129)+(N130*O130)+(N131*O131)+(N132*O132)+(N133*O133)+(N134*O134)+(N135*O135)+(N136*O136)+(N137*O137)+(N138*O138)+(N139*O139)+(N140*O140)+(N141*O141)+(N142*O142)+(N143*O143)+(N144*O144)+(N145*O145)+(N146*O146)+(N147*O147)+(N148*O148)+(N149*O149)+(N150*O150)+(N151*O151)+(N152*O152))/117</f>
        <v>0.43803418803418803</v>
      </c>
      <c r="Q155" s="6">
        <f t="shared" ref="Q155" si="125">((P121*Q121)+(P122*Q122)+(P123*Q123)+(P124*Q124)+(P125*Q125)+(P126*Q126)+(P127*Q127)+(P128*Q128)+(P129*Q129)+(P130*Q130)+(P131*Q131)+(P132*Q132)+(P133*Q133)+(P134*Q134)+(P135*Q135)+(P136*Q136)+(P137*Q137)+(P138*Q138)+(P139*Q139)+(P140*Q140)+(P141*Q141)+(P142*Q142)+(P143*Q143)+(P144*Q144)+(P145*Q145)+(P146*Q146)+(P147*Q147)+(P148*Q148)+(P149*Q149)+(P150*Q150)+(P151*Q151)+(P152*Q152))/117</f>
        <v>0.64102564102564108</v>
      </c>
      <c r="S155" s="6">
        <f t="shared" ref="S155" si="126">((R121*S121)+(R122*S122)+(R123*S123)+(R124*S124)+(R125*S125)+(R126*S126)+(R127*S127)+(R128*S128)+(R129*S129)+(R130*S130)+(R131*S131)+(R132*S132)+(R133*S133)+(R134*S134)+(R135*S135)+(R136*S136)+(R137*S137)+(R138*S138)+(R139*S139)+(R140*S140)+(R141*S141)+(R142*S142)+(R143*S143)+(R144*S144)+(R145*S145)+(R146*S146)+(R147*S147)+(R148*S148)+(R149*S149)+(R150*S150)+(R151*S151)+(R152*S152))/117</f>
        <v>0.59401709401709402</v>
      </c>
      <c r="U155" s="6">
        <f t="shared" ref="U155" si="127">((T121*U121)+(T122*U122)+(T123*U123)+(T124*U124)+(T125*U125)+(T126*U126)+(T127*U127)+(T128*U128)+(T129*U129)+(T130*U130)+(T131*U131)+(T132*U132)+(T133*U133)+(T134*U134)+(T135*U135)+(T136*U136)+(T137*U137)+(T138*U138)+(T139*U139)+(T140*U140)+(T141*U141)+(T142*U142)+(T143*U143)+(T144*U144)+(T145*U145)+(T146*U146)+(T147*U147)+(T148*U148)+(T149*U149)+(T150*U150)+(T151*U151)+(T152*U152))/117</f>
        <v>0.68803418803418803</v>
      </c>
      <c r="W155" s="6">
        <f t="shared" ref="W155" si="128">((V121*W121)+(V122*W122)+(V123*W123)+(V124*W124)+(V125*W125)+(V126*W126)+(V127*W127)+(V128*W128)+(V129*W129)+(V130*W130)+(V131*W131)+(V132*W132)+(V133*W133)+(V134*W134)+(V135*W135)+(V136*W136)+(V137*W137)+(V138*W138)+(V139*W139)+(V140*W140)+(V141*W141)+(V142*W142)+(V143*W143)+(V144*W144)+(V145*W145)+(V146*W146)+(V147*W147)+(V148*W148)+(V149*W149)+(V150*W150)+(V151*W151)+(V152*W152))/117</f>
        <v>0.65068376068376066</v>
      </c>
      <c r="Y155" s="6">
        <f t="shared" ref="Y155" si="129">((X121*Y121)+(X122*Y122)+(X123*Y123)+(X124*Y124)+(X125*Y125)+(X126*Y126)+(X127*Y127)+(X128*Y128)+(X129*Y129)+(X130*Y130)+(X131*Y131)+(X132*Y132)+(X133*Y133)+(X134*Y134)+(X135*Y135)+(X136*Y136)+(X137*Y137)+(X138*Y138)+(X139*Y139)+(X140*Y140)+(X141*Y141)+(X142*Y142)+(X143*Y143)+(X144*Y144)+(X145*Y145)+(X146*Y146)+(X147*Y147)+(X148*Y148)+(X149*Y149)+(X150*Y150)+(X151*Y151)+(X152*Y152))/117</f>
        <v>0.81196581196581197</v>
      </c>
      <c r="AA155" s="6">
        <f t="shared" ref="AA155" si="130">((Z121*AA121)+(Z122*AA122)+(Z123*AA123)+(Z124*AA124)+(Z125*AA125)+(Z126*AA126)+(Z127*AA127)+(Z128*AA128)+(Z129*AA129)+(Z130*AA130)+(Z131*AA131)+(Z132*AA132)+(Z133*AA133)+(Z134*AA134)+(Z135*AA135)+(Z136*AA136)+(Z137*AA137)+(Z138*AA138)+(Z139*AA139)+(Z140*AA140)+(Z141*AA141)+(Z142*AA142)+(Z143*AA143)+(Z144*AA144)+(Z145*AA145)+(Z146*AA146)+(Z147*AA147)+(Z148*AA148)+(Z149*AA149)+(Z150*AA150)+(Z151*AA151)+(Z152*AA152))/117</f>
        <v>0.61367521367521338</v>
      </c>
      <c r="AC155" s="6">
        <f t="shared" ref="AC155" si="131">((AB121*AC121)+(AB122*AC122)+(AB123*AC123)+(AB124*AC124)+(AB125*AC125)+(AB126*AC126)+(AB127*AC127)+(AB128*AC128)+(AB129*AC129)+(AB130*AC130)+(AB131*AC131)+(AB132*AC132)+(AB133*AC133)+(AB134*AC134)+(AB135*AC135)+(AB136*AC136)+(AB137*AC137)+(AB138*AC138)+(AB139*AC139)+(AB140*AC140)+(AB141*AC141)+(AB142*AC142)+(AB143*AC143)+(AB144*AC144)+(AB145*AC145)+(AB146*AC146)+(AB147*AC147)+(AB148*AC148)+(AB149*AC149)+(AB150*AC150)+(AB151*AC151)+(AB152*AC152))/117</f>
        <v>0.51282051282051277</v>
      </c>
      <c r="AE155" s="6">
        <f t="shared" ref="AE155" si="132">((AD121*AE121)+(AD122*AE122)+(AD123*AE123)+(AD124*AE124)+(AD125*AE125)+(AD126*AE126)+(AD127*AE127)+(AD128*AE128)+(AD129*AE129)+(AD130*AE130)+(AD131*AE131)+(AD132*AE132)+(AD133*AE133)+(AD134*AE134)+(AD135*AE135)+(AD136*AE136)+(AD137*AE137)+(AD138*AE138)+(AD139*AE139)+(AD140*AE140)+(AD141*AE141)+(AD142*AE142)+(AD143*AE143)+(AD144*AE144)+(AD145*AE145)+(AD146*AE146)+(AD147*AE147)+(AD148*AE148)+(AD149*AE149)+(AD150*AE150)+(AD151*AE151)+(AD152*AE152))/117</f>
        <v>0.50427350427350426</v>
      </c>
      <c r="AG155" s="6">
        <f t="shared" ref="AG155" si="133">((AF121*AG121)+(AF122*AG122)+(AF123*AG123)+(AF124*AG124)+(AF125*AG125)+(AF126*AG126)+(AF127*AG127)+(AF128*AG128)+(AF129*AG129)+(AF130*AG130)+(AF131*AG131)+(AF132*AG132)+(AF133*AG133)+(AF134*AG134)+(AF135*AG135)+(AF136*AG136)+(AF137*AG137)+(AF138*AG138)+(AF139*AG139)+(AF140*AG140)+(AF141*AG141)+(AF142*AG142)+(AF143*AG143)+(AF144*AG144)+(AF145*AG145)+(AF146*AG146)+(AF147*AG147)+(AF148*AG148)+(AF149*AG149)+(AF150*AG150)+(AF151*AG151)+(AF152*AG152))/117</f>
        <v>0.4893162393162393</v>
      </c>
      <c r="AI155" s="6">
        <f t="shared" ref="AI155" si="134">((AH121*AI121)+(AH122*AI122)+(AH123*AI123)+(AH124*AI124)+(AH125*AI125)+(AH126*AI126)+(AH127*AI127)+(AH128*AI128)+(AH129*AI129)+(AH130*AI130)+(AH131*AI131)+(AH132*AI132)+(AH133*AI133)+(AH134*AI134)+(AH135*AI135)+(AH136*AI136)+(AH137*AI137)+(AH138*AI138)+(AH139*AI139)+(AH140*AI140)+(AH141*AI141)+(AH142*AI142)+(AH143*AI143)+(AH144*AI144)+(AH145*AI145)+(AH146*AI146)+(AH147*AI147)+(AH148*AI148)+(AH149*AI149)+(AH150*AI150)+(AH151*AI151)+(AH152*AI152))/117</f>
        <v>0.72649572649572647</v>
      </c>
      <c r="AK155" s="6">
        <f t="shared" ref="AK155" si="135">((AJ121*AK121)+(AJ122*AK122)+(AJ123*AK123)+(AJ124*AK124)+(AJ125*AK125)+(AJ126*AK126)+(AJ127*AK127)+(AJ128*AK128)+(AJ129*AK129)+(AJ130*AK130)+(AJ131*AK131)+(AJ132*AK132)+(AJ133*AK133)+(AJ134*AK134)+(AJ135*AK135)+(AJ136*AK136)+(AJ137*AK137)+(AJ138*AK138)+(AJ139*AK139)+(AJ140*AK140)+(AJ141*AK141)+(AJ142*AK142)+(AJ143*AK143)+(AJ144*AK144)+(AJ145*AK145)+(AJ146*AK146)+(AJ147*AK147)+(AJ148*AK148)+(AJ149*AK149)+(AJ150*AK150)+(AJ151*AK151)+(AJ152*AK152))/117</f>
        <v>0.60341880341880372</v>
      </c>
      <c r="AM155" s="6">
        <f t="shared" ref="AM155" si="136">((AL121*AM121)+(AL122*AM122)+(AL123*AM123)+(AL124*AM124)+(AL125*AM125)+(AL126*AM126)+(AL127*AM127)+(AL128*AM128)+(AL129*AM129)+(AL130*AM130)+(AL131*AM131)+(AL132*AM132)+(AL133*AM133)+(AL134*AM134)+(AL135*AM135)+(AL136*AM136)+(AL137*AM137)+(AL138*AM138)+(AL139*AM139)+(AL140*AM140)+(AL141*AM141)+(AL142*AM142)+(AL143*AM143)+(AL144*AM144)+(AL145*AM145)+(AL146*AM146)+(AL147*AM147)+(AL148*AM148)+(AL149*AM149)+(AL150*AM150)+(AL151*AM151)+(AL152*AM152))/117</f>
        <v>0.67948717948717952</v>
      </c>
      <c r="AO155" s="6">
        <f t="shared" ref="AO155" si="137">((AN121*AO121)+(AN122*AO122)+(AN123*AO123)+(AN124*AO124)+(AN125*AO125)+(AN126*AO126)+(AN127*AO127)+(AN128*AO128)+(AN129*AO129)+(AN130*AO130)+(AN131*AO131)+(AN132*AO132)+(AN133*AO133)+(AN134*AO134)+(AN135*AO135)+(AN136*AO136)+(AN137*AO137)+(AN138*AO138)+(AN139*AO139)+(AN140*AO140)+(AN141*AO141)+(AN142*AO142)+(AN143*AO143)+(AN144*AO144)+(AN145*AO145)+(AN146*AO146)+(AN147*AO147)+(AN148*AO148)+(AN149*AO149)+(AN150*AO150)+(AN151*AO151)+(AN152*AO152))/117</f>
        <v>0.55982917606837612</v>
      </c>
      <c r="AQ155" s="6">
        <f t="shared" ref="AQ155" si="138">((AP121*AQ121)+(AP122*AQ122)+(AP123*AQ123)+(AP124*AQ124)+(AP125*AQ125)+(AP126*AQ126)+(AP127*AQ127)+(AP128*AQ128)+(AP129*AQ129)+(AP130*AQ130)+(AP131*AQ131)+(AP132*AQ132)+(AP133*AQ133)+(AP134*AQ134)+(AP135*AQ135)+(AP136*AQ136)+(AP137*AQ137)+(AP138*AQ138)+(AP139*AQ139)+(AP140*AQ140)+(AP141*AQ141)+(AP142*AQ142)+(AP143*AQ143)+(AP144*AQ144)+(AP145*AQ145)+(AP146*AQ146)+(AP147*AQ147)+(AP148*AQ148)+(AP149*AQ149)+(AP150*AQ150)+(AP151*AQ151)+(AP152*AQ152))/117</f>
        <v>0.71794871794871795</v>
      </c>
      <c r="AS155" s="6">
        <f t="shared" ref="AS155" si="139">((AR121*AS121)+(AR122*AS122)+(AR123*AS123)+(AR124*AS124)+(AR125*AS125)+(AR126*AS126)+(AR127*AS127)+(AR128*AS128)+(AR129*AS129)+(AR130*AS130)+(AR131*AS131)+(AR132*AS132)+(AR133*AS133)+(AR134*AS134)+(AR135*AS135)+(AR136*AS136)+(AR137*AS137)+(AR138*AS138)+(AR139*AS139)+(AR140*AS140)+(AR141*AS141)+(AR142*AS142)+(AR143*AS143)+(AR144*AS144)+(AR145*AS145)+(AR146*AS146)+(AR147*AS147)+(AR148*AS148)+(AR149*AS149)+(AR150*AS150)+(AR151*AS151)+(AR152*AS152))/117</f>
        <v>0.63247763247863253</v>
      </c>
      <c r="AU155" s="6">
        <f t="shared" ref="AU155" si="140">((AT121*AU121)+(AT122*AU122)+(AT123*AU123)+(AT124*AU124)+(AT125*AU125)+(AT126*AU126)+(AT127*AU127)+(AT128*AU128)+(AT129*AU129)+(AT130*AU130)+(AT131*AU131)+(AT132*AU132)+(AT133*AU133)+(AT134*AU134)+(AT135*AU135)+(AT136*AU136)+(AT137*AU137)+(AT138*AU138)+(AT139*AU139)+(AT140*AU140)+(AT141*AU141)+(AT142*AU142)+(AT143*AU143)+(AT144*AU144)+(AT145*AU145)+(AT146*AU146)+(AT147*AU147)+(AT148*AU148)+(AT149*AU149)+(AT150*AU150)+(AT151*AU151)+(AT152*AU152))/117</f>
        <v>0.67948717948717952</v>
      </c>
      <c r="AW155" s="6">
        <f t="shared" ref="AW155" si="141">((AV121*AW121)+(AV122*AW122)+(AV123*AW123)+(AV124*AW124)+(AV125*AW125)+(AV126*AW126)+(AV127*AW127)+(AV128*AW128)+(AV129*AW129)+(AV130*AW130)+(AV131*AW131)+(AV132*AW132)+(AV133*AW133)+(AV134*AW134)+(AV135*AW135)+(AV136*AW136)+(AV137*AW137)+(AV138*AW138)+(AV139*AW139)+(AV140*AW140)+(AV141*AW141)+(AV142*AW142)+(AV143*AW143)+(AV144*AW144)+(AV145*AW145)+(AV146*AW146)+(AV147*AW147)+(AV148*AW148)+(AV149*AW149)+(AV150*AW150)+(AV151*AW151)+(AV152*AW152))/117</f>
        <v>0.56196581196581197</v>
      </c>
      <c r="AY155" s="6">
        <f t="shared" ref="AY155" si="142">((AX121*AY121)+(AX122*AY122)+(AX123*AY123)+(AX124*AY124)+(AX125*AY125)+(AX126*AY126)+(AX127*AY127)+(AX128*AY128)+(AX129*AY129)+(AX130*AY130)+(AX131*AY131)+(AX132*AY132)+(AX133*AY133)+(AX134*AY134)+(AX135*AY135)+(AX136*AY136)+(AX137*AY137)+(AX138*AY138)+(AX139*AY139)+(AX140*AY140)+(AX141*AY141)+(AX142*AY142)+(AX143*AY143)+(AX144*AY144)+(AX145*AY145)+(AX146*AY146)+(AX147*AY147)+(AX148*AY148)+(AX149*AY149)+(AX150*AY150)+(AX151*AY151)+(AX152*AY152))/117</f>
        <v>0.46794871794871795</v>
      </c>
    </row>
  </sheetData>
  <sortState ref="A4:BB120">
    <sortCondition ref="N4:N120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3"/>
  <sheetViews>
    <sheetView tabSelected="1" workbookViewId="0">
      <pane xSplit="2055" ySplit="600" topLeftCell="AH125"/>
      <selection activeCell="C129" sqref="C129"/>
      <selection pane="bottomLeft" activeCell="A96" sqref="A96"/>
      <selection pane="topRight" activeCell="B1" sqref="B1"/>
      <selection pane="bottomRight" activeCell="B96" sqref="B96"/>
    </sheetView>
  </sheetViews>
  <sheetFormatPr defaultRowHeight="15" x14ac:dyDescent="0.25"/>
  <cols>
    <col min="1" max="1" width="15.85546875" bestFit="1" customWidth="1"/>
    <col min="5" max="5" width="9.140625" style="2"/>
    <col min="7" max="7" width="9.140625" style="2"/>
    <col min="9" max="9" width="9.140625" style="2"/>
    <col min="11" max="11" width="9.140625" style="2"/>
    <col min="13" max="13" width="9.140625" style="2"/>
    <col min="15" max="15" width="9.140625" style="2"/>
    <col min="17" max="17" width="9.140625" style="2"/>
    <col min="19" max="19" width="9.140625" style="2"/>
    <col min="21" max="21" width="9.140625" style="2"/>
    <col min="23" max="23" width="9.140625" style="2"/>
    <col min="25" max="25" width="9.140625" style="2"/>
    <col min="27" max="27" width="9.140625" style="2"/>
    <col min="29" max="29" width="9.140625" style="2"/>
    <col min="31" max="31" width="9.140625" style="2"/>
    <col min="33" max="33" width="9.140625" style="2"/>
    <col min="35" max="35" width="9.140625" style="2"/>
    <col min="37" max="37" width="9.140625" style="2"/>
    <col min="39" max="39" width="9.140625" style="2"/>
    <col min="41" max="41" width="9.140625" style="2"/>
    <col min="43" max="43" width="9.140625" style="2"/>
    <col min="45" max="45" width="9.140625" style="2"/>
    <col min="47" max="47" width="9.140625" style="2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H1" t="s">
        <v>5</v>
      </c>
      <c r="J1" t="s">
        <v>6</v>
      </c>
      <c r="L1" t="s">
        <v>7</v>
      </c>
      <c r="N1" t="s">
        <v>8</v>
      </c>
      <c r="P1" t="s">
        <v>9</v>
      </c>
      <c r="R1" t="s">
        <v>10</v>
      </c>
      <c r="T1" t="s">
        <v>11</v>
      </c>
      <c r="V1" t="s">
        <v>12</v>
      </c>
      <c r="X1" t="s">
        <v>13</v>
      </c>
      <c r="Z1" t="s">
        <v>14</v>
      </c>
      <c r="AB1" t="s">
        <v>15</v>
      </c>
      <c r="AD1" t="s">
        <v>16</v>
      </c>
      <c r="AF1" t="s">
        <v>17</v>
      </c>
      <c r="AH1" t="s">
        <v>18</v>
      </c>
      <c r="AJ1" t="s">
        <v>19</v>
      </c>
      <c r="AL1" t="s">
        <v>20</v>
      </c>
      <c r="AN1" t="s">
        <v>21</v>
      </c>
      <c r="AP1" t="s">
        <v>22</v>
      </c>
      <c r="AR1" t="s">
        <v>23</v>
      </c>
      <c r="AT1" t="s">
        <v>24</v>
      </c>
      <c r="AV1" t="s">
        <v>25</v>
      </c>
      <c r="AW1" s="2"/>
      <c r="AX1" t="s">
        <v>26</v>
      </c>
      <c r="AY1" s="2"/>
      <c r="AZ1" t="s">
        <v>106</v>
      </c>
      <c r="BA1" s="2" t="s">
        <v>201</v>
      </c>
      <c r="BB1" t="s">
        <v>219</v>
      </c>
    </row>
    <row r="2" spans="1:55" x14ac:dyDescent="0.25">
      <c r="A2" t="s">
        <v>107</v>
      </c>
      <c r="D2">
        <v>5</v>
      </c>
      <c r="F2">
        <v>5</v>
      </c>
      <c r="H2">
        <v>3</v>
      </c>
      <c r="J2">
        <v>3</v>
      </c>
      <c r="L2">
        <v>4</v>
      </c>
      <c r="N2">
        <v>4</v>
      </c>
      <c r="P2">
        <v>4</v>
      </c>
      <c r="R2">
        <v>4</v>
      </c>
      <c r="T2">
        <v>4</v>
      </c>
      <c r="V2">
        <v>3</v>
      </c>
      <c r="X2">
        <v>4</v>
      </c>
      <c r="Z2">
        <v>5</v>
      </c>
      <c r="AB2">
        <v>5</v>
      </c>
      <c r="AD2">
        <v>4</v>
      </c>
      <c r="AF2">
        <v>4</v>
      </c>
      <c r="AH2">
        <v>4</v>
      </c>
      <c r="AJ2">
        <v>5</v>
      </c>
      <c r="AL2">
        <v>4</v>
      </c>
      <c r="AN2">
        <v>3</v>
      </c>
      <c r="AP2">
        <v>4</v>
      </c>
      <c r="AR2">
        <v>3</v>
      </c>
      <c r="AT2">
        <v>4</v>
      </c>
      <c r="AV2">
        <v>4</v>
      </c>
      <c r="AW2" s="2"/>
      <c r="AX2">
        <v>4</v>
      </c>
      <c r="AY2" s="2"/>
      <c r="AZ2">
        <f>SUM(D2:AX2)</f>
        <v>96</v>
      </c>
    </row>
    <row r="3" spans="1:55" s="3" customFormat="1" x14ac:dyDescent="0.25">
      <c r="A3" s="3" t="s">
        <v>27</v>
      </c>
      <c r="D3" s="3" t="s">
        <v>28</v>
      </c>
      <c r="E3" s="4"/>
      <c r="F3" s="3" t="s">
        <v>29</v>
      </c>
      <c r="G3" s="4"/>
      <c r="H3" s="3" t="s">
        <v>30</v>
      </c>
      <c r="I3" s="4"/>
      <c r="J3" s="3" t="s">
        <v>30</v>
      </c>
      <c r="K3" s="4"/>
      <c r="L3" s="3" t="s">
        <v>31</v>
      </c>
      <c r="M3" s="4"/>
      <c r="N3" s="3" t="s">
        <v>32</v>
      </c>
      <c r="O3" s="4"/>
      <c r="P3" s="3" t="s">
        <v>30</v>
      </c>
      <c r="Q3" s="4"/>
      <c r="R3" s="3" t="s">
        <v>33</v>
      </c>
      <c r="S3" s="4"/>
      <c r="T3" s="3" t="s">
        <v>34</v>
      </c>
      <c r="U3" s="4"/>
      <c r="V3" s="3" t="s">
        <v>35</v>
      </c>
      <c r="W3" s="4"/>
      <c r="X3" s="3" t="s">
        <v>30</v>
      </c>
      <c r="Y3" s="4"/>
      <c r="Z3" s="3" t="s">
        <v>34</v>
      </c>
      <c r="AA3" s="4"/>
      <c r="AB3" s="3" t="s">
        <v>31</v>
      </c>
      <c r="AC3" s="4"/>
      <c r="AD3" s="3" t="s">
        <v>36</v>
      </c>
      <c r="AE3" s="4"/>
      <c r="AF3" s="3" t="s">
        <v>37</v>
      </c>
      <c r="AG3" s="4"/>
      <c r="AH3" s="3" t="s">
        <v>38</v>
      </c>
      <c r="AI3" s="4"/>
      <c r="AJ3" s="3" t="s">
        <v>31</v>
      </c>
      <c r="AK3" s="4"/>
      <c r="AL3" s="3" t="s">
        <v>38</v>
      </c>
      <c r="AM3" s="4"/>
      <c r="AN3" s="3" t="s">
        <v>30</v>
      </c>
      <c r="AO3" s="4"/>
      <c r="AP3" s="3" t="s">
        <v>30</v>
      </c>
      <c r="AQ3" s="4"/>
      <c r="AR3" s="3" t="s">
        <v>38</v>
      </c>
      <c r="AS3" s="4"/>
      <c r="AT3" s="3" t="s">
        <v>33</v>
      </c>
      <c r="AU3" s="4"/>
      <c r="AV3" s="3" t="s">
        <v>30</v>
      </c>
      <c r="AW3" s="4"/>
      <c r="AX3" s="3" t="s">
        <v>32</v>
      </c>
      <c r="AY3" s="4"/>
    </row>
    <row r="4" spans="1:55" x14ac:dyDescent="0.25">
      <c r="A4" t="s">
        <v>118</v>
      </c>
      <c r="B4" s="1" t="s">
        <v>30</v>
      </c>
      <c r="C4" s="1" t="s">
        <v>40</v>
      </c>
      <c r="D4" t="s">
        <v>30</v>
      </c>
      <c r="E4" s="2">
        <f>VLOOKUP(D4,$A$96:$E$126,5,FALSE)</f>
        <v>0.8</v>
      </c>
      <c r="F4" t="s">
        <v>38</v>
      </c>
      <c r="G4" s="2">
        <f>VLOOKUP(F4,$A$96:$G$126,7,FALSE)</f>
        <v>0.8</v>
      </c>
      <c r="H4" t="s">
        <v>48</v>
      </c>
      <c r="I4" s="2">
        <f>VLOOKUP(H4,$A$96:$I$126,9,FALSE)</f>
        <v>0.33</v>
      </c>
      <c r="J4" t="s">
        <v>35</v>
      </c>
      <c r="K4" s="2">
        <f>VLOOKUP(J4,$A$96:$K$126,11,FALSE)</f>
        <v>0.67</v>
      </c>
      <c r="L4" t="s">
        <v>35</v>
      </c>
      <c r="M4" s="2">
        <f>VLOOKUP(L4,$A$96:$M$126,13,FALSE)</f>
        <v>0</v>
      </c>
      <c r="N4" t="s">
        <v>34</v>
      </c>
      <c r="O4" s="2">
        <f>VLOOKUP(N4,$A$96:$O$126,15,FALSE)</f>
        <v>0.5</v>
      </c>
      <c r="P4" t="s">
        <v>33</v>
      </c>
      <c r="Q4" s="2">
        <f>VLOOKUP(P4,$A$96:$Q$126,17,FALSE)</f>
        <v>0.5</v>
      </c>
      <c r="R4" t="s">
        <v>37</v>
      </c>
      <c r="S4" s="2">
        <f>VLOOKUP(R4,$A$96:$S$126,19,FALSE)</f>
        <v>0.25</v>
      </c>
      <c r="T4" t="s">
        <v>34</v>
      </c>
      <c r="U4" s="2">
        <f>VLOOKUP(T4,$A$96:$U$126,21,FALSE)</f>
        <v>1</v>
      </c>
      <c r="V4" t="s">
        <v>30</v>
      </c>
      <c r="W4" s="2">
        <f>VLOOKUP(V4,$A$96:$W$126,23,FALSE)</f>
        <v>0.67</v>
      </c>
      <c r="X4" t="s">
        <v>31</v>
      </c>
      <c r="Y4" s="2">
        <f>VLOOKUP(X4,$A$96:$Y$126,25,FALSE)</f>
        <v>0.25</v>
      </c>
      <c r="Z4" t="s">
        <v>40</v>
      </c>
      <c r="AA4" s="2">
        <f>VLOOKUP(Z4,$A$96:$AA$126,27,FALSE)</f>
        <v>0.4</v>
      </c>
      <c r="AB4" t="s">
        <v>35</v>
      </c>
      <c r="AC4" s="2">
        <f>VLOOKUP(AB4,$A$96:$AC$126,29,FALSE)</f>
        <v>0.2</v>
      </c>
      <c r="AD4" t="s">
        <v>45</v>
      </c>
      <c r="AE4" s="2">
        <f>VLOOKUP(AD4,$A$96:$AE$126,31,FALSE)</f>
        <v>0.25</v>
      </c>
      <c r="AF4" t="s">
        <v>34</v>
      </c>
      <c r="AG4" s="2">
        <f>VLOOKUP(AF4,$A$96:$AG$126,33,FALSE)</f>
        <v>0</v>
      </c>
      <c r="AH4" t="s">
        <v>45</v>
      </c>
      <c r="AI4" s="2">
        <f>VLOOKUP(AH4,$A$96:$AI$126,35,FALSE)</f>
        <v>0.75</v>
      </c>
      <c r="AJ4" t="s">
        <v>28</v>
      </c>
      <c r="AK4" s="2">
        <f>VLOOKUP(AJ4,$A$96:$AK$126,37,FALSE)</f>
        <v>0.6</v>
      </c>
      <c r="AL4" t="s">
        <v>30</v>
      </c>
      <c r="AM4" s="2">
        <f>VLOOKUP(AL4,$A$96:$AM$126,39,FALSE)</f>
        <v>0.5</v>
      </c>
      <c r="AN4" t="s">
        <v>35</v>
      </c>
      <c r="AO4" s="2">
        <f>VLOOKUP(AN4,$A$96:$AO$126,41,FALSE)</f>
        <v>0.66666700000000001</v>
      </c>
      <c r="AP4" t="s">
        <v>28</v>
      </c>
      <c r="AQ4" s="2">
        <f>VLOOKUP(AP4,$A$96:$AQ$126,43,FALSE)</f>
        <v>0.75</v>
      </c>
      <c r="AR4" t="s">
        <v>34</v>
      </c>
      <c r="AS4" s="2">
        <f>VLOOKUP(AR4,$A$96:$AS$126,45,FALSE)</f>
        <v>0.66666700000000001</v>
      </c>
      <c r="AT4" t="s">
        <v>30</v>
      </c>
      <c r="AU4" s="2">
        <f>VLOOKUP(AT4,$A$96:$AU$126,47,FALSE)</f>
        <v>0.5</v>
      </c>
      <c r="AV4" t="s">
        <v>34</v>
      </c>
      <c r="AW4" s="2">
        <f>VLOOKUP(AV4,$A$96:$AW$126,49,FALSE)</f>
        <v>0.75</v>
      </c>
      <c r="AX4" t="s">
        <v>37</v>
      </c>
      <c r="AY4" s="2">
        <f>VLOOKUP(AX4,$A$96:$AY$126,51,FALSE)</f>
        <v>0.5</v>
      </c>
      <c r="AZ4">
        <f>SUM(I4:AY4)</f>
        <v>10.703334000000002</v>
      </c>
      <c r="BA4" s="12">
        <v>4.1666666666666664E-2</v>
      </c>
      <c r="BB4" s="12">
        <f>AZ4/24</f>
        <v>0.44597225000000007</v>
      </c>
    </row>
    <row r="5" spans="1:55" x14ac:dyDescent="0.25">
      <c r="A5" t="s">
        <v>120</v>
      </c>
      <c r="B5" s="1" t="s">
        <v>30</v>
      </c>
      <c r="C5" s="10" t="s">
        <v>30</v>
      </c>
      <c r="D5" t="s">
        <v>30</v>
      </c>
      <c r="E5" s="2">
        <f>VLOOKUP(D5,$A$96:$E$126,5,FALSE)</f>
        <v>0.8</v>
      </c>
      <c r="F5" t="s">
        <v>38</v>
      </c>
      <c r="G5" s="2">
        <f>VLOOKUP(F5,$A$96:$G$126,7,FALSE)</f>
        <v>0.8</v>
      </c>
      <c r="H5" t="s">
        <v>35</v>
      </c>
      <c r="I5" s="2">
        <f>VLOOKUP(H5,$A$96:$I$126,9,FALSE)</f>
        <v>0.67</v>
      </c>
      <c r="J5" t="s">
        <v>34</v>
      </c>
      <c r="K5" s="2">
        <f>VLOOKUP(J5,$A$96:$K$126,11,FALSE)</f>
        <v>0.67</v>
      </c>
      <c r="L5" t="s">
        <v>33</v>
      </c>
      <c r="M5" s="2">
        <f>VLOOKUP(L5,$A$96:$M$126,13,FALSE)</f>
        <v>0.75</v>
      </c>
      <c r="N5" t="s">
        <v>35</v>
      </c>
      <c r="O5" s="2">
        <f>VLOOKUP(N5,$A$96:$O$126,15,FALSE)</f>
        <v>0.5</v>
      </c>
      <c r="P5" t="s">
        <v>33</v>
      </c>
      <c r="Q5" s="2">
        <f>VLOOKUP(P5,$A$96:$Q$126,17,FALSE)</f>
        <v>0.5</v>
      </c>
      <c r="R5" t="s">
        <v>38</v>
      </c>
      <c r="S5" s="2">
        <f>VLOOKUP(R5,$A$96:$S$126,19,FALSE)</f>
        <v>0.5</v>
      </c>
      <c r="T5" t="s">
        <v>48</v>
      </c>
      <c r="U5" s="2">
        <f>VLOOKUP(T5,$A$96:$U$126,21,FALSE)</f>
        <v>0.75</v>
      </c>
      <c r="V5" t="s">
        <v>33</v>
      </c>
      <c r="W5" s="2">
        <f>VLOOKUP(V5,$A$96:$W$126,23,FALSE)</f>
        <v>0</v>
      </c>
      <c r="X5" t="s">
        <v>28</v>
      </c>
      <c r="Y5" s="2">
        <f>VLOOKUP(X5,$A$96:$Y$126,25,FALSE)</f>
        <v>0.75</v>
      </c>
      <c r="Z5" t="s">
        <v>33</v>
      </c>
      <c r="AA5" s="2">
        <f>VLOOKUP(Z5,$A$96:$AA$126,27,FALSE)</f>
        <v>0.8</v>
      </c>
      <c r="AB5" t="s">
        <v>40</v>
      </c>
      <c r="AC5" s="2">
        <f>VLOOKUP(AB5,$A$96:$AC$126,29,FALSE)</f>
        <v>0.4</v>
      </c>
      <c r="AD5" t="s">
        <v>31</v>
      </c>
      <c r="AE5" s="2">
        <f>VLOOKUP(AD5,$A$96:$AE$126,31,FALSE)</f>
        <v>0.25</v>
      </c>
      <c r="AF5" t="s">
        <v>38</v>
      </c>
      <c r="AG5" s="2">
        <f>VLOOKUP(AF5,$A$96:$AG$126,33,FALSE)</f>
        <v>0.75</v>
      </c>
      <c r="AH5" t="s">
        <v>30</v>
      </c>
      <c r="AI5" s="2">
        <f>VLOOKUP(AH5,$A$96:$AI$126,35,FALSE)</f>
        <v>0.5</v>
      </c>
      <c r="AJ5" t="s">
        <v>30</v>
      </c>
      <c r="AK5" s="2">
        <f>VLOOKUP(AJ5,$A$96:$AK$126,37,FALSE)</f>
        <v>0.4</v>
      </c>
      <c r="AL5" t="s">
        <v>41</v>
      </c>
      <c r="AM5" s="2">
        <f>VLOOKUP(AL5,$A$96:$AM$126,39,FALSE)</f>
        <v>0.5</v>
      </c>
      <c r="AN5" t="s">
        <v>34</v>
      </c>
      <c r="AO5" s="2">
        <f>VLOOKUP(AN5,$A$96:$AO$126,41,FALSE)</f>
        <v>0.3333333</v>
      </c>
      <c r="AP5" t="s">
        <v>32</v>
      </c>
      <c r="AQ5" s="2">
        <f>VLOOKUP(AP5,$A$96:$AQ$126,43,FALSE)</f>
        <v>0.25</v>
      </c>
      <c r="AR5" t="s">
        <v>33</v>
      </c>
      <c r="AS5" s="2">
        <f>VLOOKUP(AR5,$A$96:$AS$126,45,FALSE)</f>
        <v>0.33333000000000002</v>
      </c>
      <c r="AT5" t="s">
        <v>33</v>
      </c>
      <c r="AU5" s="2">
        <f>VLOOKUP(AT5,$A$96:$AU$126,47,FALSE)</f>
        <v>1</v>
      </c>
      <c r="AV5" t="s">
        <v>37</v>
      </c>
      <c r="AW5" s="2">
        <f>VLOOKUP(AV5,$A$96:$AW$126,49,FALSE)</f>
        <v>0.25</v>
      </c>
      <c r="AX5" t="s">
        <v>37</v>
      </c>
      <c r="AY5" s="2">
        <f>VLOOKUP(AX5,$A$96:$AY$126,51,FALSE)</f>
        <v>0.5</v>
      </c>
      <c r="AZ5">
        <f>SUM(I5:AY5)</f>
        <v>11.356663299999999</v>
      </c>
      <c r="BA5" s="12">
        <v>4.1666666666666664E-2</v>
      </c>
      <c r="BB5" s="12">
        <f>AZ5/24</f>
        <v>0.47319430416666663</v>
      </c>
    </row>
    <row r="6" spans="1:55" x14ac:dyDescent="0.25">
      <c r="A6" s="7" t="s">
        <v>77</v>
      </c>
      <c r="B6" s="7" t="s">
        <v>30</v>
      </c>
      <c r="C6" s="7" t="s">
        <v>40</v>
      </c>
      <c r="D6" s="7" t="s">
        <v>34</v>
      </c>
      <c r="E6" s="2">
        <f>VLOOKUP(D6,$A$96:$E$126,5,FALSE)</f>
        <v>0.6</v>
      </c>
      <c r="F6" s="7" t="s">
        <v>35</v>
      </c>
      <c r="G6" s="2">
        <f>VLOOKUP(F6,$A$96:$G$126,7,FALSE)</f>
        <v>0.6</v>
      </c>
      <c r="H6" s="7" t="s">
        <v>34</v>
      </c>
      <c r="I6" s="2">
        <f>VLOOKUP(H6,$A$96:$I$126,9,FALSE)</f>
        <v>0.67</v>
      </c>
      <c r="J6" s="7" t="s">
        <v>34</v>
      </c>
      <c r="K6" s="2">
        <f>VLOOKUP(J6,$A$96:$K$126,11,FALSE)</f>
        <v>0.67</v>
      </c>
      <c r="L6" s="7" t="s">
        <v>32</v>
      </c>
      <c r="M6" s="2">
        <f>VLOOKUP(L6,$A$96:$M$126,13,FALSE)</f>
        <v>0.5</v>
      </c>
      <c r="N6" s="7" t="s">
        <v>31</v>
      </c>
      <c r="O6" s="2">
        <f>VLOOKUP(N6,$A$96:$O$126,15,FALSE)</f>
        <v>0.5</v>
      </c>
      <c r="P6" s="7" t="s">
        <v>35</v>
      </c>
      <c r="Q6" s="2">
        <f>VLOOKUP(P6,$A$96:$Q$126,17,FALSE)</f>
        <v>0.75</v>
      </c>
      <c r="R6" s="7" t="s">
        <v>35</v>
      </c>
      <c r="S6" s="2">
        <f>VLOOKUP(R6,$A$96:$S$126,19,FALSE)</f>
        <v>0.25</v>
      </c>
      <c r="T6" s="7" t="s">
        <v>34</v>
      </c>
      <c r="U6" s="2">
        <f>VLOOKUP(T6,$A$96:$U$126,21,FALSE)</f>
        <v>1</v>
      </c>
      <c r="V6" s="7" t="s">
        <v>38</v>
      </c>
      <c r="W6" s="2">
        <f>VLOOKUP(V6,$A$96:$W$126,23,FALSE)</f>
        <v>0.67</v>
      </c>
      <c r="X6" s="7" t="s">
        <v>28</v>
      </c>
      <c r="Y6" s="2">
        <f>VLOOKUP(X6,$A$96:$Y$126,25,FALSE)</f>
        <v>0.75</v>
      </c>
      <c r="Z6" s="7" t="s">
        <v>30</v>
      </c>
      <c r="AA6" s="2">
        <f>VLOOKUP(Z6,$A$96:$AA$126,27,FALSE)</f>
        <v>0.8</v>
      </c>
      <c r="AB6" s="7" t="s">
        <v>40</v>
      </c>
      <c r="AC6" s="2">
        <f>VLOOKUP(AB6,$A$96:$AC$126,29,FALSE)</f>
        <v>0.4</v>
      </c>
      <c r="AD6" s="7" t="s">
        <v>30</v>
      </c>
      <c r="AE6" s="2">
        <f>VLOOKUP(AD6,$A$96:$AE$126,31,FALSE)</f>
        <v>0.5</v>
      </c>
      <c r="AF6" s="7" t="s">
        <v>34</v>
      </c>
      <c r="AG6" s="2">
        <f>VLOOKUP(AF6,$A$96:$AG$126,33,FALSE)</f>
        <v>0</v>
      </c>
      <c r="AH6" s="7" t="s">
        <v>45</v>
      </c>
      <c r="AI6" s="2">
        <f>VLOOKUP(AH6,$A$96:$AI$126,35,FALSE)</f>
        <v>0.75</v>
      </c>
      <c r="AJ6" s="7" t="s">
        <v>78</v>
      </c>
      <c r="AK6" s="2">
        <f>VLOOKUP(AJ6,$A$96:$AK$126,37,FALSE)</f>
        <v>0.4</v>
      </c>
      <c r="AL6" s="7" t="s">
        <v>37</v>
      </c>
      <c r="AM6" s="2">
        <f>VLOOKUP(AL6,$A$96:$AM$126,39,FALSE)</f>
        <v>0.75</v>
      </c>
      <c r="AN6" s="7" t="s">
        <v>45</v>
      </c>
      <c r="AO6" s="2">
        <f>VLOOKUP(AN6,$A$96:$AO$126,41,FALSE)</f>
        <v>0</v>
      </c>
      <c r="AP6" s="7" t="s">
        <v>32</v>
      </c>
      <c r="AQ6" s="2">
        <f>VLOOKUP(AP6,$A$96:$AQ$126,43,FALSE)</f>
        <v>0.25</v>
      </c>
      <c r="AR6" s="7" t="s">
        <v>34</v>
      </c>
      <c r="AS6" s="2">
        <f>VLOOKUP(AR6,$A$96:$AS$126,45,FALSE)</f>
        <v>0.66666700000000001</v>
      </c>
      <c r="AT6" s="7" t="s">
        <v>37</v>
      </c>
      <c r="AU6" s="2">
        <f>VLOOKUP(AT6,$A$96:$AU$126,47,FALSE)</f>
        <v>0.25</v>
      </c>
      <c r="AV6" s="7" t="s">
        <v>33</v>
      </c>
      <c r="AW6" s="2">
        <f>VLOOKUP(AV6,$A$96:$AW$126,49,FALSE)</f>
        <v>0.5</v>
      </c>
      <c r="AX6" s="7" t="s">
        <v>28</v>
      </c>
      <c r="AY6" s="2">
        <f>VLOOKUP(AX6,$A$96:$AY$126,51,FALSE)</f>
        <v>0.5</v>
      </c>
      <c r="AZ6">
        <f>SUM(I6:AY6)</f>
        <v>11.526667000000002</v>
      </c>
      <c r="BA6" s="12">
        <v>4.1666666666666664E-2</v>
      </c>
      <c r="BB6" s="12">
        <f>AZ6/24</f>
        <v>0.48027779166666673</v>
      </c>
      <c r="BC6" s="7"/>
    </row>
    <row r="7" spans="1:55" x14ac:dyDescent="0.25">
      <c r="A7" t="s">
        <v>158</v>
      </c>
      <c r="B7" s="9" t="s">
        <v>30</v>
      </c>
      <c r="C7" s="9" t="s">
        <v>40</v>
      </c>
      <c r="D7" t="s">
        <v>30</v>
      </c>
      <c r="E7" s="2">
        <f>VLOOKUP(D7,$A$96:$E$126,5,FALSE)</f>
        <v>0.8</v>
      </c>
      <c r="F7" t="s">
        <v>38</v>
      </c>
      <c r="G7" s="2">
        <f>VLOOKUP(F7,$A$96:$G$126,7,FALSE)</f>
        <v>0.8</v>
      </c>
      <c r="H7" t="s">
        <v>38</v>
      </c>
      <c r="I7" s="2">
        <f>VLOOKUP(H7,$A$96:$I$126,9,FALSE)</f>
        <v>0.33</v>
      </c>
      <c r="J7" t="s">
        <v>34</v>
      </c>
      <c r="K7" s="2">
        <f>VLOOKUP(J7,$A$96:$K$126,11,FALSE)</f>
        <v>0.67</v>
      </c>
      <c r="L7" t="s">
        <v>38</v>
      </c>
      <c r="M7" s="2">
        <f>VLOOKUP(L7,$A$96:$M$126,13,FALSE)</f>
        <v>0.25</v>
      </c>
      <c r="N7" t="s">
        <v>30</v>
      </c>
      <c r="O7" s="2">
        <f>VLOOKUP(N7,$A$96:$O$126,15,FALSE)</f>
        <v>0.25</v>
      </c>
      <c r="P7" t="s">
        <v>33</v>
      </c>
      <c r="Q7" s="2">
        <f>VLOOKUP(P7,$A$96:$Q$126,17,FALSE)</f>
        <v>0.5</v>
      </c>
      <c r="R7" t="s">
        <v>41</v>
      </c>
      <c r="S7" s="2">
        <f>VLOOKUP(R7,$A$96:$S$126,19,FALSE)</f>
        <v>0.5</v>
      </c>
      <c r="T7" t="s">
        <v>30</v>
      </c>
      <c r="U7" s="2">
        <f>VLOOKUP(T7,$A$96:$U$126,21,FALSE)</f>
        <v>0.75</v>
      </c>
      <c r="V7" t="s">
        <v>48</v>
      </c>
      <c r="W7" s="2">
        <f>VLOOKUP(V7,$A$96:$W$126,23,FALSE)</f>
        <v>0.67</v>
      </c>
      <c r="X7" t="s">
        <v>38</v>
      </c>
      <c r="Y7" s="2">
        <f>VLOOKUP(X7,$A$96:$Y$126,25,FALSE)</f>
        <v>0.5</v>
      </c>
      <c r="Z7" t="s">
        <v>33</v>
      </c>
      <c r="AA7" s="2">
        <f>VLOOKUP(Z7,$A$96:$AA$126,27,FALSE)</f>
        <v>0.8</v>
      </c>
      <c r="AB7" t="s">
        <v>33</v>
      </c>
      <c r="AC7" s="2">
        <f>VLOOKUP(AB7,$A$96:$AC$126,29,FALSE)</f>
        <v>0.8</v>
      </c>
      <c r="AD7" t="s">
        <v>38</v>
      </c>
      <c r="AE7" s="2">
        <f>VLOOKUP(AD7,$A$96:$AE$126,31,FALSE)</f>
        <v>0.5</v>
      </c>
      <c r="AF7" t="s">
        <v>33</v>
      </c>
      <c r="AG7" s="2">
        <f>VLOOKUP(AF7,$A$96:$AG$126,33,FALSE)</f>
        <v>0.25</v>
      </c>
      <c r="AH7" t="s">
        <v>34</v>
      </c>
      <c r="AI7" s="2">
        <f>VLOOKUP(AH7,$A$96:$AI$126,35,FALSE)</f>
        <v>0.25</v>
      </c>
      <c r="AJ7" t="s">
        <v>37</v>
      </c>
      <c r="AK7" s="2">
        <f>VLOOKUP(AJ7,$A$96:$AK$126,37,FALSE)</f>
        <v>0.6</v>
      </c>
      <c r="AL7" t="s">
        <v>33</v>
      </c>
      <c r="AM7" s="2">
        <f>VLOOKUP(AL7,$A$96:$AM$126,39,FALSE)</f>
        <v>0.5</v>
      </c>
      <c r="AN7" t="s">
        <v>33</v>
      </c>
      <c r="AO7" s="2">
        <f>VLOOKUP(AN7,$A$96:$AO$126,41,FALSE)</f>
        <v>0.33333299999999999</v>
      </c>
      <c r="AP7" t="s">
        <v>37</v>
      </c>
      <c r="AQ7" s="2">
        <f>VLOOKUP(AP7,$A$96:$AQ$126,43,FALSE)</f>
        <v>0.25</v>
      </c>
      <c r="AR7" t="s">
        <v>48</v>
      </c>
      <c r="AS7" s="2">
        <f>VLOOKUP(AR7,$A$96:$AS$126,45,FALSE)</f>
        <v>0.33333299999999999</v>
      </c>
      <c r="AT7" t="s">
        <v>49</v>
      </c>
      <c r="AU7" s="2">
        <f>VLOOKUP(AT7,$A$96:$AU$126,47,FALSE)</f>
        <v>0.5</v>
      </c>
      <c r="AV7" t="s">
        <v>30</v>
      </c>
      <c r="AW7" s="2">
        <f>VLOOKUP(AV7,$A$96:$AW$126,49,FALSE)</f>
        <v>1</v>
      </c>
      <c r="AX7" t="s">
        <v>30</v>
      </c>
      <c r="AY7" s="2">
        <f>VLOOKUP(AX7,$A$96:$AY$126,51,FALSE)</f>
        <v>0.25</v>
      </c>
      <c r="AZ7">
        <f>SUM(I7:AY7)</f>
        <v>10.786665999999999</v>
      </c>
      <c r="BA7" s="12">
        <v>4.1666666666666664E-2</v>
      </c>
      <c r="BB7" s="12">
        <f>AZ7/24</f>
        <v>0.44944441666666662</v>
      </c>
    </row>
    <row r="8" spans="1:55" x14ac:dyDescent="0.25">
      <c r="A8" t="s">
        <v>117</v>
      </c>
      <c r="B8" s="1" t="s">
        <v>30</v>
      </c>
      <c r="C8" s="1" t="s">
        <v>40</v>
      </c>
      <c r="D8" t="s">
        <v>41</v>
      </c>
      <c r="E8" s="2">
        <f>VLOOKUP(D8,$A$96:$E$126,5,FALSE)</f>
        <v>0.8</v>
      </c>
      <c r="F8" t="s">
        <v>40</v>
      </c>
      <c r="G8" s="2">
        <f>VLOOKUP(F8,$A$96:$G$126,7,FALSE)</f>
        <v>0.8</v>
      </c>
      <c r="H8" t="s">
        <v>33</v>
      </c>
      <c r="I8" s="2">
        <f>VLOOKUP(H8,$A$96:$I$126,9,FALSE)</f>
        <v>0.33</v>
      </c>
      <c r="J8" t="s">
        <v>33</v>
      </c>
      <c r="K8" s="2">
        <f>VLOOKUP(J8,$A$96:$K$126,11,FALSE)</f>
        <v>0.33</v>
      </c>
      <c r="L8" t="s">
        <v>33</v>
      </c>
      <c r="M8" s="2">
        <f>VLOOKUP(L8,$A$96:$M$126,13,FALSE)</f>
        <v>0.75</v>
      </c>
      <c r="N8" t="s">
        <v>31</v>
      </c>
      <c r="O8" s="2">
        <f>VLOOKUP(N8,$A$96:$O$126,15,FALSE)</f>
        <v>0.5</v>
      </c>
      <c r="P8" t="s">
        <v>35</v>
      </c>
      <c r="Q8" s="2">
        <f>VLOOKUP(P8,$A$96:$Q$126,17,FALSE)</f>
        <v>0.75</v>
      </c>
      <c r="R8" t="s">
        <v>30</v>
      </c>
      <c r="S8" s="2">
        <f>VLOOKUP(R8,$A$96:$S$126,19,FALSE)</f>
        <v>0.5</v>
      </c>
      <c r="T8" t="s">
        <v>30</v>
      </c>
      <c r="U8" s="2">
        <f>VLOOKUP(T8,$A$96:$U$126,21,FALSE)</f>
        <v>0.75</v>
      </c>
      <c r="V8" t="s">
        <v>30</v>
      </c>
      <c r="W8" s="2">
        <f>VLOOKUP(V8,$A$96:$W$126,23,FALSE)</f>
        <v>0.67</v>
      </c>
      <c r="X8" t="s">
        <v>33</v>
      </c>
      <c r="Y8" s="2">
        <f>VLOOKUP(X8,$A$96:$Y$126,25,FALSE)</f>
        <v>0.5</v>
      </c>
      <c r="Z8" t="s">
        <v>40</v>
      </c>
      <c r="AA8" s="2">
        <f>VLOOKUP(Z8,$A$96:$AA$126,27,FALSE)</f>
        <v>0.4</v>
      </c>
      <c r="AB8" t="s">
        <v>38</v>
      </c>
      <c r="AC8" s="2">
        <f>VLOOKUP(AB8,$A$96:$AC$126,29,FALSE)</f>
        <v>0.4</v>
      </c>
      <c r="AD8" t="s">
        <v>48</v>
      </c>
      <c r="AE8" s="2">
        <f>VLOOKUP(AD8,$A$96:$AE$126,31,FALSE)</f>
        <v>0.5</v>
      </c>
      <c r="AF8" t="s">
        <v>59</v>
      </c>
      <c r="AG8" s="2">
        <f>VLOOKUP(AF8,$A$96:$AG$126,33,FALSE)</f>
        <v>0.25</v>
      </c>
      <c r="AH8" t="s">
        <v>30</v>
      </c>
      <c r="AI8" s="2">
        <f>VLOOKUP(AH8,$A$96:$AI$126,35,FALSE)</f>
        <v>0.5</v>
      </c>
      <c r="AJ8" t="s">
        <v>48</v>
      </c>
      <c r="AK8" s="2">
        <f>VLOOKUP(AJ8,$A$96:$AK$126,37,FALSE)</f>
        <v>0.4</v>
      </c>
      <c r="AL8" t="s">
        <v>41</v>
      </c>
      <c r="AM8" s="2">
        <f>VLOOKUP(AL8,$A$96:$AM$126,39,FALSE)</f>
        <v>0.5</v>
      </c>
      <c r="AN8" t="s">
        <v>30</v>
      </c>
      <c r="AO8" s="2">
        <f>VLOOKUP(AN8,$A$96:$AO$126,41,FALSE)</f>
        <v>1</v>
      </c>
      <c r="AP8" t="s">
        <v>33</v>
      </c>
      <c r="AQ8" s="2">
        <f>VLOOKUP(AP8,$A$96:$AQ$126,43,FALSE)</f>
        <v>0.5</v>
      </c>
      <c r="AR8" t="s">
        <v>38</v>
      </c>
      <c r="AS8" s="2">
        <f>VLOOKUP(AR8,$A$96:$AS$126,45,FALSE)</f>
        <v>1</v>
      </c>
      <c r="AT8" t="s">
        <v>41</v>
      </c>
      <c r="AU8" s="2">
        <f>VLOOKUP(AT8,$A$96:$AU$126,47,FALSE)</f>
        <v>0.5</v>
      </c>
      <c r="AV8" t="s">
        <v>32</v>
      </c>
      <c r="AW8" s="2">
        <f>VLOOKUP(AV8,$A$96:$AW$126,49,FALSE)</f>
        <v>0.25</v>
      </c>
      <c r="AX8" t="s">
        <v>36</v>
      </c>
      <c r="AY8" s="2">
        <f>VLOOKUP(AX8,$A$96:$AY$126,51,FALSE)</f>
        <v>0.75</v>
      </c>
      <c r="AZ8">
        <f>SUM(I8:AY8)</f>
        <v>12.030000000000001</v>
      </c>
      <c r="BA8" s="12">
        <v>8.3333333333333329E-2</v>
      </c>
      <c r="BB8" s="12">
        <f>AZ8/24</f>
        <v>0.50125000000000008</v>
      </c>
    </row>
    <row r="9" spans="1:55" x14ac:dyDescent="0.25">
      <c r="A9" s="7" t="s">
        <v>103</v>
      </c>
      <c r="B9" s="7" t="s">
        <v>30</v>
      </c>
      <c r="C9" s="7" t="s">
        <v>40</v>
      </c>
      <c r="D9" s="7" t="s">
        <v>30</v>
      </c>
      <c r="E9" s="2">
        <f>VLOOKUP(D9,$A$96:$E$126,5,FALSE)</f>
        <v>0.8</v>
      </c>
      <c r="F9" s="7" t="s">
        <v>38</v>
      </c>
      <c r="G9" s="2">
        <f>VLOOKUP(F9,$A$96:$G$126,7,FALSE)</f>
        <v>0.8</v>
      </c>
      <c r="H9" s="7" t="s">
        <v>34</v>
      </c>
      <c r="I9" s="2">
        <f>VLOOKUP(H9,$A$96:$I$126,9,FALSE)</f>
        <v>0.67</v>
      </c>
      <c r="J9" s="7" t="s">
        <v>34</v>
      </c>
      <c r="K9" s="2">
        <f>VLOOKUP(J9,$A$96:$K$126,11,FALSE)</f>
        <v>0.67</v>
      </c>
      <c r="L9" s="7" t="s">
        <v>48</v>
      </c>
      <c r="M9" s="2">
        <f>VLOOKUP(L9,$A$96:$M$126,13,FALSE)</f>
        <v>0.25</v>
      </c>
      <c r="N9" s="7" t="s">
        <v>35</v>
      </c>
      <c r="O9" s="2">
        <f>VLOOKUP(N9,$A$96:$O$126,15,FALSE)</f>
        <v>0.5</v>
      </c>
      <c r="P9" s="7" t="s">
        <v>38</v>
      </c>
      <c r="Q9" s="2">
        <f>VLOOKUP(P9,$A$96:$Q$126,17,FALSE)</f>
        <v>0.5</v>
      </c>
      <c r="R9" s="7" t="s">
        <v>41</v>
      </c>
      <c r="S9" s="2">
        <f>VLOOKUP(R9,$A$96:$S$126,19,FALSE)</f>
        <v>0.5</v>
      </c>
      <c r="T9" s="7" t="s">
        <v>35</v>
      </c>
      <c r="U9" s="2">
        <f>VLOOKUP(T9,$A$96:$U$126,21,FALSE)</f>
        <v>0.5</v>
      </c>
      <c r="V9" s="7" t="s">
        <v>38</v>
      </c>
      <c r="W9" s="2">
        <f>VLOOKUP(V9,$A$96:$W$126,23,FALSE)</f>
        <v>0.67</v>
      </c>
      <c r="X9" s="7" t="s">
        <v>30</v>
      </c>
      <c r="Y9" s="2">
        <f>VLOOKUP(X9,$A$96:$Y$126,25,FALSE)</f>
        <v>1</v>
      </c>
      <c r="Z9" s="7" t="s">
        <v>30</v>
      </c>
      <c r="AA9" s="2">
        <f>VLOOKUP(Z9,$A$96:$AA$126,27,FALSE)</f>
        <v>0.8</v>
      </c>
      <c r="AB9" s="7" t="s">
        <v>40</v>
      </c>
      <c r="AC9" s="2">
        <f>VLOOKUP(AB9,$A$96:$AC$126,29,FALSE)</f>
        <v>0.4</v>
      </c>
      <c r="AD9" s="7" t="s">
        <v>31</v>
      </c>
      <c r="AE9" s="2">
        <f>VLOOKUP(AD9,$A$96:$AE$126,31,FALSE)</f>
        <v>0.25</v>
      </c>
      <c r="AF9" s="7" t="s">
        <v>38</v>
      </c>
      <c r="AG9" s="2">
        <f>VLOOKUP(AF9,$A$96:$AG$126,33,FALSE)</f>
        <v>0.75</v>
      </c>
      <c r="AH9" s="7" t="s">
        <v>41</v>
      </c>
      <c r="AI9" s="2">
        <f>VLOOKUP(AH9,$A$96:$AI$126,35,FALSE)</f>
        <v>0.5</v>
      </c>
      <c r="AJ9" s="7" t="s">
        <v>45</v>
      </c>
      <c r="AK9" s="2">
        <f>VLOOKUP(AJ9,$A$96:$AK$126,37,FALSE)</f>
        <v>0.6</v>
      </c>
      <c r="AL9" s="7" t="s">
        <v>33</v>
      </c>
      <c r="AM9" s="2">
        <f>VLOOKUP(AL9,$A$96:$AM$126,39,FALSE)</f>
        <v>0.5</v>
      </c>
      <c r="AN9" s="7" t="s">
        <v>38</v>
      </c>
      <c r="AO9" s="2">
        <f>VLOOKUP(AN9,$A$96:$AO$126,41,FALSE)</f>
        <v>0.33333299999999999</v>
      </c>
      <c r="AP9" s="7" t="s">
        <v>28</v>
      </c>
      <c r="AQ9" s="2">
        <f>VLOOKUP(AP9,$A$96:$AQ$126,43,FALSE)</f>
        <v>0.75</v>
      </c>
      <c r="AR9" s="7" t="s">
        <v>33</v>
      </c>
      <c r="AS9" s="2">
        <f>VLOOKUP(AR9,$A$96:$AS$126,45,FALSE)</f>
        <v>0.33333000000000002</v>
      </c>
      <c r="AT9" s="7" t="s">
        <v>38</v>
      </c>
      <c r="AU9" s="2">
        <f>VLOOKUP(AT9,$A$96:$AU$126,47,FALSE)</f>
        <v>0.5</v>
      </c>
      <c r="AV9" s="7" t="s">
        <v>30</v>
      </c>
      <c r="AW9" s="2">
        <f>VLOOKUP(AV9,$A$96:$AW$126,49,FALSE)</f>
        <v>1</v>
      </c>
      <c r="AX9" s="7" t="s">
        <v>41</v>
      </c>
      <c r="AY9" s="2">
        <f>VLOOKUP(AX9,$A$96:$AY$126,51,FALSE)</f>
        <v>0.25</v>
      </c>
      <c r="AZ9">
        <f>SUM(I9:AY9)</f>
        <v>12.226663</v>
      </c>
      <c r="BA9" s="12">
        <v>8.3333333333333329E-2</v>
      </c>
      <c r="BB9" s="12">
        <f>AZ9/24</f>
        <v>0.50944429166666672</v>
      </c>
      <c r="BC9" s="7"/>
    </row>
    <row r="10" spans="1:55" x14ac:dyDescent="0.25">
      <c r="A10" s="7" t="s">
        <v>53</v>
      </c>
      <c r="B10" s="7" t="s">
        <v>30</v>
      </c>
      <c r="C10" s="7" t="s">
        <v>40</v>
      </c>
      <c r="D10" s="7" t="s">
        <v>38</v>
      </c>
      <c r="E10" s="2">
        <f>VLOOKUP(D10,$A$96:$E$126,5,FALSE)</f>
        <v>0.4</v>
      </c>
      <c r="F10" s="7" t="s">
        <v>30</v>
      </c>
      <c r="G10" s="2">
        <f>VLOOKUP(F10,$A$96:$G$126,7,FALSE)</f>
        <v>0.4</v>
      </c>
      <c r="H10" s="7" t="s">
        <v>35</v>
      </c>
      <c r="I10" s="2">
        <f>VLOOKUP(H10,$A$96:$I$126,9,FALSE)</f>
        <v>0.67</v>
      </c>
      <c r="J10" s="7" t="s">
        <v>30</v>
      </c>
      <c r="K10" s="2">
        <f>VLOOKUP(J10,$A$96:$K$126,11,FALSE)</f>
        <v>1</v>
      </c>
      <c r="L10" s="7" t="s">
        <v>33</v>
      </c>
      <c r="M10" s="2">
        <f>VLOOKUP(L10,$A$96:$M$126,13,FALSE)</f>
        <v>0.75</v>
      </c>
      <c r="N10" s="7" t="s">
        <v>38</v>
      </c>
      <c r="O10" s="2">
        <f>VLOOKUP(N10,$A$96:$O$126,15,FALSE)</f>
        <v>0.25</v>
      </c>
      <c r="P10" s="7" t="s">
        <v>30</v>
      </c>
      <c r="Q10" s="2">
        <f>VLOOKUP(P10,$A$96:$Q$126,17,FALSE)</f>
        <v>1</v>
      </c>
      <c r="R10" s="7" t="s">
        <v>41</v>
      </c>
      <c r="S10" s="2">
        <f>VLOOKUP(R10,$A$96:$S$126,19,FALSE)</f>
        <v>0.5</v>
      </c>
      <c r="T10" s="7" t="s">
        <v>30</v>
      </c>
      <c r="U10" s="2">
        <f>VLOOKUP(T10,$A$96:$U$126,21,FALSE)</f>
        <v>0.75</v>
      </c>
      <c r="V10" s="7" t="s">
        <v>38</v>
      </c>
      <c r="W10" s="2">
        <f>VLOOKUP(V10,$A$96:$W$126,23,FALSE)</f>
        <v>0.67</v>
      </c>
      <c r="X10" s="7" t="s">
        <v>28</v>
      </c>
      <c r="Y10" s="2">
        <f>VLOOKUP(X10,$A$96:$Y$126,25,FALSE)</f>
        <v>0.75</v>
      </c>
      <c r="Z10" s="7" t="s">
        <v>30</v>
      </c>
      <c r="AA10" s="2">
        <f>VLOOKUP(Z10,$A$96:$AA$126,27,FALSE)</f>
        <v>0.8</v>
      </c>
      <c r="AB10" s="7" t="s">
        <v>38</v>
      </c>
      <c r="AC10" s="2">
        <f>VLOOKUP(AB10,$A$96:$AC$126,29,FALSE)</f>
        <v>0.4</v>
      </c>
      <c r="AD10" s="7" t="s">
        <v>32</v>
      </c>
      <c r="AE10" s="2">
        <f>VLOOKUP(AD10,$A$96:$AE$126,31,FALSE)</f>
        <v>0.25</v>
      </c>
      <c r="AF10" s="7" t="s">
        <v>28</v>
      </c>
      <c r="AG10" s="2">
        <f>VLOOKUP(AF10,$A$96:$AG$126,33,FALSE)</f>
        <v>0.5</v>
      </c>
      <c r="AH10" s="7" t="s">
        <v>30</v>
      </c>
      <c r="AI10" s="2">
        <f>VLOOKUP(AH10,$A$96:$AI$126,35,FALSE)</f>
        <v>0.5</v>
      </c>
      <c r="AJ10" s="7" t="s">
        <v>38</v>
      </c>
      <c r="AK10" s="2">
        <f>VLOOKUP(AJ10,$A$96:$AK$126,37,FALSE)</f>
        <v>0.4</v>
      </c>
      <c r="AL10" s="7" t="s">
        <v>33</v>
      </c>
      <c r="AM10" s="2">
        <f>VLOOKUP(AL10,$A$96:$AM$126,39,FALSE)</f>
        <v>0.5</v>
      </c>
      <c r="AN10" s="7" t="s">
        <v>33</v>
      </c>
      <c r="AO10" s="2">
        <f>VLOOKUP(AN10,$A$96:$AO$126,41,FALSE)</f>
        <v>0.33333299999999999</v>
      </c>
      <c r="AP10" s="7" t="s">
        <v>34</v>
      </c>
      <c r="AQ10" s="2">
        <f>VLOOKUP(AP10,$A$96:$AQ$126,43,FALSE)</f>
        <v>0.75</v>
      </c>
      <c r="AR10" s="7" t="s">
        <v>33</v>
      </c>
      <c r="AS10" s="2">
        <f>VLOOKUP(AR10,$A$96:$AS$126,45,FALSE)</f>
        <v>0.33333000000000002</v>
      </c>
      <c r="AT10" s="7" t="s">
        <v>38</v>
      </c>
      <c r="AU10" s="2">
        <f>VLOOKUP(AT10,$A$96:$AU$126,47,FALSE)</f>
        <v>0.5</v>
      </c>
      <c r="AV10" s="7" t="s">
        <v>32</v>
      </c>
      <c r="AW10" s="2">
        <f>VLOOKUP(AV10,$A$96:$AW$126,49,FALSE)</f>
        <v>0.25</v>
      </c>
      <c r="AX10" s="7" t="s">
        <v>30</v>
      </c>
      <c r="AY10" s="2">
        <f>VLOOKUP(AX10,$A$96:$AY$126,51,FALSE)</f>
        <v>0.25</v>
      </c>
      <c r="AZ10">
        <f>SUM(I10:AY10)</f>
        <v>12.106662999999999</v>
      </c>
      <c r="BA10" s="12">
        <v>8.3333333333333329E-2</v>
      </c>
      <c r="BB10" s="12">
        <f>AZ10/24</f>
        <v>0.5044442916666666</v>
      </c>
      <c r="BC10" s="7"/>
    </row>
    <row r="11" spans="1:55" x14ac:dyDescent="0.25">
      <c r="A11" s="7" t="s">
        <v>66</v>
      </c>
      <c r="B11" s="7" t="s">
        <v>30</v>
      </c>
      <c r="C11" s="7" t="s">
        <v>40</v>
      </c>
      <c r="D11" s="7" t="s">
        <v>30</v>
      </c>
      <c r="E11" s="2">
        <f>VLOOKUP(D11,$A$96:$E$126,5,FALSE)</f>
        <v>0.8</v>
      </c>
      <c r="F11" s="7" t="s">
        <v>38</v>
      </c>
      <c r="G11" s="2">
        <f>VLOOKUP(F11,$A$96:$G$126,7,FALSE)</f>
        <v>0.8</v>
      </c>
      <c r="H11" s="7" t="s">
        <v>33</v>
      </c>
      <c r="I11" s="2">
        <f>VLOOKUP(H11,$A$96:$I$126,9,FALSE)</f>
        <v>0.33</v>
      </c>
      <c r="J11" s="7" t="s">
        <v>35</v>
      </c>
      <c r="K11" s="2">
        <f>VLOOKUP(J11,$A$96:$K$126,11,FALSE)</f>
        <v>0.67</v>
      </c>
      <c r="L11" s="7" t="s">
        <v>33</v>
      </c>
      <c r="M11" s="2">
        <f>VLOOKUP(L11,$A$96:$M$126,13,FALSE)</f>
        <v>0.75</v>
      </c>
      <c r="N11" s="7" t="s">
        <v>41</v>
      </c>
      <c r="O11" s="2">
        <f>VLOOKUP(N11,$A$96:$O$126,15,FALSE)</f>
        <v>0.25</v>
      </c>
      <c r="P11" s="7" t="s">
        <v>30</v>
      </c>
      <c r="Q11" s="2">
        <f>VLOOKUP(P11,$A$96:$Q$126,17,FALSE)</f>
        <v>1</v>
      </c>
      <c r="R11" s="7" t="s">
        <v>38</v>
      </c>
      <c r="S11" s="2">
        <f>VLOOKUP(R11,$A$96:$S$126,19,FALSE)</f>
        <v>0.5</v>
      </c>
      <c r="T11" s="7" t="s">
        <v>48</v>
      </c>
      <c r="U11" s="2">
        <f>VLOOKUP(T11,$A$96:$U$126,21,FALSE)</f>
        <v>0.75</v>
      </c>
      <c r="V11" s="7" t="s">
        <v>30</v>
      </c>
      <c r="W11" s="2">
        <f>VLOOKUP(V11,$A$96:$W$126,23,FALSE)</f>
        <v>0.67</v>
      </c>
      <c r="X11" s="7" t="s">
        <v>28</v>
      </c>
      <c r="Y11" s="2">
        <f>VLOOKUP(X11,$A$96:$Y$126,25,FALSE)</f>
        <v>0.75</v>
      </c>
      <c r="Z11" s="7" t="s">
        <v>35</v>
      </c>
      <c r="AA11" s="2">
        <f>VLOOKUP(Z11,$A$96:$AA$126,27,FALSE)</f>
        <v>0.6</v>
      </c>
      <c r="AB11" s="7" t="s">
        <v>40</v>
      </c>
      <c r="AC11" s="2">
        <f>VLOOKUP(AB11,$A$96:$AC$126,29,FALSE)</f>
        <v>0.4</v>
      </c>
      <c r="AD11" s="7" t="s">
        <v>33</v>
      </c>
      <c r="AE11" s="2">
        <f>VLOOKUP(AD11,$A$96:$AE$126,31,FALSE)</f>
        <v>0</v>
      </c>
      <c r="AF11" s="7" t="s">
        <v>35</v>
      </c>
      <c r="AG11" s="2">
        <f>VLOOKUP(AF11,$A$96:$AG$126,33,FALSE)</f>
        <v>0.5</v>
      </c>
      <c r="AH11" s="7" t="s">
        <v>41</v>
      </c>
      <c r="AI11" s="2">
        <f>VLOOKUP(AH11,$A$96:$AI$126,35,FALSE)</f>
        <v>0.5</v>
      </c>
      <c r="AJ11" s="7" t="s">
        <v>33</v>
      </c>
      <c r="AK11" s="2">
        <f>VLOOKUP(AJ11,$A$96:$AK$126,37,FALSE)</f>
        <v>0.8</v>
      </c>
      <c r="AL11" s="7" t="s">
        <v>38</v>
      </c>
      <c r="AM11" s="2">
        <f>VLOOKUP(AL11,$A$96:$AM$126,39,FALSE)</f>
        <v>1</v>
      </c>
      <c r="AN11" s="7" t="s">
        <v>33</v>
      </c>
      <c r="AO11" s="2">
        <f>VLOOKUP(AN11,$A$96:$AO$126,41,FALSE)</f>
        <v>0.33333299999999999</v>
      </c>
      <c r="AP11" s="7" t="s">
        <v>28</v>
      </c>
      <c r="AQ11" s="2">
        <f>VLOOKUP(AP11,$A$96:$AQ$126,43,FALSE)</f>
        <v>0.75</v>
      </c>
      <c r="AR11" s="7" t="s">
        <v>30</v>
      </c>
      <c r="AS11" s="2">
        <f>VLOOKUP(AR11,$A$96:$AS$126,45,FALSE)</f>
        <v>0.33333000000000002</v>
      </c>
      <c r="AT11" s="7" t="s">
        <v>41</v>
      </c>
      <c r="AU11" s="2">
        <f>VLOOKUP(AT11,$A$96:$AU$126,47,FALSE)</f>
        <v>0.5</v>
      </c>
      <c r="AV11" s="7" t="s">
        <v>32</v>
      </c>
      <c r="AW11" s="2">
        <f>VLOOKUP(AV11,$A$96:$AW$126,49,FALSE)</f>
        <v>0.25</v>
      </c>
      <c r="AX11" s="7" t="s">
        <v>33</v>
      </c>
      <c r="AY11" s="2">
        <f>VLOOKUP(AX11,$A$96:$AY$126,51,FALSE)</f>
        <v>0.25</v>
      </c>
      <c r="AZ11">
        <f>SUM(I11:AY11)</f>
        <v>11.886663</v>
      </c>
      <c r="BA11" s="12">
        <v>8.3333333333333329E-2</v>
      </c>
      <c r="BB11" s="12">
        <f>AZ11/24</f>
        <v>0.495277625</v>
      </c>
      <c r="BC11" s="7"/>
    </row>
    <row r="12" spans="1:55" x14ac:dyDescent="0.25">
      <c r="A12" s="7" t="s">
        <v>83</v>
      </c>
      <c r="B12" s="7" t="s">
        <v>30</v>
      </c>
      <c r="C12" s="7" t="s">
        <v>40</v>
      </c>
      <c r="D12" s="7" t="s">
        <v>38</v>
      </c>
      <c r="E12" s="2">
        <f>VLOOKUP(D12,$A$96:$E$126,5,FALSE)</f>
        <v>0.4</v>
      </c>
      <c r="F12" s="7" t="s">
        <v>38</v>
      </c>
      <c r="G12" s="2">
        <f>VLOOKUP(F12,$A$96:$G$126,7,FALSE)</f>
        <v>0.8</v>
      </c>
      <c r="H12" s="7" t="s">
        <v>33</v>
      </c>
      <c r="I12" s="2">
        <f>VLOOKUP(H12,$A$96:$I$126,9,FALSE)</f>
        <v>0.33</v>
      </c>
      <c r="J12" s="7" t="s">
        <v>45</v>
      </c>
      <c r="K12" s="2">
        <f>VLOOKUP(J12,$A$96:$K$126,11,FALSE)</f>
        <v>0</v>
      </c>
      <c r="L12" s="7" t="s">
        <v>33</v>
      </c>
      <c r="M12" s="2">
        <f>VLOOKUP(L12,$A$96:$M$126,13,FALSE)</f>
        <v>0.75</v>
      </c>
      <c r="N12" s="7" t="s">
        <v>30</v>
      </c>
      <c r="O12" s="2">
        <f>VLOOKUP(N12,$A$96:$O$126,15,FALSE)</f>
        <v>0.25</v>
      </c>
      <c r="P12" s="7" t="s">
        <v>33</v>
      </c>
      <c r="Q12" s="2">
        <f>VLOOKUP(P12,$A$96:$Q$126,17,FALSE)</f>
        <v>0.5</v>
      </c>
      <c r="R12" s="7" t="s">
        <v>38</v>
      </c>
      <c r="S12" s="2">
        <f>VLOOKUP(R12,$A$96:$S$126,19,FALSE)</f>
        <v>0.5</v>
      </c>
      <c r="T12" s="7" t="s">
        <v>30</v>
      </c>
      <c r="U12" s="2">
        <f>VLOOKUP(T12,$A$96:$U$126,21,FALSE)</f>
        <v>0.75</v>
      </c>
      <c r="V12" s="7" t="s">
        <v>38</v>
      </c>
      <c r="W12" s="2">
        <f>VLOOKUP(V12,$A$96:$W$126,23,FALSE)</f>
        <v>0.67</v>
      </c>
      <c r="X12" s="7" t="s">
        <v>33</v>
      </c>
      <c r="Y12" s="2">
        <f>VLOOKUP(X12,$A$96:$Y$126,25,FALSE)</f>
        <v>0.5</v>
      </c>
      <c r="Z12" s="7" t="s">
        <v>35</v>
      </c>
      <c r="AA12" s="2">
        <f>VLOOKUP(Z12,$A$96:$AA$126,27,FALSE)</f>
        <v>0.6</v>
      </c>
      <c r="AB12" s="7" t="s">
        <v>33</v>
      </c>
      <c r="AC12" s="2">
        <f>VLOOKUP(AB12,$A$96:$AC$126,29,FALSE)</f>
        <v>0.8</v>
      </c>
      <c r="AD12" s="7" t="s">
        <v>38</v>
      </c>
      <c r="AE12" s="2">
        <f>VLOOKUP(AD12,$A$96:$AE$126,31,FALSE)</f>
        <v>0.5</v>
      </c>
      <c r="AF12" s="7" t="s">
        <v>41</v>
      </c>
      <c r="AG12" s="2">
        <f>VLOOKUP(AF12,$A$96:$AG$126,33,FALSE)</f>
        <v>0.75</v>
      </c>
      <c r="AH12" s="7" t="s">
        <v>38</v>
      </c>
      <c r="AI12" s="2">
        <f>VLOOKUP(AH12,$A$96:$AI$126,35,FALSE)</f>
        <v>1</v>
      </c>
      <c r="AJ12" s="7" t="s">
        <v>38</v>
      </c>
      <c r="AK12" s="2">
        <f>VLOOKUP(AJ12,$A$96:$AK$126,37,FALSE)</f>
        <v>0.4</v>
      </c>
      <c r="AL12" s="7" t="s">
        <v>30</v>
      </c>
      <c r="AM12" s="2">
        <f>VLOOKUP(AL12,$A$96:$AM$126,39,FALSE)</f>
        <v>0.5</v>
      </c>
      <c r="AN12" s="7" t="s">
        <v>33</v>
      </c>
      <c r="AO12" s="2">
        <f>VLOOKUP(AN12,$A$96:$AO$126,41,FALSE)</f>
        <v>0.33333299999999999</v>
      </c>
      <c r="AP12" s="7" t="s">
        <v>38</v>
      </c>
      <c r="AQ12" s="2">
        <f>VLOOKUP(AP12,$A$96:$AQ$126,43,FALSE)</f>
        <v>0.5</v>
      </c>
      <c r="AR12" s="7" t="s">
        <v>33</v>
      </c>
      <c r="AS12" s="2">
        <f>VLOOKUP(AR12,$A$96:$AS$126,45,FALSE)</f>
        <v>0.33333000000000002</v>
      </c>
      <c r="AT12" s="7" t="s">
        <v>41</v>
      </c>
      <c r="AU12" s="2">
        <f>VLOOKUP(AT12,$A$96:$AU$126,47,FALSE)</f>
        <v>0.5</v>
      </c>
      <c r="AV12" s="7" t="s">
        <v>30</v>
      </c>
      <c r="AW12" s="2">
        <f>VLOOKUP(AV12,$A$96:$AW$126,49,FALSE)</f>
        <v>1</v>
      </c>
      <c r="AX12" s="7" t="s">
        <v>38</v>
      </c>
      <c r="AY12" s="2">
        <f>VLOOKUP(AX12,$A$96:$AY$126,51,FALSE)</f>
        <v>0.25</v>
      </c>
      <c r="AZ12">
        <f>SUM(I12:AY12)</f>
        <v>11.716662999999999</v>
      </c>
      <c r="BA12" s="12">
        <v>8.3333333333333329E-2</v>
      </c>
      <c r="BB12" s="12">
        <f>AZ12/24</f>
        <v>0.48819429166666661</v>
      </c>
      <c r="BC12" s="7"/>
    </row>
    <row r="13" spans="1:55" x14ac:dyDescent="0.25">
      <c r="A13" s="7" t="s">
        <v>80</v>
      </c>
      <c r="B13" s="7" t="s">
        <v>30</v>
      </c>
      <c r="C13" s="7" t="s">
        <v>40</v>
      </c>
      <c r="D13" s="7" t="s">
        <v>40</v>
      </c>
      <c r="E13" s="2">
        <f>VLOOKUP(D13,$A$96:$E$126,5,FALSE)</f>
        <v>0.4</v>
      </c>
      <c r="F13" s="7" t="s">
        <v>30</v>
      </c>
      <c r="G13" s="2">
        <f>VLOOKUP(F13,$A$96:$G$126,7,FALSE)</f>
        <v>0.4</v>
      </c>
      <c r="H13" s="7" t="s">
        <v>34</v>
      </c>
      <c r="I13" s="2">
        <f>VLOOKUP(H13,$A$96:$I$126,9,FALSE)</f>
        <v>0.67</v>
      </c>
      <c r="J13" s="7" t="s">
        <v>35</v>
      </c>
      <c r="K13" s="2">
        <f>VLOOKUP(J13,$A$96:$K$126,11,FALSE)</f>
        <v>0.67</v>
      </c>
      <c r="L13" s="7" t="s">
        <v>41</v>
      </c>
      <c r="M13" s="2">
        <f>VLOOKUP(L13,$A$96:$M$126,13,FALSE)</f>
        <v>0.75</v>
      </c>
      <c r="N13" s="7" t="s">
        <v>33</v>
      </c>
      <c r="O13" s="2">
        <f>VLOOKUP(N13,$A$96:$O$126,15,FALSE)</f>
        <v>0.25</v>
      </c>
      <c r="P13" s="7" t="s">
        <v>33</v>
      </c>
      <c r="Q13" s="2">
        <f>VLOOKUP(P13,$A$96:$Q$126,17,FALSE)</f>
        <v>0.5</v>
      </c>
      <c r="R13" s="7" t="s">
        <v>30</v>
      </c>
      <c r="S13" s="2">
        <f>VLOOKUP(R13,$A$96:$S$126,19,FALSE)</f>
        <v>0.5</v>
      </c>
      <c r="T13" s="7" t="s">
        <v>38</v>
      </c>
      <c r="U13" s="2">
        <f>VLOOKUP(T13,$A$96:$U$126,21,FALSE)</f>
        <v>0.25</v>
      </c>
      <c r="V13" s="7" t="s">
        <v>30</v>
      </c>
      <c r="W13" s="2">
        <f>VLOOKUP(V13,$A$96:$W$126,23,FALSE)</f>
        <v>0.67</v>
      </c>
      <c r="X13" s="7" t="s">
        <v>34</v>
      </c>
      <c r="Y13" s="2">
        <f>VLOOKUP(X13,$A$96:$Y$126,25,FALSE)</f>
        <v>0.75</v>
      </c>
      <c r="Z13" s="7" t="s">
        <v>30</v>
      </c>
      <c r="AA13" s="2">
        <f>VLOOKUP(Z13,$A$96:$AA$126,27,FALSE)</f>
        <v>0.8</v>
      </c>
      <c r="AB13" s="7" t="s">
        <v>38</v>
      </c>
      <c r="AC13" s="2">
        <f>VLOOKUP(AB13,$A$96:$AC$126,29,FALSE)</f>
        <v>0.4</v>
      </c>
      <c r="AD13" s="7" t="s">
        <v>38</v>
      </c>
      <c r="AE13" s="2">
        <f>VLOOKUP(AD13,$A$96:$AE$126,31,FALSE)</f>
        <v>0.5</v>
      </c>
      <c r="AF13" s="7" t="s">
        <v>37</v>
      </c>
      <c r="AG13" s="2">
        <f>VLOOKUP(AF13,$A$96:$AG$126,33,FALSE)</f>
        <v>1</v>
      </c>
      <c r="AH13" s="7" t="s">
        <v>30</v>
      </c>
      <c r="AI13" s="2">
        <f>VLOOKUP(AH13,$A$96:$AI$126,35,FALSE)</f>
        <v>0.5</v>
      </c>
      <c r="AJ13" s="7" t="s">
        <v>33</v>
      </c>
      <c r="AK13" s="2">
        <f>VLOOKUP(AJ13,$A$96:$AK$126,37,FALSE)</f>
        <v>0.8</v>
      </c>
      <c r="AL13" s="7" t="s">
        <v>41</v>
      </c>
      <c r="AM13" s="2">
        <f>VLOOKUP(AL13,$A$96:$AM$126,39,FALSE)</f>
        <v>0.5</v>
      </c>
      <c r="AN13" s="7" t="s">
        <v>30</v>
      </c>
      <c r="AO13" s="2">
        <f>VLOOKUP(AN13,$A$96:$AO$126,41,FALSE)</f>
        <v>1</v>
      </c>
      <c r="AP13" s="7" t="s">
        <v>38</v>
      </c>
      <c r="AQ13" s="2">
        <f>VLOOKUP(AP13,$A$96:$AQ$126,43,FALSE)</f>
        <v>0.5</v>
      </c>
      <c r="AR13" s="7" t="s">
        <v>30</v>
      </c>
      <c r="AS13" s="2">
        <f>VLOOKUP(AR13,$A$96:$AS$126,45,FALSE)</f>
        <v>0.33333000000000002</v>
      </c>
      <c r="AT13" s="7" t="s">
        <v>37</v>
      </c>
      <c r="AU13" s="2">
        <f>VLOOKUP(AT13,$A$96:$AU$126,47,FALSE)</f>
        <v>0.25</v>
      </c>
      <c r="AV13" s="7" t="s">
        <v>59</v>
      </c>
      <c r="AW13" s="2">
        <f>VLOOKUP(AV13,$A$96:$AW$126,49,FALSE)</f>
        <v>0.5</v>
      </c>
      <c r="AX13" s="7" t="s">
        <v>37</v>
      </c>
      <c r="AY13" s="2">
        <f>VLOOKUP(AX13,$A$96:$AY$126,51,FALSE)</f>
        <v>0.5</v>
      </c>
      <c r="AZ13">
        <f>SUM(I13:AY13)</f>
        <v>12.593330000000002</v>
      </c>
      <c r="BA13" s="12">
        <v>8.3333333333333329E-2</v>
      </c>
      <c r="BB13" s="12">
        <f>AZ13/24</f>
        <v>0.52472208333333337</v>
      </c>
      <c r="BC13" s="7"/>
    </row>
    <row r="14" spans="1:55" x14ac:dyDescent="0.25">
      <c r="A14" t="s">
        <v>148</v>
      </c>
      <c r="B14" s="9" t="s">
        <v>30</v>
      </c>
      <c r="C14" s="9" t="s">
        <v>40</v>
      </c>
      <c r="D14" t="s">
        <v>149</v>
      </c>
      <c r="E14" s="2">
        <f>VLOOKUP(D14,$A$96:$E$126,5,FALSE)</f>
        <v>0.8</v>
      </c>
      <c r="F14" t="s">
        <v>89</v>
      </c>
      <c r="G14" s="2">
        <f>VLOOKUP(F14,$A$96:$G$126,7,FALSE)</f>
        <v>0.8</v>
      </c>
      <c r="H14" t="s">
        <v>35</v>
      </c>
      <c r="I14" s="2">
        <f>VLOOKUP(H14,$A$96:$I$126,9,FALSE)</f>
        <v>0.67</v>
      </c>
      <c r="J14" t="s">
        <v>35</v>
      </c>
      <c r="K14" s="2">
        <f>VLOOKUP(J14,$A$96:$K$126,11,FALSE)</f>
        <v>0.67</v>
      </c>
      <c r="L14" t="s">
        <v>33</v>
      </c>
      <c r="M14" s="2">
        <f>VLOOKUP(L14,$A$96:$M$126,13,FALSE)</f>
        <v>0.75</v>
      </c>
      <c r="N14" t="s">
        <v>35</v>
      </c>
      <c r="O14" s="2">
        <f>VLOOKUP(N14,$A$96:$O$126,15,FALSE)</f>
        <v>0.5</v>
      </c>
      <c r="P14" t="s">
        <v>33</v>
      </c>
      <c r="Q14" s="2">
        <f>VLOOKUP(P14,$A$96:$Q$126,17,FALSE)</f>
        <v>0.5</v>
      </c>
      <c r="R14" t="s">
        <v>38</v>
      </c>
      <c r="S14" s="2">
        <f>VLOOKUP(R14,$A$96:$S$126,19,FALSE)</f>
        <v>0.5</v>
      </c>
      <c r="T14" t="s">
        <v>34</v>
      </c>
      <c r="U14" s="2">
        <f>VLOOKUP(T14,$A$96:$U$126,21,FALSE)</f>
        <v>1</v>
      </c>
      <c r="V14" t="s">
        <v>38</v>
      </c>
      <c r="W14" s="2">
        <f>VLOOKUP(V14,$A$96:$W$126,23,FALSE)</f>
        <v>0.67</v>
      </c>
      <c r="X14" t="s">
        <v>49</v>
      </c>
      <c r="Y14" s="2">
        <f>VLOOKUP(X14,$A$96:$Y$126,25,FALSE)</f>
        <v>0</v>
      </c>
      <c r="Z14" t="s">
        <v>40</v>
      </c>
      <c r="AA14" s="2">
        <f>VLOOKUP(Z14,$A$96:$AA$126,27,FALSE)</f>
        <v>0.4</v>
      </c>
      <c r="AB14" t="s">
        <v>30</v>
      </c>
      <c r="AC14" s="2">
        <f>VLOOKUP(AB14,$A$96:$AC$126,29,FALSE)</f>
        <v>0.4</v>
      </c>
      <c r="AD14" t="s">
        <v>30</v>
      </c>
      <c r="AE14" s="2">
        <f>VLOOKUP(AD14,$A$96:$AE$126,31,FALSE)</f>
        <v>0.5</v>
      </c>
      <c r="AF14" t="s">
        <v>36</v>
      </c>
      <c r="AG14" s="2">
        <f>VLOOKUP(AF14,$A$96:$AG$126,33,FALSE)</f>
        <v>0.25</v>
      </c>
      <c r="AH14" t="s">
        <v>30</v>
      </c>
      <c r="AI14" s="2">
        <f>VLOOKUP(AH14,$A$96:$AI$126,35,FALSE)</f>
        <v>0.5</v>
      </c>
      <c r="AJ14" t="s">
        <v>33</v>
      </c>
      <c r="AK14" s="2">
        <f>VLOOKUP(AJ14,$A$96:$AK$126,37,FALSE)</f>
        <v>0.8</v>
      </c>
      <c r="AL14" t="s">
        <v>33</v>
      </c>
      <c r="AM14" s="2">
        <f>VLOOKUP(AL14,$A$96:$AM$126,39,FALSE)</f>
        <v>0.5</v>
      </c>
      <c r="AN14" t="s">
        <v>33</v>
      </c>
      <c r="AO14" s="2">
        <f>VLOOKUP(AN14,$A$96:$AO$126,41,FALSE)</f>
        <v>0.33333299999999999</v>
      </c>
      <c r="AP14" t="s">
        <v>38</v>
      </c>
      <c r="AQ14" s="2">
        <f>VLOOKUP(AP14,$A$96:$AQ$126,43,FALSE)</f>
        <v>0.5</v>
      </c>
      <c r="AR14" t="s">
        <v>33</v>
      </c>
      <c r="AS14" s="2">
        <f>VLOOKUP(AR14,$A$96:$AS$126,45,FALSE)</f>
        <v>0.33333000000000002</v>
      </c>
      <c r="AT14" t="s">
        <v>30</v>
      </c>
      <c r="AU14" s="2">
        <f>VLOOKUP(AT14,$A$96:$AU$126,47,FALSE)</f>
        <v>0.5</v>
      </c>
      <c r="AV14" t="s">
        <v>32</v>
      </c>
      <c r="AW14" s="2">
        <f>VLOOKUP(AV14,$A$96:$AW$126,49,FALSE)</f>
        <v>0.25</v>
      </c>
      <c r="AX14" t="s">
        <v>32</v>
      </c>
      <c r="AY14" s="2">
        <f>VLOOKUP(AX14,$A$96:$AY$126,51,FALSE)</f>
        <v>1</v>
      </c>
      <c r="AZ14">
        <f>SUM(I14:AY14)</f>
        <v>11.526663000000001</v>
      </c>
      <c r="BA14" s="12">
        <v>8.3333333333333329E-2</v>
      </c>
      <c r="BB14" s="12">
        <f>AZ14/24</f>
        <v>0.48027762500000004</v>
      </c>
      <c r="BC14" s="7"/>
    </row>
    <row r="15" spans="1:55" x14ac:dyDescent="0.25">
      <c r="A15" s="7" t="s">
        <v>62</v>
      </c>
      <c r="B15" s="7" t="s">
        <v>30</v>
      </c>
      <c r="C15" s="7" t="s">
        <v>40</v>
      </c>
      <c r="D15" s="7" t="s">
        <v>41</v>
      </c>
      <c r="E15" s="2">
        <f>VLOOKUP(D15,$A$96:$E$126,5,FALSE)</f>
        <v>0.8</v>
      </c>
      <c r="F15" s="7" t="s">
        <v>30</v>
      </c>
      <c r="G15" s="2">
        <f>VLOOKUP(F15,$A$96:$G$126,7,FALSE)</f>
        <v>0.4</v>
      </c>
      <c r="H15" s="7" t="s">
        <v>38</v>
      </c>
      <c r="I15" s="2">
        <f>VLOOKUP(H15,$A$96:$I$126,9,FALSE)</f>
        <v>0.33</v>
      </c>
      <c r="J15" s="7" t="s">
        <v>38</v>
      </c>
      <c r="K15" s="2">
        <f>VLOOKUP(J15,$A$96:$K$126,11,FALSE)</f>
        <v>0.33</v>
      </c>
      <c r="L15" s="7" t="s">
        <v>33</v>
      </c>
      <c r="M15" s="2">
        <f>VLOOKUP(L15,$A$96:$M$126,13,FALSE)</f>
        <v>0.75</v>
      </c>
      <c r="N15" s="7" t="s">
        <v>30</v>
      </c>
      <c r="O15" s="2">
        <f>VLOOKUP(N15,$A$96:$O$126,15,FALSE)</f>
        <v>0.25</v>
      </c>
      <c r="P15" s="7" t="s">
        <v>38</v>
      </c>
      <c r="Q15" s="2">
        <f>VLOOKUP(P15,$A$96:$Q$126,17,FALSE)</f>
        <v>0.5</v>
      </c>
      <c r="R15" s="7" t="s">
        <v>30</v>
      </c>
      <c r="S15" s="2">
        <f>VLOOKUP(R15,$A$96:$S$126,19,FALSE)</f>
        <v>0.5</v>
      </c>
      <c r="T15" s="7" t="s">
        <v>38</v>
      </c>
      <c r="U15" s="2">
        <f>VLOOKUP(T15,$A$96:$U$126,21,FALSE)</f>
        <v>0.25</v>
      </c>
      <c r="V15" s="7" t="s">
        <v>30</v>
      </c>
      <c r="W15" s="2">
        <f>VLOOKUP(V15,$A$96:$W$126,23,FALSE)</f>
        <v>0.67</v>
      </c>
      <c r="X15" s="7" t="s">
        <v>38</v>
      </c>
      <c r="Y15" s="2">
        <f>VLOOKUP(X15,$A$96:$Y$126,25,FALSE)</f>
        <v>0.5</v>
      </c>
      <c r="Z15" s="7" t="s">
        <v>30</v>
      </c>
      <c r="AA15" s="2">
        <f>VLOOKUP(Z15,$A$96:$AA$126,27,FALSE)</f>
        <v>0.8</v>
      </c>
      <c r="AB15" s="7" t="s">
        <v>38</v>
      </c>
      <c r="AC15" s="2">
        <f>VLOOKUP(AB15,$A$96:$AC$126,29,FALSE)</f>
        <v>0.4</v>
      </c>
      <c r="AD15" s="7" t="s">
        <v>30</v>
      </c>
      <c r="AE15" s="2">
        <f>VLOOKUP(AD15,$A$96:$AE$126,31,FALSE)</f>
        <v>0.5</v>
      </c>
      <c r="AF15" s="7" t="s">
        <v>38</v>
      </c>
      <c r="AG15" s="2">
        <f>VLOOKUP(AF15,$A$96:$AG$126,33,FALSE)</f>
        <v>0.75</v>
      </c>
      <c r="AH15" s="7" t="s">
        <v>30</v>
      </c>
      <c r="AI15" s="2">
        <f>VLOOKUP(AH15,$A$96:$AI$126,35,FALSE)</f>
        <v>0.5</v>
      </c>
      <c r="AJ15" s="7" t="s">
        <v>38</v>
      </c>
      <c r="AK15" s="2">
        <f>VLOOKUP(AJ15,$A$96:$AK$126,37,FALSE)</f>
        <v>0.4</v>
      </c>
      <c r="AL15" s="7" t="s">
        <v>30</v>
      </c>
      <c r="AM15" s="2">
        <f>VLOOKUP(AL15,$A$96:$AM$126,39,FALSE)</f>
        <v>0.5</v>
      </c>
      <c r="AN15" s="7" t="s">
        <v>38</v>
      </c>
      <c r="AO15" s="2">
        <f>VLOOKUP(AN15,$A$96:$AO$126,41,FALSE)</f>
        <v>0.33333299999999999</v>
      </c>
      <c r="AP15" s="7" t="s">
        <v>30</v>
      </c>
      <c r="AQ15" s="2">
        <f>VLOOKUP(AP15,$A$96:$AQ$126,43,FALSE)</f>
        <v>1</v>
      </c>
      <c r="AR15" s="7" t="s">
        <v>38</v>
      </c>
      <c r="AS15" s="2">
        <f>VLOOKUP(AR15,$A$96:$AS$126,45,FALSE)</f>
        <v>1</v>
      </c>
      <c r="AT15" s="7" t="s">
        <v>30</v>
      </c>
      <c r="AU15" s="2">
        <f>VLOOKUP(AT15,$A$96:$AU$126,47,FALSE)</f>
        <v>0.5</v>
      </c>
      <c r="AV15" s="7" t="s">
        <v>38</v>
      </c>
      <c r="AW15" s="2">
        <f>VLOOKUP(AV15,$A$96:$AW$126,49,FALSE)</f>
        <v>0.5</v>
      </c>
      <c r="AX15" s="7" t="s">
        <v>30</v>
      </c>
      <c r="AY15" s="2">
        <f>VLOOKUP(AX15,$A$96:$AY$126,51,FALSE)</f>
        <v>0.25</v>
      </c>
      <c r="AZ15">
        <f>SUM(I15:AY15)</f>
        <v>11.513333000000001</v>
      </c>
      <c r="BA15" s="12">
        <v>8.3333333333333329E-2</v>
      </c>
      <c r="BB15" s="12">
        <f>AZ15/24</f>
        <v>0.4797222083333334</v>
      </c>
    </row>
    <row r="16" spans="1:55" x14ac:dyDescent="0.25">
      <c r="A16" t="s">
        <v>157</v>
      </c>
      <c r="B16" s="9" t="s">
        <v>30</v>
      </c>
      <c r="C16" s="9" t="s">
        <v>40</v>
      </c>
      <c r="D16" t="s">
        <v>38</v>
      </c>
      <c r="E16" s="2">
        <f>VLOOKUP(D16,$A$96:$E$126,5,FALSE)</f>
        <v>0.4</v>
      </c>
      <c r="F16" t="s">
        <v>30</v>
      </c>
      <c r="G16" s="2">
        <f>VLOOKUP(F16,$A$96:$G$126,7,FALSE)</f>
        <v>0.4</v>
      </c>
      <c r="H16" t="s">
        <v>30</v>
      </c>
      <c r="I16" s="2">
        <f>VLOOKUP(H16,$A$96:$I$126,9,FALSE)</f>
        <v>1</v>
      </c>
      <c r="J16" t="s">
        <v>34</v>
      </c>
      <c r="K16" s="2">
        <f>VLOOKUP(J16,$A$96:$K$126,11,FALSE)</f>
        <v>0.67</v>
      </c>
      <c r="L16" t="s">
        <v>33</v>
      </c>
      <c r="M16" s="2">
        <f>VLOOKUP(L16,$A$96:$M$126,13,FALSE)</f>
        <v>0.75</v>
      </c>
      <c r="N16" t="s">
        <v>35</v>
      </c>
      <c r="O16" s="2">
        <f>VLOOKUP(N16,$A$96:$O$126,15,FALSE)</f>
        <v>0.5</v>
      </c>
      <c r="P16" t="s">
        <v>35</v>
      </c>
      <c r="Q16" s="2">
        <f>VLOOKUP(P16,$A$96:$Q$126,17,FALSE)</f>
        <v>0.75</v>
      </c>
      <c r="R16" t="s">
        <v>30</v>
      </c>
      <c r="S16" s="2">
        <f>VLOOKUP(R16,$A$96:$S$126,19,FALSE)</f>
        <v>0.5</v>
      </c>
      <c r="T16" t="s">
        <v>30</v>
      </c>
      <c r="U16" s="2">
        <f>VLOOKUP(T16,$A$96:$U$126,21,FALSE)</f>
        <v>0.75</v>
      </c>
      <c r="V16" t="s">
        <v>30</v>
      </c>
      <c r="W16" s="2">
        <f>VLOOKUP(V16,$A$96:$W$126,23,FALSE)</f>
        <v>0.67</v>
      </c>
      <c r="X16" t="s">
        <v>28</v>
      </c>
      <c r="Y16" s="2">
        <f>VLOOKUP(X16,$A$96:$Y$126,25,FALSE)</f>
        <v>0.75</v>
      </c>
      <c r="Z16" t="s">
        <v>40</v>
      </c>
      <c r="AA16" s="2">
        <f>VLOOKUP(Z16,$A$96:$AA$126,27,FALSE)</f>
        <v>0.4</v>
      </c>
      <c r="AB16" t="s">
        <v>30</v>
      </c>
      <c r="AC16" s="2">
        <f>VLOOKUP(AB16,$A$96:$AC$126,29,FALSE)</f>
        <v>0.4</v>
      </c>
      <c r="AD16" t="s">
        <v>32</v>
      </c>
      <c r="AE16" s="2">
        <f>VLOOKUP(AD16,$A$96:$AE$126,31,FALSE)</f>
        <v>0.25</v>
      </c>
      <c r="AF16" t="s">
        <v>28</v>
      </c>
      <c r="AG16" s="2">
        <f>VLOOKUP(AF16,$A$96:$AG$126,33,FALSE)</f>
        <v>0.5</v>
      </c>
      <c r="AH16" t="s">
        <v>30</v>
      </c>
      <c r="AI16" s="2">
        <f>VLOOKUP(AH16,$A$96:$AI$126,35,FALSE)</f>
        <v>0.5</v>
      </c>
      <c r="AJ16" t="s">
        <v>38</v>
      </c>
      <c r="AK16" s="2">
        <f>VLOOKUP(AJ16,$A$96:$AK$126,37,FALSE)</f>
        <v>0.4</v>
      </c>
      <c r="AL16" t="s">
        <v>41</v>
      </c>
      <c r="AM16" s="2">
        <f>VLOOKUP(AL16,$A$96:$AM$126,39,FALSE)</f>
        <v>0.5</v>
      </c>
      <c r="AN16" t="s">
        <v>33</v>
      </c>
      <c r="AO16" s="2">
        <f>VLOOKUP(AN16,$A$96:$AO$126,41,FALSE)</f>
        <v>0.33333299999999999</v>
      </c>
      <c r="AP16" t="s">
        <v>33</v>
      </c>
      <c r="AQ16" s="2">
        <f>VLOOKUP(AP16,$A$96:$AQ$126,43,FALSE)</f>
        <v>0.5</v>
      </c>
      <c r="AR16" t="s">
        <v>33</v>
      </c>
      <c r="AS16" s="2">
        <f>VLOOKUP(AR16,$A$96:$AS$126,45,FALSE)</f>
        <v>0.33333000000000002</v>
      </c>
      <c r="AT16" t="s">
        <v>41</v>
      </c>
      <c r="AU16" s="2">
        <f>VLOOKUP(AT16,$A$96:$AU$126,47,FALSE)</f>
        <v>0.5</v>
      </c>
      <c r="AV16" t="s">
        <v>30</v>
      </c>
      <c r="AW16" s="2">
        <f>VLOOKUP(AV16,$A$96:$AW$126,49,FALSE)</f>
        <v>1</v>
      </c>
      <c r="AX16" t="s">
        <v>41</v>
      </c>
      <c r="AY16" s="2">
        <f>VLOOKUP(AX16,$A$96:$AY$126,51,FALSE)</f>
        <v>0.25</v>
      </c>
      <c r="AZ16">
        <f>SUM(I16:AY16)</f>
        <v>12.206663000000001</v>
      </c>
      <c r="BA16" s="12">
        <v>8.3333333333333329E-2</v>
      </c>
      <c r="BB16" s="12">
        <f>AZ16/24</f>
        <v>0.50861095833333336</v>
      </c>
    </row>
    <row r="17" spans="1:55" x14ac:dyDescent="0.25">
      <c r="A17" s="7" t="s">
        <v>52</v>
      </c>
      <c r="B17" s="7" t="s">
        <v>30</v>
      </c>
      <c r="C17" s="7" t="s">
        <v>40</v>
      </c>
      <c r="D17" s="7" t="s">
        <v>40</v>
      </c>
      <c r="E17" s="2">
        <f>VLOOKUP(D17,$A$96:$E$126,5,FALSE)</f>
        <v>0.4</v>
      </c>
      <c r="F17" s="7" t="s">
        <v>40</v>
      </c>
      <c r="G17" s="2">
        <f>VLOOKUP(F17,$A$96:$G$126,7,FALSE)</f>
        <v>0.8</v>
      </c>
      <c r="H17" s="7" t="s">
        <v>33</v>
      </c>
      <c r="I17" s="2">
        <f>VLOOKUP(H17,$A$96:$I$126,9,FALSE)</f>
        <v>0.33</v>
      </c>
      <c r="J17" s="7" t="s">
        <v>35</v>
      </c>
      <c r="K17" s="2">
        <f>VLOOKUP(J17,$A$96:$K$126,11,FALSE)</f>
        <v>0.67</v>
      </c>
      <c r="L17" s="7" t="s">
        <v>41</v>
      </c>
      <c r="M17" s="2">
        <f>VLOOKUP(L17,$A$96:$M$126,13,FALSE)</f>
        <v>0.75</v>
      </c>
      <c r="N17" s="7" t="s">
        <v>41</v>
      </c>
      <c r="O17" s="2">
        <f>VLOOKUP(N17,$A$96:$O$126,15,FALSE)</f>
        <v>0.25</v>
      </c>
      <c r="P17" s="7" t="s">
        <v>41</v>
      </c>
      <c r="Q17" s="2">
        <f>VLOOKUP(P17,$A$96:$Q$126,17,FALSE)</f>
        <v>0.5</v>
      </c>
      <c r="R17" s="7" t="s">
        <v>41</v>
      </c>
      <c r="S17" s="2">
        <f>VLOOKUP(R17,$A$96:$S$126,19,FALSE)</f>
        <v>0.5</v>
      </c>
      <c r="T17" s="7" t="s">
        <v>30</v>
      </c>
      <c r="U17" s="2">
        <f>VLOOKUP(T17,$A$96:$U$126,21,FALSE)</f>
        <v>0.75</v>
      </c>
      <c r="V17" s="7" t="s">
        <v>30</v>
      </c>
      <c r="W17" s="2">
        <f>VLOOKUP(V17,$A$96:$W$126,23,FALSE)</f>
        <v>0.67</v>
      </c>
      <c r="X17" s="7" t="s">
        <v>30</v>
      </c>
      <c r="Y17" s="2">
        <f>VLOOKUP(X17,$A$96:$Y$126,25,FALSE)</f>
        <v>1</v>
      </c>
      <c r="Z17" s="7" t="s">
        <v>30</v>
      </c>
      <c r="AA17" s="2">
        <f>VLOOKUP(Z17,$A$96:$AA$126,27,FALSE)</f>
        <v>0.8</v>
      </c>
      <c r="AB17" s="7" t="s">
        <v>40</v>
      </c>
      <c r="AC17" s="2">
        <f>VLOOKUP(AB17,$A$96:$AC$126,29,FALSE)</f>
        <v>0.4</v>
      </c>
      <c r="AD17" s="7" t="s">
        <v>41</v>
      </c>
      <c r="AE17" s="2">
        <f>VLOOKUP(AD17,$A$96:$AE$126,31,FALSE)</f>
        <v>0.5</v>
      </c>
      <c r="AF17" s="7" t="s">
        <v>30</v>
      </c>
      <c r="AG17" s="2">
        <f>VLOOKUP(AF17,$A$96:$AG$126,33,FALSE)</f>
        <v>0.25</v>
      </c>
      <c r="AH17" s="7" t="s">
        <v>41</v>
      </c>
      <c r="AI17" s="2">
        <f>VLOOKUP(AH17,$A$96:$AI$126,35,FALSE)</f>
        <v>0.5</v>
      </c>
      <c r="AJ17" s="7" t="s">
        <v>40</v>
      </c>
      <c r="AK17" s="2">
        <f>VLOOKUP(AJ17,$A$96:$AK$126,37,FALSE)</f>
        <v>0.4</v>
      </c>
      <c r="AL17" s="7" t="s">
        <v>41</v>
      </c>
      <c r="AM17" s="2">
        <f>VLOOKUP(AL17,$A$96:$AM$126,39,FALSE)</f>
        <v>0.5</v>
      </c>
      <c r="AN17" s="7" t="s">
        <v>33</v>
      </c>
      <c r="AO17" s="2">
        <f>VLOOKUP(AN17,$A$96:$AO$126,41,FALSE)</f>
        <v>0.33333299999999999</v>
      </c>
      <c r="AP17" s="7" t="s">
        <v>41</v>
      </c>
      <c r="AQ17" s="2">
        <f>VLOOKUP(AP17,$A$96:$AQ$126,43,FALSE)</f>
        <v>0.5</v>
      </c>
      <c r="AR17" s="7" t="s">
        <v>33</v>
      </c>
      <c r="AS17" s="2">
        <f>VLOOKUP(AR17,$A$96:$AS$126,45,FALSE)</f>
        <v>0.33333000000000002</v>
      </c>
      <c r="AT17" s="7" t="s">
        <v>41</v>
      </c>
      <c r="AU17" s="2">
        <f>VLOOKUP(AT17,$A$96:$AU$126,47,FALSE)</f>
        <v>0.5</v>
      </c>
      <c r="AV17" s="7" t="s">
        <v>36</v>
      </c>
      <c r="AW17" s="2">
        <f>VLOOKUP(AV17,$A$96:$AW$126,49,FALSE)</f>
        <v>0.5</v>
      </c>
      <c r="AX17" s="7" t="s">
        <v>32</v>
      </c>
      <c r="AY17" s="2">
        <f>VLOOKUP(AX17,$A$96:$AY$126,51,FALSE)</f>
        <v>1</v>
      </c>
      <c r="AZ17">
        <f>SUM(I17:AY17)</f>
        <v>11.936662999999999</v>
      </c>
      <c r="BA17" s="12">
        <v>8.3333333333333329E-2</v>
      </c>
      <c r="BB17" s="12">
        <f>AZ17/24</f>
        <v>0.49736095833333333</v>
      </c>
    </row>
    <row r="18" spans="1:55" x14ac:dyDescent="0.25">
      <c r="A18" t="s">
        <v>110</v>
      </c>
      <c r="B18" s="1" t="s">
        <v>30</v>
      </c>
      <c r="C18" s="1" t="s">
        <v>40</v>
      </c>
      <c r="D18" t="s">
        <v>35</v>
      </c>
      <c r="E18" s="2">
        <f>VLOOKUP(D18,$A$96:$E$126,5,FALSE)</f>
        <v>0.6</v>
      </c>
      <c r="F18" t="s">
        <v>38</v>
      </c>
      <c r="G18" s="2">
        <f>VLOOKUP(F18,$A$96:$G$126,7,FALSE)</f>
        <v>0.8</v>
      </c>
      <c r="H18" t="s">
        <v>33</v>
      </c>
      <c r="I18" s="2">
        <f>VLOOKUP(H18,$A$96:$I$126,9,FALSE)</f>
        <v>0.33</v>
      </c>
      <c r="J18" t="s">
        <v>30</v>
      </c>
      <c r="K18" s="2">
        <f>VLOOKUP(J18,$A$96:$K$126,11,FALSE)</f>
        <v>1</v>
      </c>
      <c r="L18" t="s">
        <v>41</v>
      </c>
      <c r="M18" s="2">
        <f>VLOOKUP(L18,$A$96:$M$126,13,FALSE)</f>
        <v>0.75</v>
      </c>
      <c r="N18" t="s">
        <v>33</v>
      </c>
      <c r="O18" s="2">
        <f>VLOOKUP(N18,$A$96:$O$126,15,FALSE)</f>
        <v>0.25</v>
      </c>
      <c r="P18" t="s">
        <v>30</v>
      </c>
      <c r="Q18" s="2">
        <f>VLOOKUP(P18,$A$96:$Q$126,17,FALSE)</f>
        <v>1</v>
      </c>
      <c r="R18" t="s">
        <v>34</v>
      </c>
      <c r="S18" s="2">
        <f>VLOOKUP(R18,$A$96:$S$126,19,FALSE)</f>
        <v>0.75</v>
      </c>
      <c r="T18" t="s">
        <v>30</v>
      </c>
      <c r="U18" s="2">
        <f>VLOOKUP(T18,$A$96:$U$126,21,FALSE)</f>
        <v>0.75</v>
      </c>
      <c r="V18" t="s">
        <v>38</v>
      </c>
      <c r="W18" s="2">
        <f>VLOOKUP(V18,$A$96:$W$126,23,FALSE)</f>
        <v>0.67</v>
      </c>
      <c r="X18" t="s">
        <v>28</v>
      </c>
      <c r="Y18" s="2">
        <f>VLOOKUP(X18,$A$96:$Y$126,25,FALSE)</f>
        <v>0.75</v>
      </c>
      <c r="Z18" t="s">
        <v>30</v>
      </c>
      <c r="AA18" s="2">
        <f>VLOOKUP(Z18,$A$96:$AA$126,27,FALSE)</f>
        <v>0.8</v>
      </c>
      <c r="AB18" t="s">
        <v>32</v>
      </c>
      <c r="AC18" s="2">
        <f>VLOOKUP(AB18,$A$96:$AC$126,29,FALSE)</f>
        <v>0.6</v>
      </c>
      <c r="AD18" t="s">
        <v>45</v>
      </c>
      <c r="AE18" s="2">
        <f>VLOOKUP(AD18,$A$96:$AE$126,31,FALSE)</f>
        <v>0.25</v>
      </c>
      <c r="AF18" t="s">
        <v>45</v>
      </c>
      <c r="AG18" s="2">
        <f>VLOOKUP(AF18,$A$96:$AG$126,33,FALSE)</f>
        <v>0.5</v>
      </c>
      <c r="AH18" t="s">
        <v>33</v>
      </c>
      <c r="AI18" s="2">
        <f>VLOOKUP(AH18,$A$96:$AI$126,35,FALSE)</f>
        <v>0.5</v>
      </c>
      <c r="AJ18" t="s">
        <v>33</v>
      </c>
      <c r="AK18" s="2">
        <f>VLOOKUP(AJ18,$A$96:$AK$126,37,FALSE)</f>
        <v>0.8</v>
      </c>
      <c r="AL18" t="s">
        <v>33</v>
      </c>
      <c r="AM18" s="2">
        <f>VLOOKUP(AL18,$A$96:$AM$126,39,FALSE)</f>
        <v>0.5</v>
      </c>
      <c r="AN18" t="s">
        <v>33</v>
      </c>
      <c r="AO18" s="2">
        <f>VLOOKUP(AN18,$A$96:$AO$126,41,FALSE)</f>
        <v>0.33333299999999999</v>
      </c>
      <c r="AP18" t="s">
        <v>30</v>
      </c>
      <c r="AQ18" s="2">
        <f>VLOOKUP(AP18,$A$96:$AQ$126,43,FALSE)</f>
        <v>1</v>
      </c>
      <c r="AR18" t="s">
        <v>35</v>
      </c>
      <c r="AS18" s="2">
        <f>VLOOKUP(AR18,$A$96:$AS$126,45,FALSE)</f>
        <v>0.66666999999999998</v>
      </c>
      <c r="AT18" t="s">
        <v>30</v>
      </c>
      <c r="AU18" s="2">
        <f>VLOOKUP(AT18,$A$96:$AU$126,47,FALSE)</f>
        <v>0.5</v>
      </c>
      <c r="AV18" t="s">
        <v>33</v>
      </c>
      <c r="AW18" s="2">
        <f>VLOOKUP(AV18,$A$96:$AW$126,49,FALSE)</f>
        <v>0.5</v>
      </c>
      <c r="AX18" t="s">
        <v>38</v>
      </c>
      <c r="AY18" s="2">
        <f>VLOOKUP(AX18,$A$96:$AY$126,51,FALSE)</f>
        <v>0.25</v>
      </c>
      <c r="AZ18">
        <f>SUM(I18:AY18)</f>
        <v>13.450002999999999</v>
      </c>
      <c r="BA18" s="12">
        <v>0.125</v>
      </c>
      <c r="BB18" s="12">
        <f>AZ18/24</f>
        <v>0.56041679166666658</v>
      </c>
    </row>
    <row r="19" spans="1:55" x14ac:dyDescent="0.25">
      <c r="A19" t="s">
        <v>116</v>
      </c>
      <c r="B19" s="1" t="s">
        <v>30</v>
      </c>
      <c r="C19" s="1" t="s">
        <v>40</v>
      </c>
      <c r="D19" t="s">
        <v>30</v>
      </c>
      <c r="E19" s="2">
        <f>VLOOKUP(D19,$A$96:$E$126,5,FALSE)</f>
        <v>0.8</v>
      </c>
      <c r="F19" t="s">
        <v>38</v>
      </c>
      <c r="G19" s="2">
        <f>VLOOKUP(F19,$A$96:$G$126,7,FALSE)</f>
        <v>0.8</v>
      </c>
      <c r="H19" t="s">
        <v>34</v>
      </c>
      <c r="I19" s="2">
        <f>VLOOKUP(H19,$A$96:$I$126,9,FALSE)</f>
        <v>0.67</v>
      </c>
      <c r="J19" t="s">
        <v>30</v>
      </c>
      <c r="K19" s="2">
        <f>VLOOKUP(J19,$A$96:$K$126,11,FALSE)</f>
        <v>1</v>
      </c>
      <c r="L19" t="s">
        <v>33</v>
      </c>
      <c r="M19" s="2">
        <f>VLOOKUP(L19,$A$96:$M$126,13,FALSE)</f>
        <v>0.75</v>
      </c>
      <c r="N19" t="s">
        <v>30</v>
      </c>
      <c r="O19" s="2">
        <f>VLOOKUP(N19,$A$96:$O$126,15,FALSE)</f>
        <v>0.25</v>
      </c>
      <c r="P19" t="s">
        <v>41</v>
      </c>
      <c r="Q19" s="2">
        <f>VLOOKUP(P19,$A$96:$Q$126,17,FALSE)</f>
        <v>0.5</v>
      </c>
      <c r="R19" t="s">
        <v>33</v>
      </c>
      <c r="S19" s="2">
        <f>VLOOKUP(R19,$A$96:$S$126,19,FALSE)</f>
        <v>1</v>
      </c>
      <c r="T19" t="s">
        <v>35</v>
      </c>
      <c r="U19" s="2">
        <f>VLOOKUP(T19,$A$96:$U$126,21,FALSE)</f>
        <v>0.5</v>
      </c>
      <c r="V19" t="s">
        <v>38</v>
      </c>
      <c r="W19" s="2">
        <f>VLOOKUP(V19,$A$96:$W$126,23,FALSE)</f>
        <v>0.67</v>
      </c>
      <c r="X19" t="s">
        <v>41</v>
      </c>
      <c r="Y19" s="2">
        <f>VLOOKUP(X19,$A$96:$Y$126,25,FALSE)</f>
        <v>0.5</v>
      </c>
      <c r="Z19" t="s">
        <v>45</v>
      </c>
      <c r="AA19" s="2">
        <f>VLOOKUP(Z19,$A$96:$AA$126,27,FALSE)</f>
        <v>0.6</v>
      </c>
      <c r="AB19" t="s">
        <v>41</v>
      </c>
      <c r="AC19" s="2">
        <f>VLOOKUP(AB19,$A$96:$AC$126,29,FALSE)</f>
        <v>0.8</v>
      </c>
      <c r="AD19" t="s">
        <v>34</v>
      </c>
      <c r="AE19" s="2">
        <f>VLOOKUP(AD19,$A$96:$AE$126,31,FALSE)</f>
        <v>0.25</v>
      </c>
      <c r="AF19" t="s">
        <v>33</v>
      </c>
      <c r="AG19" s="2">
        <f>VLOOKUP(AF19,$A$96:$AG$126,33,FALSE)</f>
        <v>0.25</v>
      </c>
      <c r="AH19" t="s">
        <v>38</v>
      </c>
      <c r="AI19" s="2">
        <f>VLOOKUP(AH19,$A$96:$AI$126,35,FALSE)</f>
        <v>1</v>
      </c>
      <c r="AJ19" t="s">
        <v>41</v>
      </c>
      <c r="AK19" s="2">
        <f>VLOOKUP(AJ19,$A$96:$AK$126,37,FALSE)</f>
        <v>0.8</v>
      </c>
      <c r="AL19" t="s">
        <v>33</v>
      </c>
      <c r="AM19" s="2">
        <f>VLOOKUP(AL19,$A$96:$AM$126,39,FALSE)</f>
        <v>0.5</v>
      </c>
      <c r="AN19" t="s">
        <v>38</v>
      </c>
      <c r="AO19" s="2">
        <f>VLOOKUP(AN19,$A$96:$AO$126,41,FALSE)</f>
        <v>0.33333299999999999</v>
      </c>
      <c r="AP19" t="s">
        <v>37</v>
      </c>
      <c r="AQ19" s="2">
        <f>VLOOKUP(AP19,$A$96:$AQ$126,43,FALSE)</f>
        <v>0.25</v>
      </c>
      <c r="AR19" t="s">
        <v>30</v>
      </c>
      <c r="AS19" s="2">
        <f>VLOOKUP(AR19,$A$96:$AS$126,45,FALSE)</f>
        <v>0.33333000000000002</v>
      </c>
      <c r="AT19" t="s">
        <v>38</v>
      </c>
      <c r="AU19" s="2">
        <f>VLOOKUP(AT19,$A$96:$AU$126,47,FALSE)</f>
        <v>0.5</v>
      </c>
      <c r="AV19" t="s">
        <v>38</v>
      </c>
      <c r="AW19" s="2">
        <f>VLOOKUP(AV19,$A$96:$AW$126,49,FALSE)</f>
        <v>0.5</v>
      </c>
      <c r="AX19" t="s">
        <v>33</v>
      </c>
      <c r="AY19" s="2">
        <f>VLOOKUP(AX19,$A$96:$AY$126,51,FALSE)</f>
        <v>0.25</v>
      </c>
      <c r="AZ19">
        <f>SUM(I19:AY19)</f>
        <v>12.206662999999999</v>
      </c>
      <c r="BA19" s="12">
        <v>0.125</v>
      </c>
      <c r="BB19" s="12">
        <f>AZ19/24</f>
        <v>0.50861095833333325</v>
      </c>
    </row>
    <row r="20" spans="1:55" x14ac:dyDescent="0.25">
      <c r="A20" s="7" t="s">
        <v>104</v>
      </c>
      <c r="B20" s="7" t="s">
        <v>30</v>
      </c>
      <c r="C20" s="7" t="s">
        <v>40</v>
      </c>
      <c r="D20" s="7" t="s">
        <v>38</v>
      </c>
      <c r="E20" s="2">
        <f>VLOOKUP(D20,$A$96:$E$126,5,FALSE)</f>
        <v>0.4</v>
      </c>
      <c r="F20" s="7" t="s">
        <v>41</v>
      </c>
      <c r="G20" s="2">
        <f>VLOOKUP(F20,$A$96:$G$126,7,FALSE)</f>
        <v>0.4</v>
      </c>
      <c r="H20" s="7" t="s">
        <v>30</v>
      </c>
      <c r="I20" s="2">
        <f>VLOOKUP(H20,$A$96:$I$126,9,FALSE)</f>
        <v>1</v>
      </c>
      <c r="J20" s="7" t="s">
        <v>33</v>
      </c>
      <c r="K20" s="2">
        <f>VLOOKUP(J20,$A$96:$K$126,11,FALSE)</f>
        <v>0.33</v>
      </c>
      <c r="L20" s="7" t="s">
        <v>33</v>
      </c>
      <c r="M20" s="2">
        <f>VLOOKUP(L20,$A$96:$M$126,13,FALSE)</f>
        <v>0.75</v>
      </c>
      <c r="N20" s="7" t="s">
        <v>30</v>
      </c>
      <c r="O20" s="2">
        <f>VLOOKUP(N20,$A$96:$O$126,15,FALSE)</f>
        <v>0.25</v>
      </c>
      <c r="P20" s="7" t="s">
        <v>41</v>
      </c>
      <c r="Q20" s="2">
        <f>VLOOKUP(P20,$A$96:$Q$126,17,FALSE)</f>
        <v>0.5</v>
      </c>
      <c r="R20" s="7" t="s">
        <v>38</v>
      </c>
      <c r="S20" s="2">
        <f>VLOOKUP(R20,$A$96:$S$126,19,FALSE)</f>
        <v>0.5</v>
      </c>
      <c r="T20" s="7" t="s">
        <v>30</v>
      </c>
      <c r="U20" s="2">
        <f>VLOOKUP(T20,$A$96:$U$126,21,FALSE)</f>
        <v>0.75</v>
      </c>
      <c r="V20" s="7" t="s">
        <v>38</v>
      </c>
      <c r="W20" s="2">
        <f>VLOOKUP(V20,$A$96:$W$126,23,FALSE)</f>
        <v>0.67</v>
      </c>
      <c r="X20" s="7" t="s">
        <v>33</v>
      </c>
      <c r="Y20" s="2">
        <f>VLOOKUP(X20,$A$96:$Y$126,25,FALSE)</f>
        <v>0.5</v>
      </c>
      <c r="Z20" s="7" t="s">
        <v>30</v>
      </c>
      <c r="AA20" s="2">
        <f>VLOOKUP(Z20,$A$96:$AA$126,27,FALSE)</f>
        <v>0.8</v>
      </c>
      <c r="AB20" s="7" t="s">
        <v>38</v>
      </c>
      <c r="AC20" s="2">
        <f>VLOOKUP(AB20,$A$96:$AC$126,29,FALSE)</f>
        <v>0.4</v>
      </c>
      <c r="AD20" s="7" t="s">
        <v>41</v>
      </c>
      <c r="AE20" s="2">
        <f>VLOOKUP(AD20,$A$96:$AE$126,31,FALSE)</f>
        <v>0.5</v>
      </c>
      <c r="AF20" s="7" t="s">
        <v>38</v>
      </c>
      <c r="AG20" s="2">
        <f>VLOOKUP(AF20,$A$96:$AG$126,33,FALSE)</f>
        <v>0.75</v>
      </c>
      <c r="AH20" s="7" t="s">
        <v>33</v>
      </c>
      <c r="AI20" s="2">
        <f>VLOOKUP(AH20,$A$96:$AI$126,35,FALSE)</f>
        <v>0.5</v>
      </c>
      <c r="AJ20" s="7" t="s">
        <v>38</v>
      </c>
      <c r="AK20" s="2">
        <f>VLOOKUP(AJ20,$A$96:$AK$126,37,FALSE)</f>
        <v>0.4</v>
      </c>
      <c r="AL20" s="7" t="s">
        <v>33</v>
      </c>
      <c r="AM20" s="2">
        <f>VLOOKUP(AL20,$A$96:$AM$126,39,FALSE)</f>
        <v>0.5</v>
      </c>
      <c r="AN20" s="7" t="s">
        <v>30</v>
      </c>
      <c r="AO20" s="2">
        <f>VLOOKUP(AN20,$A$96:$AO$126,41,FALSE)</f>
        <v>1</v>
      </c>
      <c r="AP20" s="7" t="s">
        <v>41</v>
      </c>
      <c r="AQ20" s="2">
        <f>VLOOKUP(AP20,$A$96:$AQ$126,43,FALSE)</f>
        <v>0.5</v>
      </c>
      <c r="AR20" s="7" t="s">
        <v>33</v>
      </c>
      <c r="AS20" s="2">
        <f>VLOOKUP(AR20,$A$96:$AS$126,45,FALSE)</f>
        <v>0.33333000000000002</v>
      </c>
      <c r="AT20" s="7" t="s">
        <v>33</v>
      </c>
      <c r="AU20" s="2">
        <f>VLOOKUP(AT20,$A$96:$AU$126,47,FALSE)</f>
        <v>1</v>
      </c>
      <c r="AV20" s="7" t="s">
        <v>33</v>
      </c>
      <c r="AW20" s="2">
        <f>VLOOKUP(AV20,$A$96:$AW$126,49,FALSE)</f>
        <v>0.5</v>
      </c>
      <c r="AX20" s="7" t="s">
        <v>41</v>
      </c>
      <c r="AY20" s="2">
        <f>VLOOKUP(AX20,$A$96:$AY$126,51,FALSE)</f>
        <v>0.25</v>
      </c>
      <c r="AZ20">
        <f>SUM(I20:AY20)</f>
        <v>12.68333</v>
      </c>
      <c r="BA20" s="12">
        <v>0.125</v>
      </c>
      <c r="BB20" s="12">
        <f>AZ20/24</f>
        <v>0.52847208333333329</v>
      </c>
      <c r="BC20" s="7"/>
    </row>
    <row r="21" spans="1:55" x14ac:dyDescent="0.25">
      <c r="A21" s="7" t="s">
        <v>87</v>
      </c>
      <c r="B21" s="7" t="s">
        <v>30</v>
      </c>
      <c r="C21" s="7" t="s">
        <v>40</v>
      </c>
      <c r="D21" s="7" t="s">
        <v>38</v>
      </c>
      <c r="E21" s="2">
        <f>VLOOKUP(D21,$A$96:$E$126,5,FALSE)</f>
        <v>0.4</v>
      </c>
      <c r="F21" s="7" t="s">
        <v>30</v>
      </c>
      <c r="G21" s="2">
        <f>VLOOKUP(F21,$A$96:$G$126,7,FALSE)</f>
        <v>0.4</v>
      </c>
      <c r="H21" s="7" t="s">
        <v>30</v>
      </c>
      <c r="I21" s="2">
        <f>VLOOKUP(H21,$A$96:$I$126,9,FALSE)</f>
        <v>1</v>
      </c>
      <c r="J21" s="7" t="s">
        <v>38</v>
      </c>
      <c r="K21" s="2">
        <f>VLOOKUP(J21,$A$96:$K$126,11,FALSE)</f>
        <v>0.33</v>
      </c>
      <c r="L21" s="7" t="s">
        <v>30</v>
      </c>
      <c r="M21" s="2">
        <f>VLOOKUP(L21,$A$96:$M$126,13,FALSE)</f>
        <v>0.25</v>
      </c>
      <c r="N21" s="7" t="s">
        <v>35</v>
      </c>
      <c r="O21" s="2">
        <f>VLOOKUP(N21,$A$96:$O$126,15,FALSE)</f>
        <v>0.5</v>
      </c>
      <c r="P21" s="7" t="s">
        <v>41</v>
      </c>
      <c r="Q21" s="2">
        <f>VLOOKUP(P21,$A$96:$Q$126,17,FALSE)</f>
        <v>0.5</v>
      </c>
      <c r="R21" s="7" t="s">
        <v>38</v>
      </c>
      <c r="S21" s="2">
        <f>VLOOKUP(R21,$A$96:$S$126,19,FALSE)</f>
        <v>0.5</v>
      </c>
      <c r="T21" s="7" t="s">
        <v>30</v>
      </c>
      <c r="U21" s="2">
        <f>VLOOKUP(T21,$A$96:$U$126,21,FALSE)</f>
        <v>0.75</v>
      </c>
      <c r="V21" s="7" t="s">
        <v>30</v>
      </c>
      <c r="W21" s="2">
        <f>VLOOKUP(V21,$A$96:$W$126,23,FALSE)</f>
        <v>0.67</v>
      </c>
      <c r="X21" s="7" t="s">
        <v>41</v>
      </c>
      <c r="Y21" s="2">
        <f>VLOOKUP(X21,$A$96:$Y$126,25,FALSE)</f>
        <v>0.5</v>
      </c>
      <c r="Z21" s="7" t="s">
        <v>40</v>
      </c>
      <c r="AA21" s="2">
        <f>VLOOKUP(Z21,$A$96:$AA$126,27,FALSE)</f>
        <v>0.4</v>
      </c>
      <c r="AB21" s="7" t="s">
        <v>38</v>
      </c>
      <c r="AC21" s="2">
        <f>VLOOKUP(AB21,$A$96:$AC$126,29,FALSE)</f>
        <v>0.4</v>
      </c>
      <c r="AD21" s="7" t="s">
        <v>30</v>
      </c>
      <c r="AE21" s="2">
        <f>VLOOKUP(AD21,$A$96:$AE$126,31,FALSE)</f>
        <v>0.5</v>
      </c>
      <c r="AF21" s="7" t="s">
        <v>38</v>
      </c>
      <c r="AG21" s="2">
        <f>VLOOKUP(AF21,$A$96:$AG$126,33,FALSE)</f>
        <v>0.75</v>
      </c>
      <c r="AH21" s="7" t="s">
        <v>33</v>
      </c>
      <c r="AI21" s="2">
        <f>VLOOKUP(AH21,$A$96:$AI$126,35,FALSE)</f>
        <v>0.5</v>
      </c>
      <c r="AJ21" s="7" t="s">
        <v>38</v>
      </c>
      <c r="AK21" s="2">
        <f>VLOOKUP(AJ21,$A$96:$AK$126,37,FALSE)</f>
        <v>0.4</v>
      </c>
      <c r="AL21" s="7" t="s">
        <v>33</v>
      </c>
      <c r="AM21" s="2">
        <f>VLOOKUP(AL21,$A$96:$AM$126,39,FALSE)</f>
        <v>0.5</v>
      </c>
      <c r="AN21" s="7" t="s">
        <v>38</v>
      </c>
      <c r="AO21" s="2">
        <f>VLOOKUP(AN21,$A$96:$AO$126,41,FALSE)</f>
        <v>0.33333299999999999</v>
      </c>
      <c r="AP21" s="7" t="s">
        <v>30</v>
      </c>
      <c r="AQ21" s="2">
        <f>VLOOKUP(AP21,$A$96:$AQ$126,43,FALSE)</f>
        <v>1</v>
      </c>
      <c r="AR21" s="7" t="s">
        <v>38</v>
      </c>
      <c r="AS21" s="2">
        <f>VLOOKUP(AR21,$A$96:$AS$126,45,FALSE)</f>
        <v>1</v>
      </c>
      <c r="AT21" s="7" t="s">
        <v>30</v>
      </c>
      <c r="AU21" s="2">
        <f>VLOOKUP(AT21,$A$96:$AU$126,47,FALSE)</f>
        <v>0.5</v>
      </c>
      <c r="AV21" s="7" t="s">
        <v>38</v>
      </c>
      <c r="AW21" s="2">
        <f>VLOOKUP(AV21,$A$96:$AW$126,49,FALSE)</f>
        <v>0.5</v>
      </c>
      <c r="AX21" s="7" t="s">
        <v>41</v>
      </c>
      <c r="AY21" s="2">
        <f>VLOOKUP(AX21,$A$96:$AY$126,51,FALSE)</f>
        <v>0.25</v>
      </c>
      <c r="AZ21">
        <f>SUM(I21:AY21)</f>
        <v>12.033333000000001</v>
      </c>
      <c r="BA21" s="12">
        <v>0.125</v>
      </c>
      <c r="BB21" s="12">
        <f>AZ21/24</f>
        <v>0.50138887500000007</v>
      </c>
      <c r="BC21" s="7"/>
    </row>
    <row r="22" spans="1:55" x14ac:dyDescent="0.25">
      <c r="A22" t="s">
        <v>143</v>
      </c>
      <c r="B22" s="9" t="s">
        <v>30</v>
      </c>
      <c r="C22" s="9" t="s">
        <v>40</v>
      </c>
      <c r="D22" t="s">
        <v>37</v>
      </c>
      <c r="E22" s="2">
        <f>VLOOKUP(D22,$A$96:$E$126,5,FALSE)</f>
        <v>0.6</v>
      </c>
      <c r="F22" t="s">
        <v>34</v>
      </c>
      <c r="G22" s="2">
        <f>VLOOKUP(F22,$A$96:$G$126,7,FALSE)</f>
        <v>0.2</v>
      </c>
      <c r="H22" t="s">
        <v>33</v>
      </c>
      <c r="I22" s="2">
        <f>VLOOKUP(H22,$A$96:$I$126,9,FALSE)</f>
        <v>0.33</v>
      </c>
      <c r="J22" t="s">
        <v>48</v>
      </c>
      <c r="K22" s="2">
        <f>VLOOKUP(J22,$A$96:$K$126,11,FALSE)</f>
        <v>0.33</v>
      </c>
      <c r="L22" t="s">
        <v>30</v>
      </c>
      <c r="M22" s="2">
        <f>VLOOKUP(L22,$A$96:$M$126,13,FALSE)</f>
        <v>0.25</v>
      </c>
      <c r="N22" t="s">
        <v>45</v>
      </c>
      <c r="O22" s="2">
        <f>VLOOKUP(N22,$A$96:$O$126,15,FALSE)</f>
        <v>0.5</v>
      </c>
      <c r="P22" t="s">
        <v>30</v>
      </c>
      <c r="Q22" s="2">
        <f>VLOOKUP(P22,$A$96:$Q$126,17,FALSE)</f>
        <v>1</v>
      </c>
      <c r="R22" t="s">
        <v>33</v>
      </c>
      <c r="S22" s="2">
        <f>VLOOKUP(R22,$A$96:$S$126,19,FALSE)</f>
        <v>1</v>
      </c>
      <c r="T22" t="s">
        <v>30</v>
      </c>
      <c r="U22" s="2">
        <f>VLOOKUP(T22,$A$96:$U$126,21,FALSE)</f>
        <v>0.75</v>
      </c>
      <c r="V22" t="s">
        <v>30</v>
      </c>
      <c r="W22" s="2">
        <f>VLOOKUP(V22,$A$96:$W$126,23,FALSE)</f>
        <v>0.67</v>
      </c>
      <c r="X22" t="s">
        <v>38</v>
      </c>
      <c r="Y22" s="2">
        <f>VLOOKUP(X22,$A$96:$Y$126,25,FALSE)</f>
        <v>0.5</v>
      </c>
      <c r="Z22" t="s">
        <v>40</v>
      </c>
      <c r="AA22" s="2">
        <f>VLOOKUP(Z22,$A$96:$AA$126,27,FALSE)</f>
        <v>0.4</v>
      </c>
      <c r="AB22" t="s">
        <v>38</v>
      </c>
      <c r="AC22" s="2">
        <f>VLOOKUP(AB22,$A$96:$AC$126,29,FALSE)</f>
        <v>0.4</v>
      </c>
      <c r="AD22" t="s">
        <v>30</v>
      </c>
      <c r="AE22" s="2">
        <f>VLOOKUP(AD22,$A$96:$AE$126,31,FALSE)</f>
        <v>0.5</v>
      </c>
      <c r="AF22" t="s">
        <v>38</v>
      </c>
      <c r="AG22" s="2">
        <f>VLOOKUP(AF22,$A$96:$AG$126,33,FALSE)</f>
        <v>0.75</v>
      </c>
      <c r="AH22" t="s">
        <v>33</v>
      </c>
      <c r="AI22" s="2">
        <f>VLOOKUP(AH22,$A$96:$AI$126,35,FALSE)</f>
        <v>0.5</v>
      </c>
      <c r="AJ22" t="s">
        <v>38</v>
      </c>
      <c r="AK22" s="2">
        <f>VLOOKUP(AJ22,$A$96:$AK$126,37,FALSE)</f>
        <v>0.4</v>
      </c>
      <c r="AL22" t="s">
        <v>41</v>
      </c>
      <c r="AM22" s="2">
        <f>VLOOKUP(AL22,$A$96:$AM$126,39,FALSE)</f>
        <v>0.5</v>
      </c>
      <c r="AN22" t="s">
        <v>33</v>
      </c>
      <c r="AO22" s="2">
        <f>VLOOKUP(AN22,$A$96:$AO$126,41,FALSE)</f>
        <v>0.33333299999999999</v>
      </c>
      <c r="AP22" t="s">
        <v>30</v>
      </c>
      <c r="AQ22" s="2">
        <f>VLOOKUP(AP22,$A$96:$AQ$126,43,FALSE)</f>
        <v>1</v>
      </c>
      <c r="AR22" t="s">
        <v>34</v>
      </c>
      <c r="AS22" s="2">
        <f>VLOOKUP(AR22,$A$96:$AS$126,45,FALSE)</f>
        <v>0.66666700000000001</v>
      </c>
      <c r="AT22" t="s">
        <v>30</v>
      </c>
      <c r="AU22" s="2">
        <f>VLOOKUP(AT22,$A$96:$AU$126,47,FALSE)</f>
        <v>0.5</v>
      </c>
      <c r="AV22" t="s">
        <v>41</v>
      </c>
      <c r="AW22" s="2">
        <f>VLOOKUP(AV22,$A$96:$AW$126,49,FALSE)</f>
        <v>0.5</v>
      </c>
      <c r="AX22" t="s">
        <v>30</v>
      </c>
      <c r="AY22" s="2">
        <f>VLOOKUP(AX22,$A$96:$AY$126,51,FALSE)</f>
        <v>0.25</v>
      </c>
      <c r="AZ22">
        <f>SUM(I22:AY22)</f>
        <v>12.030000000000001</v>
      </c>
      <c r="BA22" s="12">
        <v>0.125</v>
      </c>
      <c r="BB22" s="12">
        <f>AZ22/24</f>
        <v>0.50125000000000008</v>
      </c>
      <c r="BC22" s="7"/>
    </row>
    <row r="23" spans="1:55" x14ac:dyDescent="0.25">
      <c r="A23" s="7" t="s">
        <v>72</v>
      </c>
      <c r="B23" s="7" t="s">
        <v>30</v>
      </c>
      <c r="C23" s="7" t="s">
        <v>40</v>
      </c>
      <c r="D23" s="7" t="s">
        <v>38</v>
      </c>
      <c r="E23" s="2">
        <f>VLOOKUP(D23,$A$96:$E$126,5,FALSE)</f>
        <v>0.4</v>
      </c>
      <c r="F23" s="7" t="s">
        <v>41</v>
      </c>
      <c r="G23" s="2">
        <f>VLOOKUP(F23,$A$96:$G$126,7,FALSE)</f>
        <v>0.4</v>
      </c>
      <c r="H23" s="7" t="s">
        <v>33</v>
      </c>
      <c r="I23" s="2">
        <f>VLOOKUP(H23,$A$96:$I$126,9,FALSE)</f>
        <v>0.33</v>
      </c>
      <c r="J23" s="7" t="s">
        <v>34</v>
      </c>
      <c r="K23" s="2">
        <f>VLOOKUP(J23,$A$96:$K$126,11,FALSE)</f>
        <v>0.67</v>
      </c>
      <c r="L23" s="7" t="s">
        <v>33</v>
      </c>
      <c r="M23" s="2">
        <f>VLOOKUP(L23,$A$96:$M$126,13,FALSE)</f>
        <v>0.75</v>
      </c>
      <c r="N23" s="7" t="s">
        <v>31</v>
      </c>
      <c r="O23" s="2">
        <f>VLOOKUP(N23,$A$96:$O$126,15,FALSE)</f>
        <v>0.5</v>
      </c>
      <c r="P23" s="7" t="s">
        <v>41</v>
      </c>
      <c r="Q23" s="2">
        <f>VLOOKUP(P23,$A$96:$Q$126,17,FALSE)</f>
        <v>0.5</v>
      </c>
      <c r="R23" s="7" t="s">
        <v>41</v>
      </c>
      <c r="S23" s="2">
        <f>VLOOKUP(R23,$A$96:$S$126,19,FALSE)</f>
        <v>0.5</v>
      </c>
      <c r="T23" s="7" t="s">
        <v>35</v>
      </c>
      <c r="U23" s="2">
        <f>VLOOKUP(T23,$A$96:$U$126,21,FALSE)</f>
        <v>0.5</v>
      </c>
      <c r="V23" s="7" t="s">
        <v>30</v>
      </c>
      <c r="W23" s="2">
        <f>VLOOKUP(V23,$A$96:$W$126,23,FALSE)</f>
        <v>0.67</v>
      </c>
      <c r="X23" s="7" t="s">
        <v>28</v>
      </c>
      <c r="Y23" s="2">
        <f>VLOOKUP(X23,$A$96:$Y$126,25,FALSE)</f>
        <v>0.75</v>
      </c>
      <c r="Z23" s="7" t="s">
        <v>34</v>
      </c>
      <c r="AA23" s="2">
        <f>VLOOKUP(Z23,$A$96:$AA$126,27,FALSE)</f>
        <v>1</v>
      </c>
      <c r="AB23" s="7" t="s">
        <v>38</v>
      </c>
      <c r="AC23" s="2">
        <f>VLOOKUP(AB23,$A$96:$AC$126,29,FALSE)</f>
        <v>0.4</v>
      </c>
      <c r="AD23" s="7" t="s">
        <v>28</v>
      </c>
      <c r="AE23" s="2">
        <f>VLOOKUP(AD23,$A$96:$AE$126,31,FALSE)</f>
        <v>0.75</v>
      </c>
      <c r="AF23" s="7" t="s">
        <v>31</v>
      </c>
      <c r="AG23" s="2">
        <f>VLOOKUP(AF23,$A$96:$AG$126,33,FALSE)</f>
        <v>0.5</v>
      </c>
      <c r="AH23" s="7" t="s">
        <v>38</v>
      </c>
      <c r="AI23" s="2">
        <f>VLOOKUP(AH23,$A$96:$AI$126,35,FALSE)</f>
        <v>1</v>
      </c>
      <c r="AJ23" s="7" t="s">
        <v>38</v>
      </c>
      <c r="AK23" s="2">
        <f>VLOOKUP(AJ23,$A$96:$AK$126,37,FALSE)</f>
        <v>0.4</v>
      </c>
      <c r="AL23" s="7" t="s">
        <v>41</v>
      </c>
      <c r="AM23" s="2">
        <f>VLOOKUP(AL23,$A$96:$AM$126,39,FALSE)</f>
        <v>0.5</v>
      </c>
      <c r="AN23" s="7" t="s">
        <v>30</v>
      </c>
      <c r="AO23" s="2">
        <f>VLOOKUP(AN23,$A$96:$AO$126,41,FALSE)</f>
        <v>1</v>
      </c>
      <c r="AP23" s="7" t="s">
        <v>31</v>
      </c>
      <c r="AQ23" s="2">
        <f>VLOOKUP(AP23,$A$96:$AQ$126,43,FALSE)</f>
        <v>0.25</v>
      </c>
      <c r="AR23" s="7" t="s">
        <v>30</v>
      </c>
      <c r="AS23" s="2">
        <f>VLOOKUP(AR23,$A$96:$AS$126,45,FALSE)</f>
        <v>0.33333000000000002</v>
      </c>
      <c r="AT23" s="7" t="s">
        <v>30</v>
      </c>
      <c r="AU23" s="2">
        <f>VLOOKUP(AT23,$A$96:$AU$126,47,FALSE)</f>
        <v>0.5</v>
      </c>
      <c r="AV23" s="7" t="s">
        <v>45</v>
      </c>
      <c r="AW23" s="2">
        <f>VLOOKUP(AV23,$A$96:$AW$126,49,FALSE)</f>
        <v>0.25</v>
      </c>
      <c r="AX23" s="7" t="s">
        <v>33</v>
      </c>
      <c r="AY23" s="2">
        <f>VLOOKUP(AX23,$A$96:$AY$126,51,FALSE)</f>
        <v>0.25</v>
      </c>
      <c r="AZ23">
        <f>SUM(I23:AY23)</f>
        <v>12.303330000000001</v>
      </c>
      <c r="BA23" s="12">
        <v>0.125</v>
      </c>
      <c r="BB23" s="12">
        <f>AZ23/24</f>
        <v>0.51263875000000003</v>
      </c>
    </row>
    <row r="24" spans="1:55" x14ac:dyDescent="0.25">
      <c r="A24" t="s">
        <v>156</v>
      </c>
      <c r="B24" s="9" t="s">
        <v>30</v>
      </c>
      <c r="C24" s="9" t="s">
        <v>40</v>
      </c>
      <c r="D24" t="s">
        <v>41</v>
      </c>
      <c r="E24" s="2">
        <f>VLOOKUP(D24,$A$96:$E$126,5,FALSE)</f>
        <v>0.8</v>
      </c>
      <c r="F24" t="s">
        <v>30</v>
      </c>
      <c r="G24" s="2">
        <f>VLOOKUP(F24,$A$96:$G$126,7,FALSE)</f>
        <v>0.4</v>
      </c>
      <c r="H24" t="s">
        <v>30</v>
      </c>
      <c r="I24" s="2">
        <f>VLOOKUP(H24,$A$96:$I$126,9,FALSE)</f>
        <v>1</v>
      </c>
      <c r="J24" t="s">
        <v>34</v>
      </c>
      <c r="K24" s="2">
        <f>VLOOKUP(J24,$A$96:$K$126,11,FALSE)</f>
        <v>0.67</v>
      </c>
      <c r="L24" t="s">
        <v>34</v>
      </c>
      <c r="M24" s="2">
        <f>VLOOKUP(L24,$A$96:$M$126,13,FALSE)</f>
        <v>0.5</v>
      </c>
      <c r="N24" t="s">
        <v>35</v>
      </c>
      <c r="O24" s="2">
        <f>VLOOKUP(N24,$A$96:$O$126,15,FALSE)</f>
        <v>0.5</v>
      </c>
      <c r="P24" t="s">
        <v>38</v>
      </c>
      <c r="Q24" s="2">
        <f>VLOOKUP(P24,$A$96:$Q$126,17,FALSE)</f>
        <v>0.5</v>
      </c>
      <c r="R24" t="s">
        <v>41</v>
      </c>
      <c r="S24" s="2">
        <f>VLOOKUP(R24,$A$96:$S$126,19,FALSE)</f>
        <v>0.5</v>
      </c>
      <c r="T24" t="s">
        <v>30</v>
      </c>
      <c r="U24" s="2">
        <f>VLOOKUP(T24,$A$96:$U$126,21,FALSE)</f>
        <v>0.75</v>
      </c>
      <c r="V24" t="s">
        <v>38</v>
      </c>
      <c r="W24" s="2">
        <f>VLOOKUP(V24,$A$96:$W$126,23,FALSE)</f>
        <v>0.67</v>
      </c>
      <c r="X24" t="s">
        <v>28</v>
      </c>
      <c r="Y24" s="2">
        <f>VLOOKUP(X24,$A$96:$Y$126,25,FALSE)</f>
        <v>0.75</v>
      </c>
      <c r="Z24" t="s">
        <v>30</v>
      </c>
      <c r="AA24" s="2">
        <f>VLOOKUP(Z24,$A$96:$AA$126,27,FALSE)</f>
        <v>0.8</v>
      </c>
      <c r="AB24" t="s">
        <v>40</v>
      </c>
      <c r="AC24" s="2">
        <f>VLOOKUP(AB24,$A$96:$AC$126,29,FALSE)</f>
        <v>0.4</v>
      </c>
      <c r="AD24" t="s">
        <v>41</v>
      </c>
      <c r="AE24" s="2">
        <f>VLOOKUP(AD24,$A$96:$AE$126,31,FALSE)</f>
        <v>0.5</v>
      </c>
      <c r="AF24" t="s">
        <v>45</v>
      </c>
      <c r="AG24" s="2">
        <f>VLOOKUP(AF24,$A$96:$AG$126,33,FALSE)</f>
        <v>0.5</v>
      </c>
      <c r="AH24" t="s">
        <v>33</v>
      </c>
      <c r="AI24" s="2">
        <f>VLOOKUP(AH24,$A$96:$AI$126,35,FALSE)</f>
        <v>0.5</v>
      </c>
      <c r="AJ24" t="s">
        <v>45</v>
      </c>
      <c r="AK24" s="2">
        <f>VLOOKUP(AJ24,$A$96:$AK$126,37,FALSE)</f>
        <v>0.6</v>
      </c>
      <c r="AL24" t="s">
        <v>41</v>
      </c>
      <c r="AM24" s="2">
        <f>VLOOKUP(AL24,$A$96:$AM$126,39,FALSE)</f>
        <v>0.5</v>
      </c>
      <c r="AN24" t="s">
        <v>30</v>
      </c>
      <c r="AO24" s="2">
        <f>VLOOKUP(AN24,$A$96:$AO$126,41,FALSE)</f>
        <v>1</v>
      </c>
      <c r="AP24" t="s">
        <v>28</v>
      </c>
      <c r="AQ24" s="2">
        <f>VLOOKUP(AP24,$A$96:$AQ$126,43,FALSE)</f>
        <v>0.75</v>
      </c>
      <c r="AR24" t="s">
        <v>38</v>
      </c>
      <c r="AS24" s="2">
        <f>VLOOKUP(AR24,$A$96:$AS$126,45,FALSE)</f>
        <v>1</v>
      </c>
      <c r="AT24" t="s">
        <v>38</v>
      </c>
      <c r="AU24" s="2">
        <f>VLOOKUP(AT24,$A$96:$AU$126,47,FALSE)</f>
        <v>0.5</v>
      </c>
      <c r="AV24" t="s">
        <v>59</v>
      </c>
      <c r="AW24" s="2">
        <f>VLOOKUP(AV24,$A$96:$AW$126,49,FALSE)</f>
        <v>0.5</v>
      </c>
      <c r="AX24" t="s">
        <v>37</v>
      </c>
      <c r="AY24" s="2">
        <f>VLOOKUP(AX24,$A$96:$AY$126,51,FALSE)</f>
        <v>0.5</v>
      </c>
      <c r="AZ24">
        <f>SUM(I24:AY24)</f>
        <v>13.889999999999999</v>
      </c>
      <c r="BA24" s="12">
        <v>0.125</v>
      </c>
      <c r="BB24" s="12">
        <f>AZ24/24</f>
        <v>0.57874999999999999</v>
      </c>
    </row>
    <row r="25" spans="1:55" x14ac:dyDescent="0.25">
      <c r="A25" t="s">
        <v>165</v>
      </c>
      <c r="B25" s="9" t="s">
        <v>30</v>
      </c>
      <c r="C25" s="9" t="s">
        <v>40</v>
      </c>
      <c r="D25" t="s">
        <v>38</v>
      </c>
      <c r="E25" s="2">
        <f>VLOOKUP(D25,$A$96:$E$126,5,FALSE)</f>
        <v>0.4</v>
      </c>
      <c r="F25" t="s">
        <v>30</v>
      </c>
      <c r="G25" s="2">
        <f>VLOOKUP(F25,$A$96:$G$126,7,FALSE)</f>
        <v>0.4</v>
      </c>
      <c r="H25" t="s">
        <v>45</v>
      </c>
      <c r="I25" s="2">
        <f>VLOOKUP(H25,$A$96:$I$126,9,FALSE)</f>
        <v>0</v>
      </c>
      <c r="J25" t="s">
        <v>30</v>
      </c>
      <c r="K25" s="2">
        <f>VLOOKUP(J25,$A$96:$K$126,11,FALSE)</f>
        <v>1</v>
      </c>
      <c r="L25" t="s">
        <v>34</v>
      </c>
      <c r="M25" s="2">
        <f>VLOOKUP(L25,$A$96:$M$126,13,FALSE)</f>
        <v>0.5</v>
      </c>
      <c r="N25" t="s">
        <v>38</v>
      </c>
      <c r="O25" s="2">
        <f>VLOOKUP(N25,$A$96:$O$126,15,FALSE)</f>
        <v>0.25</v>
      </c>
      <c r="P25" t="s">
        <v>33</v>
      </c>
      <c r="Q25" s="2">
        <f>VLOOKUP(P25,$A$96:$Q$126,17,FALSE)</f>
        <v>0.5</v>
      </c>
      <c r="R25" t="s">
        <v>35</v>
      </c>
      <c r="S25" s="2">
        <f>VLOOKUP(R25,$A$96:$S$126,19,FALSE)</f>
        <v>0.25</v>
      </c>
      <c r="T25" t="s">
        <v>38</v>
      </c>
      <c r="U25" s="2">
        <f>VLOOKUP(T25,$A$96:$U$126,21,FALSE)</f>
        <v>0.25</v>
      </c>
      <c r="V25" t="s">
        <v>33</v>
      </c>
      <c r="W25" s="2">
        <f>VLOOKUP(V25,$A$96:$W$126,23,FALSE)</f>
        <v>0</v>
      </c>
      <c r="X25" t="s">
        <v>38</v>
      </c>
      <c r="Y25" s="2">
        <f>VLOOKUP(X25,$A$96:$Y$126,25,FALSE)</f>
        <v>0.5</v>
      </c>
      <c r="Z25" t="s">
        <v>35</v>
      </c>
      <c r="AA25" s="2">
        <f>VLOOKUP(Z25,$A$96:$AA$126,27,FALSE)</f>
        <v>0.6</v>
      </c>
      <c r="AB25" t="s">
        <v>33</v>
      </c>
      <c r="AC25" s="2">
        <f>VLOOKUP(AB25,$A$96:$AC$126,29,FALSE)</f>
        <v>0.8</v>
      </c>
      <c r="AD25" t="s">
        <v>30</v>
      </c>
      <c r="AE25" s="2">
        <f>VLOOKUP(AD25,$A$96:$AE$126,31,FALSE)</f>
        <v>0.5</v>
      </c>
      <c r="AF25" t="s">
        <v>41</v>
      </c>
      <c r="AG25" s="2">
        <f>VLOOKUP(AF25,$A$96:$AG$126,33,FALSE)</f>
        <v>0.75</v>
      </c>
      <c r="AH25" t="s">
        <v>33</v>
      </c>
      <c r="AI25" s="2">
        <f>VLOOKUP(AH25,$A$96:$AI$126,35,FALSE)</f>
        <v>0.5</v>
      </c>
      <c r="AJ25" t="s">
        <v>30</v>
      </c>
      <c r="AK25" s="2">
        <f>VLOOKUP(AJ25,$A$96:$AK$126,37,FALSE)</f>
        <v>0.4</v>
      </c>
      <c r="AL25" t="s">
        <v>30</v>
      </c>
      <c r="AM25" s="2">
        <f>VLOOKUP(AL25,$A$96:$AM$126,39,FALSE)</f>
        <v>0.5</v>
      </c>
      <c r="AN25" t="s">
        <v>38</v>
      </c>
      <c r="AO25" s="2">
        <f>VLOOKUP(AN25,$A$96:$AO$126,41,FALSE)</f>
        <v>0.33333299999999999</v>
      </c>
      <c r="AP25" t="s">
        <v>30</v>
      </c>
      <c r="AQ25" s="2">
        <f>VLOOKUP(AP25,$A$96:$AQ$126,43,FALSE)</f>
        <v>1</v>
      </c>
      <c r="AR25" t="s">
        <v>33</v>
      </c>
      <c r="AS25" s="2">
        <f>VLOOKUP(AR25,$A$96:$AS$126,45,FALSE)</f>
        <v>0.33333000000000002</v>
      </c>
      <c r="AT25" t="s">
        <v>37</v>
      </c>
      <c r="AU25" s="2">
        <f>VLOOKUP(AT25,$A$96:$AU$126,47,FALSE)</f>
        <v>0.25</v>
      </c>
      <c r="AV25" t="s">
        <v>30</v>
      </c>
      <c r="AW25" s="2">
        <f>VLOOKUP(AV25,$A$96:$AW$126,49,FALSE)</f>
        <v>1</v>
      </c>
      <c r="AX25" t="s">
        <v>38</v>
      </c>
      <c r="AY25" s="2">
        <f>VLOOKUP(AX25,$A$96:$AY$126,51,FALSE)</f>
        <v>0.25</v>
      </c>
      <c r="AZ25">
        <f>SUM(I25:AY25)</f>
        <v>10.466663</v>
      </c>
      <c r="BA25" s="12">
        <v>0.125</v>
      </c>
      <c r="BB25" s="12">
        <f>AZ25/24</f>
        <v>0.43611095833333335</v>
      </c>
    </row>
    <row r="26" spans="1:55" s="7" customFormat="1" x14ac:dyDescent="0.25">
      <c r="A26" t="s">
        <v>113</v>
      </c>
      <c r="B26" s="1" t="s">
        <v>30</v>
      </c>
      <c r="C26" s="1" t="s">
        <v>40</v>
      </c>
      <c r="D26" t="s">
        <v>41</v>
      </c>
      <c r="E26" s="2">
        <f>VLOOKUP(D26,$A$96:$E$126,5,FALSE)</f>
        <v>0.8</v>
      </c>
      <c r="F26" t="s">
        <v>33</v>
      </c>
      <c r="G26" s="2">
        <f>VLOOKUP(F26,$A$96:$G$126,7,FALSE)</f>
        <v>0.4</v>
      </c>
      <c r="H26" t="s">
        <v>34</v>
      </c>
      <c r="I26" s="2">
        <f>VLOOKUP(H26,$A$96:$I$126,9,FALSE)</f>
        <v>0.67</v>
      </c>
      <c r="J26" t="s">
        <v>35</v>
      </c>
      <c r="K26" s="2">
        <f>VLOOKUP(J26,$A$96:$K$126,11,FALSE)</f>
        <v>0.67</v>
      </c>
      <c r="L26" t="s">
        <v>33</v>
      </c>
      <c r="M26" s="2">
        <f>VLOOKUP(L26,$A$96:$M$126,13,FALSE)</f>
        <v>0.75</v>
      </c>
      <c r="N26" t="s">
        <v>41</v>
      </c>
      <c r="O26" s="2">
        <f>VLOOKUP(N26,$A$96:$O$126,15,FALSE)</f>
        <v>0.25</v>
      </c>
      <c r="P26" t="s">
        <v>33</v>
      </c>
      <c r="Q26" s="2">
        <f>VLOOKUP(P26,$A$96:$Q$126,17,FALSE)</f>
        <v>0.5</v>
      </c>
      <c r="R26" t="s">
        <v>38</v>
      </c>
      <c r="S26" s="2">
        <f>VLOOKUP(R26,$A$96:$S$126,19,FALSE)</f>
        <v>0.5</v>
      </c>
      <c r="T26" t="s">
        <v>45</v>
      </c>
      <c r="U26" s="2">
        <f>VLOOKUP(T26,$A$96:$U$126,21,FALSE)</f>
        <v>0.5</v>
      </c>
      <c r="V26" t="s">
        <v>38</v>
      </c>
      <c r="W26" s="2">
        <f>VLOOKUP(V26,$A$96:$W$126,23,FALSE)</f>
        <v>0.67</v>
      </c>
      <c r="X26" t="s">
        <v>30</v>
      </c>
      <c r="Y26" s="2">
        <f>VLOOKUP(X26,$A$96:$Y$126,25,FALSE)</f>
        <v>1</v>
      </c>
      <c r="Z26" t="s">
        <v>35</v>
      </c>
      <c r="AA26" s="2">
        <f>VLOOKUP(Z26,$A$96:$AA$126,27,FALSE)</f>
        <v>0.6</v>
      </c>
      <c r="AB26" t="s">
        <v>31</v>
      </c>
      <c r="AC26" s="2">
        <f>VLOOKUP(AB26,$A$96:$AC$126,29,FALSE)</f>
        <v>1</v>
      </c>
      <c r="AD26" t="s">
        <v>38</v>
      </c>
      <c r="AE26" s="2">
        <f>VLOOKUP(AD26,$A$96:$AE$126,31,FALSE)</f>
        <v>0.5</v>
      </c>
      <c r="AF26" t="s">
        <v>38</v>
      </c>
      <c r="AG26" s="2">
        <f>VLOOKUP(AF26,$A$96:$AG$126,33,FALSE)</f>
        <v>0.75</v>
      </c>
      <c r="AH26" t="s">
        <v>33</v>
      </c>
      <c r="AI26" s="2">
        <f>VLOOKUP(AH26,$A$96:$AI$126,35,FALSE)</f>
        <v>0.5</v>
      </c>
      <c r="AJ26" t="s">
        <v>35</v>
      </c>
      <c r="AK26" s="2">
        <f>VLOOKUP(AJ26,$A$96:$AK$126,37,FALSE)</f>
        <v>0.2</v>
      </c>
      <c r="AL26" t="s">
        <v>33</v>
      </c>
      <c r="AM26" s="2">
        <f>VLOOKUP(AL26,$A$96:$AM$126,39,FALSE)</f>
        <v>0.5</v>
      </c>
      <c r="AN26" t="s">
        <v>33</v>
      </c>
      <c r="AO26" s="2">
        <f>VLOOKUP(AN26,$A$96:$AO$126,41,FALSE)</f>
        <v>0.33333299999999999</v>
      </c>
      <c r="AP26" t="s">
        <v>34</v>
      </c>
      <c r="AQ26" s="2">
        <f>VLOOKUP(AP26,$A$96:$AQ$126,43,FALSE)</f>
        <v>0.75</v>
      </c>
      <c r="AR26" t="s">
        <v>38</v>
      </c>
      <c r="AS26" s="2">
        <f>VLOOKUP(AR26,$A$96:$AS$126,45,FALSE)</f>
        <v>1</v>
      </c>
      <c r="AT26" t="s">
        <v>33</v>
      </c>
      <c r="AU26" s="2">
        <f>VLOOKUP(AT26,$A$96:$AU$126,47,FALSE)</f>
        <v>1</v>
      </c>
      <c r="AV26" t="s">
        <v>33</v>
      </c>
      <c r="AW26" s="2">
        <f>VLOOKUP(AV26,$A$96:$AW$126,49,FALSE)</f>
        <v>0.5</v>
      </c>
      <c r="AX26" t="s">
        <v>30</v>
      </c>
      <c r="AY26" s="2">
        <f>VLOOKUP(AX26,$A$96:$AY$126,51,FALSE)</f>
        <v>0.25</v>
      </c>
      <c r="AZ26">
        <f>SUM(I26:AY26)</f>
        <v>13.393332999999998</v>
      </c>
      <c r="BA26" s="12">
        <v>0.16666666666666666</v>
      </c>
      <c r="BB26" s="12">
        <f>AZ26/24</f>
        <v>0.5580555416666666</v>
      </c>
      <c r="BC26"/>
    </row>
    <row r="27" spans="1:55" s="7" customFormat="1" x14ac:dyDescent="0.25">
      <c r="A27" t="s">
        <v>126</v>
      </c>
      <c r="B27" s="1" t="s">
        <v>30</v>
      </c>
      <c r="C27" s="1" t="s">
        <v>40</v>
      </c>
      <c r="D27" t="s">
        <v>38</v>
      </c>
      <c r="E27" s="2">
        <f>VLOOKUP(D27,$A$96:$E$126,5,FALSE)</f>
        <v>0.4</v>
      </c>
      <c r="F27" t="s">
        <v>38</v>
      </c>
      <c r="G27" s="2">
        <f>VLOOKUP(F27,$A$96:$G$126,7,FALSE)</f>
        <v>0.8</v>
      </c>
      <c r="H27" t="s">
        <v>30</v>
      </c>
      <c r="I27" s="2">
        <f>VLOOKUP(H27,$A$96:$I$126,9,FALSE)</f>
        <v>1</v>
      </c>
      <c r="J27" t="s">
        <v>34</v>
      </c>
      <c r="K27" s="2">
        <f>VLOOKUP(J27,$A$96:$K$126,11,FALSE)</f>
        <v>0.67</v>
      </c>
      <c r="L27" t="s">
        <v>38</v>
      </c>
      <c r="M27" s="2">
        <f>VLOOKUP(L27,$A$96:$M$126,13,FALSE)</f>
        <v>0.25</v>
      </c>
      <c r="N27" t="s">
        <v>33</v>
      </c>
      <c r="O27" s="2">
        <f>VLOOKUP(N27,$A$96:$O$126,15,FALSE)</f>
        <v>0.25</v>
      </c>
      <c r="P27" t="s">
        <v>33</v>
      </c>
      <c r="Q27" s="2">
        <f>VLOOKUP(P27,$A$96:$Q$126,17,FALSE)</f>
        <v>0.5</v>
      </c>
      <c r="R27" t="s">
        <v>38</v>
      </c>
      <c r="S27" s="2">
        <f>VLOOKUP(R27,$A$96:$S$126,19,FALSE)</f>
        <v>0.5</v>
      </c>
      <c r="T27" t="s">
        <v>30</v>
      </c>
      <c r="U27" s="2">
        <f>VLOOKUP(T27,$A$96:$U$126,21,FALSE)</f>
        <v>0.75</v>
      </c>
      <c r="V27" t="s">
        <v>38</v>
      </c>
      <c r="W27" s="2">
        <f>VLOOKUP(V27,$A$96:$W$126,23,FALSE)</f>
        <v>0.67</v>
      </c>
      <c r="X27" t="s">
        <v>30</v>
      </c>
      <c r="Y27" s="2">
        <f>VLOOKUP(X27,$A$96:$Y$126,25,FALSE)</f>
        <v>1</v>
      </c>
      <c r="Z27" t="s">
        <v>30</v>
      </c>
      <c r="AA27" s="2">
        <f>VLOOKUP(Z27,$A$96:$AA$126,27,FALSE)</f>
        <v>0.8</v>
      </c>
      <c r="AB27" t="s">
        <v>38</v>
      </c>
      <c r="AC27" s="2">
        <f>VLOOKUP(AB27,$A$96:$AC$126,29,FALSE)</f>
        <v>0.4</v>
      </c>
      <c r="AD27" t="s">
        <v>30</v>
      </c>
      <c r="AE27" s="2">
        <f>VLOOKUP(AD27,$A$96:$AE$126,31,FALSE)</f>
        <v>0.5</v>
      </c>
      <c r="AF27" t="s">
        <v>35</v>
      </c>
      <c r="AG27" s="2">
        <f>VLOOKUP(AF27,$A$96:$AG$126,33,FALSE)</f>
        <v>0.5</v>
      </c>
      <c r="AH27" t="s">
        <v>38</v>
      </c>
      <c r="AI27" s="2">
        <f>VLOOKUP(AH27,$A$96:$AI$126,35,FALSE)</f>
        <v>1</v>
      </c>
      <c r="AJ27" t="s">
        <v>38</v>
      </c>
      <c r="AK27" s="2">
        <f>VLOOKUP(AJ27,$A$96:$AK$126,37,FALSE)</f>
        <v>0.4</v>
      </c>
      <c r="AL27" t="s">
        <v>41</v>
      </c>
      <c r="AM27" s="2">
        <f>VLOOKUP(AL27,$A$96:$AM$126,39,FALSE)</f>
        <v>0.5</v>
      </c>
      <c r="AN27" t="s">
        <v>33</v>
      </c>
      <c r="AO27" s="2">
        <f>VLOOKUP(AN27,$A$96:$AO$126,41,FALSE)</f>
        <v>0.33333299999999999</v>
      </c>
      <c r="AP27" t="s">
        <v>33</v>
      </c>
      <c r="AQ27" s="2">
        <f>VLOOKUP(AP27,$A$96:$AQ$126,43,FALSE)</f>
        <v>0.5</v>
      </c>
      <c r="AR27" t="s">
        <v>38</v>
      </c>
      <c r="AS27" s="2">
        <f>VLOOKUP(AR27,$A$96:$AS$126,45,FALSE)</f>
        <v>1</v>
      </c>
      <c r="AT27" t="s">
        <v>41</v>
      </c>
      <c r="AU27" s="2">
        <f>VLOOKUP(AT27,$A$96:$AU$126,47,FALSE)</f>
        <v>0.5</v>
      </c>
      <c r="AV27" t="s">
        <v>38</v>
      </c>
      <c r="AW27" s="2">
        <f>VLOOKUP(AV27,$A$96:$AW$126,49,FALSE)</f>
        <v>0.5</v>
      </c>
      <c r="AX27" t="s">
        <v>37</v>
      </c>
      <c r="AY27" s="2">
        <f>VLOOKUP(AX27,$A$96:$AY$126,51,FALSE)</f>
        <v>0.5</v>
      </c>
      <c r="AZ27">
        <f>SUM(I27:AY27)</f>
        <v>13.023332999999999</v>
      </c>
      <c r="BA27" s="12">
        <v>0.16666666666666666</v>
      </c>
      <c r="BB27" s="12">
        <f>AZ27/24</f>
        <v>0.54263887499999996</v>
      </c>
      <c r="BC27"/>
    </row>
    <row r="28" spans="1:55" s="7" customFormat="1" x14ac:dyDescent="0.25">
      <c r="A28" t="s">
        <v>127</v>
      </c>
      <c r="B28" s="1" t="s">
        <v>30</v>
      </c>
      <c r="C28" s="1" t="s">
        <v>40</v>
      </c>
      <c r="D28" t="s">
        <v>38</v>
      </c>
      <c r="E28" s="2">
        <f>VLOOKUP(D28,$A$96:$E$126,5,FALSE)</f>
        <v>0.4</v>
      </c>
      <c r="F28" t="s">
        <v>30</v>
      </c>
      <c r="G28" s="2">
        <f>VLOOKUP(F28,$A$96:$G$126,7,FALSE)</f>
        <v>0.4</v>
      </c>
      <c r="H28" t="s">
        <v>30</v>
      </c>
      <c r="I28" s="2">
        <f>VLOOKUP(H28,$A$96:$I$126,9,FALSE)</f>
        <v>1</v>
      </c>
      <c r="J28" t="s">
        <v>34</v>
      </c>
      <c r="K28" s="2">
        <f>VLOOKUP(J28,$A$96:$K$126,11,FALSE)</f>
        <v>0.67</v>
      </c>
      <c r="L28" t="s">
        <v>33</v>
      </c>
      <c r="M28" s="2">
        <f>VLOOKUP(L28,$A$96:$M$126,13,FALSE)</f>
        <v>0.75</v>
      </c>
      <c r="N28" t="s">
        <v>59</v>
      </c>
      <c r="O28" s="2">
        <f>VLOOKUP(N28,$A$96:$O$126,15,FALSE)</f>
        <v>0.75</v>
      </c>
      <c r="P28" t="s">
        <v>33</v>
      </c>
      <c r="Q28" s="2">
        <f>VLOOKUP(P28,$A$96:$Q$126,17,FALSE)</f>
        <v>0.5</v>
      </c>
      <c r="R28" t="s">
        <v>41</v>
      </c>
      <c r="S28" s="2">
        <f>VLOOKUP(R28,$A$96:$S$126,19,FALSE)</f>
        <v>0.5</v>
      </c>
      <c r="T28" t="s">
        <v>28</v>
      </c>
      <c r="U28" s="2">
        <f>VLOOKUP(T28,$A$96:$U$126,21,FALSE)</f>
        <v>0.5</v>
      </c>
      <c r="V28" t="s">
        <v>30</v>
      </c>
      <c r="W28" s="2">
        <f>VLOOKUP(V28,$A$96:$W$126,23,FALSE)</f>
        <v>0.67</v>
      </c>
      <c r="X28" t="s">
        <v>34</v>
      </c>
      <c r="Y28" s="2">
        <f>VLOOKUP(X28,$A$96:$Y$126,25,FALSE)</f>
        <v>0.75</v>
      </c>
      <c r="Z28" t="s">
        <v>40</v>
      </c>
      <c r="AA28" s="2">
        <f>VLOOKUP(Z28,$A$96:$AA$126,27,FALSE)</f>
        <v>0.4</v>
      </c>
      <c r="AB28" t="s">
        <v>40</v>
      </c>
      <c r="AC28" s="2">
        <f>VLOOKUP(AB28,$A$96:$AC$126,29,FALSE)</f>
        <v>0.4</v>
      </c>
      <c r="AD28" t="s">
        <v>128</v>
      </c>
      <c r="AE28" s="2">
        <f>VLOOKUP(AD28,$A$96:$AE$126,31,FALSE)</f>
        <v>0.25</v>
      </c>
      <c r="AF28" t="s">
        <v>31</v>
      </c>
      <c r="AG28" s="2">
        <f>VLOOKUP(AF28,$A$96:$AG$126,33,FALSE)</f>
        <v>0.5</v>
      </c>
      <c r="AH28" t="s">
        <v>41</v>
      </c>
      <c r="AI28" s="2">
        <f>VLOOKUP(AH28,$A$96:$AI$126,35,FALSE)</f>
        <v>0.5</v>
      </c>
      <c r="AJ28" t="s">
        <v>99</v>
      </c>
      <c r="AK28" s="2">
        <f>VLOOKUP(AJ28,$A$96:$AK$126,37,FALSE)</f>
        <v>0.2</v>
      </c>
      <c r="AL28" t="s">
        <v>30</v>
      </c>
      <c r="AM28" s="2">
        <f>VLOOKUP(AL28,$A$96:$AM$126,39,FALSE)</f>
        <v>0.5</v>
      </c>
      <c r="AN28" t="s">
        <v>30</v>
      </c>
      <c r="AO28" s="2">
        <f>VLOOKUP(AN28,$A$96:$AO$126,41,FALSE)</f>
        <v>1</v>
      </c>
      <c r="AP28" t="s">
        <v>35</v>
      </c>
      <c r="AQ28" s="2">
        <f>VLOOKUP(AP28,$A$96:$AQ$126,43,FALSE)</f>
        <v>0.75</v>
      </c>
      <c r="AR28" t="s">
        <v>38</v>
      </c>
      <c r="AS28" s="2">
        <f>VLOOKUP(AR28,$A$96:$AS$126,45,FALSE)</f>
        <v>1</v>
      </c>
      <c r="AT28" t="s">
        <v>41</v>
      </c>
      <c r="AU28" s="2">
        <f>VLOOKUP(AT28,$A$96:$AU$126,47,FALSE)</f>
        <v>0.5</v>
      </c>
      <c r="AV28" t="s">
        <v>32</v>
      </c>
      <c r="AW28" s="2">
        <f>VLOOKUP(AV28,$A$96:$AW$126,49,FALSE)</f>
        <v>0.25</v>
      </c>
      <c r="AX28" t="s">
        <v>32</v>
      </c>
      <c r="AY28" s="2">
        <f>VLOOKUP(AX28,$A$96:$AY$126,51,FALSE)</f>
        <v>1</v>
      </c>
      <c r="AZ28">
        <f>SUM(I28:AY28)</f>
        <v>13.34</v>
      </c>
      <c r="BA28" s="12">
        <v>0.16666666666666666</v>
      </c>
      <c r="BB28" s="12">
        <f>AZ28/24</f>
        <v>0.55583333333333329</v>
      </c>
      <c r="BC28"/>
    </row>
    <row r="29" spans="1:55" s="7" customFormat="1" x14ac:dyDescent="0.25">
      <c r="A29" t="s">
        <v>135</v>
      </c>
      <c r="B29" s="1" t="s">
        <v>30</v>
      </c>
      <c r="C29" s="1" t="s">
        <v>40</v>
      </c>
      <c r="D29" t="s">
        <v>38</v>
      </c>
      <c r="E29" s="2">
        <f>VLOOKUP(D29,$A$96:$E$126,5,FALSE)</f>
        <v>0.4</v>
      </c>
      <c r="F29" t="s">
        <v>30</v>
      </c>
      <c r="G29" s="2">
        <f>VLOOKUP(F29,$A$96:$G$126,7,FALSE)</f>
        <v>0.4</v>
      </c>
      <c r="H29" t="s">
        <v>30</v>
      </c>
      <c r="I29" s="2">
        <f>VLOOKUP(H29,$A$96:$I$126,9,FALSE)</f>
        <v>1</v>
      </c>
      <c r="J29" t="s">
        <v>33</v>
      </c>
      <c r="K29" s="2">
        <f>VLOOKUP(J29,$A$96:$K$126,11,FALSE)</f>
        <v>0.33</v>
      </c>
      <c r="L29" t="s">
        <v>33</v>
      </c>
      <c r="M29" s="2">
        <f>VLOOKUP(L29,$A$96:$M$126,13,FALSE)</f>
        <v>0.75</v>
      </c>
      <c r="N29" t="s">
        <v>59</v>
      </c>
      <c r="O29" s="2">
        <f>VLOOKUP(N29,$A$96:$O$126,15,FALSE)</f>
        <v>0.75</v>
      </c>
      <c r="P29" t="s">
        <v>41</v>
      </c>
      <c r="Q29" s="2">
        <f>VLOOKUP(P29,$A$96:$Q$126,17,FALSE)</f>
        <v>0.5</v>
      </c>
      <c r="R29" t="s">
        <v>30</v>
      </c>
      <c r="S29" s="2">
        <f>VLOOKUP(R29,$A$96:$S$126,19,FALSE)</f>
        <v>0.5</v>
      </c>
      <c r="T29" t="s">
        <v>34</v>
      </c>
      <c r="U29" s="2">
        <f>VLOOKUP(T29,$A$96:$U$126,21,FALSE)</f>
        <v>1</v>
      </c>
      <c r="V29" t="s">
        <v>30</v>
      </c>
      <c r="W29" s="2">
        <f>VLOOKUP(V29,$A$96:$W$126,23,FALSE)</f>
        <v>0.67</v>
      </c>
      <c r="X29" t="s">
        <v>28</v>
      </c>
      <c r="Y29" s="2">
        <f>VLOOKUP(X29,$A$96:$Y$126,25,FALSE)</f>
        <v>0.75</v>
      </c>
      <c r="Z29" t="s">
        <v>34</v>
      </c>
      <c r="AA29" s="2">
        <f>VLOOKUP(Z29,$A$96:$AA$126,27,FALSE)</f>
        <v>1</v>
      </c>
      <c r="AB29" t="s">
        <v>38</v>
      </c>
      <c r="AC29" s="2">
        <f>VLOOKUP(AB29,$A$96:$AC$126,29,FALSE)</f>
        <v>0.4</v>
      </c>
      <c r="AD29" t="s">
        <v>30</v>
      </c>
      <c r="AE29" s="2">
        <f>VLOOKUP(AD29,$A$96:$AE$126,31,FALSE)</f>
        <v>0.5</v>
      </c>
      <c r="AF29" t="s">
        <v>38</v>
      </c>
      <c r="AG29" s="2">
        <f>VLOOKUP(AF29,$A$96:$AG$126,33,FALSE)</f>
        <v>0.75</v>
      </c>
      <c r="AH29" t="s">
        <v>38</v>
      </c>
      <c r="AI29" s="2">
        <f>VLOOKUP(AH29,$A$96:$AI$126,35,FALSE)</f>
        <v>1</v>
      </c>
      <c r="AJ29" t="s">
        <v>30</v>
      </c>
      <c r="AK29" s="2">
        <f>VLOOKUP(AJ29,$A$96:$AK$126,37,FALSE)</f>
        <v>0.4</v>
      </c>
      <c r="AL29" t="s">
        <v>33</v>
      </c>
      <c r="AM29" s="2">
        <f>VLOOKUP(AL29,$A$96:$AM$126,39,FALSE)</f>
        <v>0.5</v>
      </c>
      <c r="AN29" t="s">
        <v>33</v>
      </c>
      <c r="AO29" s="2">
        <f>VLOOKUP(AN29,$A$96:$AO$126,41,FALSE)</f>
        <v>0.33333299999999999</v>
      </c>
      <c r="AP29" t="s">
        <v>38</v>
      </c>
      <c r="AQ29" s="2">
        <f>VLOOKUP(AP29,$A$96:$AQ$126,43,FALSE)</f>
        <v>0.5</v>
      </c>
      <c r="AR29" t="s">
        <v>33</v>
      </c>
      <c r="AS29" s="2">
        <f>VLOOKUP(AR29,$A$96:$AS$126,45,FALSE)</f>
        <v>0.33333000000000002</v>
      </c>
      <c r="AT29" t="s">
        <v>38</v>
      </c>
      <c r="AU29" s="2">
        <f>VLOOKUP(AT29,$A$96:$AU$126,47,FALSE)</f>
        <v>0.5</v>
      </c>
      <c r="AV29" t="s">
        <v>38</v>
      </c>
      <c r="AW29" s="2">
        <f>VLOOKUP(AV29,$A$96:$AW$126,49,FALSE)</f>
        <v>0.5</v>
      </c>
      <c r="AX29" t="s">
        <v>41</v>
      </c>
      <c r="AY29" s="2">
        <f>VLOOKUP(AX29,$A$96:$AY$126,51,FALSE)</f>
        <v>0.25</v>
      </c>
      <c r="AZ29">
        <f>SUM(I29:AY29)</f>
        <v>13.216663</v>
      </c>
      <c r="BA29" s="12">
        <v>0.16666666666666666</v>
      </c>
      <c r="BB29" s="12">
        <f>AZ29/24</f>
        <v>0.55069429166666672</v>
      </c>
      <c r="BC29"/>
    </row>
    <row r="30" spans="1:55" s="7" customFormat="1" x14ac:dyDescent="0.25">
      <c r="A30" s="8" t="s">
        <v>199</v>
      </c>
      <c r="B30" s="7" t="s">
        <v>30</v>
      </c>
      <c r="C30" s="7" t="s">
        <v>40</v>
      </c>
      <c r="D30" s="7" t="s">
        <v>33</v>
      </c>
      <c r="E30" s="2">
        <f>VLOOKUP(D30,$A$96:$E$126,5,FALSE)</f>
        <v>0.4</v>
      </c>
      <c r="F30" s="7" t="s">
        <v>38</v>
      </c>
      <c r="G30" s="2">
        <f>VLOOKUP(F30,$A$96:$G$126,7,FALSE)</f>
        <v>0.8</v>
      </c>
      <c r="H30" s="7" t="s">
        <v>33</v>
      </c>
      <c r="I30" s="2">
        <f>VLOOKUP(H30,$A$96:$I$126,9,FALSE)</f>
        <v>0.33</v>
      </c>
      <c r="J30" s="7" t="s">
        <v>30</v>
      </c>
      <c r="K30" s="2">
        <f>VLOOKUP(J30,$A$96:$K$126,11,FALSE)</f>
        <v>1</v>
      </c>
      <c r="L30" s="7" t="s">
        <v>33</v>
      </c>
      <c r="M30" s="2">
        <f>VLOOKUP(L30,$A$96:$M$126,13,FALSE)</f>
        <v>0.75</v>
      </c>
      <c r="N30" s="7" t="s">
        <v>32</v>
      </c>
      <c r="O30" s="2">
        <f>VLOOKUP(N30,$A$96:$O$126,15,FALSE)</f>
        <v>1</v>
      </c>
      <c r="P30" s="7" t="s">
        <v>30</v>
      </c>
      <c r="Q30" s="2">
        <f>VLOOKUP(P30,$A$96:$Q$126,17,FALSE)</f>
        <v>1</v>
      </c>
      <c r="R30" s="7" t="s">
        <v>38</v>
      </c>
      <c r="S30" s="2">
        <f>VLOOKUP(R30,$A$96:$S$126,19,FALSE)</f>
        <v>0.5</v>
      </c>
      <c r="T30" s="7" t="s">
        <v>30</v>
      </c>
      <c r="U30" s="2">
        <f>VLOOKUP(T30,$A$96:$U$126,21,FALSE)</f>
        <v>0.75</v>
      </c>
      <c r="V30" s="7" t="s">
        <v>30</v>
      </c>
      <c r="W30" s="2">
        <f>VLOOKUP(V30,$A$96:$W$126,23,FALSE)</f>
        <v>0.67</v>
      </c>
      <c r="X30" s="7" t="s">
        <v>28</v>
      </c>
      <c r="Y30" s="2">
        <f>VLOOKUP(X30,$A$96:$Y$126,25,FALSE)</f>
        <v>0.75</v>
      </c>
      <c r="Z30" s="7" t="s">
        <v>40</v>
      </c>
      <c r="AA30" s="2">
        <f>VLOOKUP(Z30,$A$96:$AA$126,27,FALSE)</f>
        <v>0.4</v>
      </c>
      <c r="AB30" s="7" t="s">
        <v>30</v>
      </c>
      <c r="AC30" s="2">
        <f>VLOOKUP(AB30,$A$96:$AC$126,29,FALSE)</f>
        <v>0.4</v>
      </c>
      <c r="AD30" s="7" t="s">
        <v>41</v>
      </c>
      <c r="AE30" s="2">
        <f>VLOOKUP(AD30,$A$96:$AE$126,31,FALSE)</f>
        <v>0.5</v>
      </c>
      <c r="AF30" s="7" t="s">
        <v>34</v>
      </c>
      <c r="AG30" s="2">
        <f>VLOOKUP(AF30,$A$96:$AG$126,33,FALSE)</f>
        <v>0</v>
      </c>
      <c r="AH30" s="7" t="s">
        <v>28</v>
      </c>
      <c r="AI30" s="2">
        <f>VLOOKUP(AH30,$A$96:$AI$126,35,FALSE)</f>
        <v>0.25</v>
      </c>
      <c r="AJ30" s="7" t="s">
        <v>28</v>
      </c>
      <c r="AK30" s="2">
        <f>VLOOKUP(AJ30,$A$96:$AK$126,37,FALSE)</f>
        <v>0.6</v>
      </c>
      <c r="AL30" s="7" t="s">
        <v>41</v>
      </c>
      <c r="AM30" s="2">
        <f>VLOOKUP(AL30,$A$96:$AM$126,39,FALSE)</f>
        <v>0.5</v>
      </c>
      <c r="AN30" s="7" t="s">
        <v>38</v>
      </c>
      <c r="AO30" s="2">
        <f>VLOOKUP(AN30,$A$96:$AO$126,41,FALSE)</f>
        <v>0.33333299999999999</v>
      </c>
      <c r="AP30" s="7" t="s">
        <v>59</v>
      </c>
      <c r="AQ30" s="2">
        <f>VLOOKUP(AP30,$A$96:$AQ$126,43,FALSE)</f>
        <v>0.5</v>
      </c>
      <c r="AR30" s="7" t="s">
        <v>30</v>
      </c>
      <c r="AS30" s="2">
        <f>VLOOKUP(AR30,$A$96:$AS$126,45,FALSE)</f>
        <v>0.33333000000000002</v>
      </c>
      <c r="AT30" s="7" t="s">
        <v>33</v>
      </c>
      <c r="AU30" s="2">
        <f>VLOOKUP(AT30,$A$96:$AU$126,47,FALSE)</f>
        <v>1</v>
      </c>
      <c r="AV30" s="7" t="s">
        <v>32</v>
      </c>
      <c r="AW30" s="2">
        <f>VLOOKUP(AV30,$A$96:$AW$126,49,FALSE)</f>
        <v>0.25</v>
      </c>
      <c r="AX30" s="7" t="s">
        <v>36</v>
      </c>
      <c r="AY30" s="2">
        <f>VLOOKUP(AX30,$A$96:$AY$126,51,FALSE)</f>
        <v>0.75</v>
      </c>
      <c r="AZ30">
        <f>SUM(I30:AY30)</f>
        <v>12.566663</v>
      </c>
      <c r="BA30" s="12">
        <v>0.16666666666666666</v>
      </c>
      <c r="BB30" s="12">
        <f>AZ30/24</f>
        <v>0.52361095833333338</v>
      </c>
    </row>
    <row r="31" spans="1:55" s="7" customFormat="1" x14ac:dyDescent="0.25">
      <c r="A31" s="7" t="s">
        <v>100</v>
      </c>
      <c r="B31" s="7" t="s">
        <v>30</v>
      </c>
      <c r="C31" s="7" t="s">
        <v>40</v>
      </c>
      <c r="D31" s="7" t="s">
        <v>29</v>
      </c>
      <c r="E31" s="2">
        <f>VLOOKUP(D31,$A$96:$E$126,5,FALSE)</f>
        <v>0.2</v>
      </c>
      <c r="F31" s="7" t="s">
        <v>29</v>
      </c>
      <c r="G31" s="2">
        <f>VLOOKUP(F31,$A$96:$G$126,7,FALSE)</f>
        <v>1</v>
      </c>
      <c r="H31" s="7" t="s">
        <v>35</v>
      </c>
      <c r="I31" s="2">
        <f>VLOOKUP(H31,$A$96:$I$126,9,FALSE)</f>
        <v>0.67</v>
      </c>
      <c r="J31" s="7" t="s">
        <v>30</v>
      </c>
      <c r="K31" s="2">
        <f>VLOOKUP(J31,$A$96:$K$126,11,FALSE)</f>
        <v>1</v>
      </c>
      <c r="L31" s="7" t="s">
        <v>33</v>
      </c>
      <c r="M31" s="2">
        <f>VLOOKUP(L31,$A$96:$M$126,13,FALSE)</f>
        <v>0.75</v>
      </c>
      <c r="N31" s="7" t="s">
        <v>36</v>
      </c>
      <c r="O31" s="2">
        <f>VLOOKUP(N31,$A$96:$O$126,15,FALSE)</f>
        <v>0.75</v>
      </c>
      <c r="P31" s="7" t="s">
        <v>38</v>
      </c>
      <c r="Q31" s="2">
        <f>VLOOKUP(P31,$A$96:$Q$126,17,FALSE)</f>
        <v>0.5</v>
      </c>
      <c r="R31" s="7" t="s">
        <v>38</v>
      </c>
      <c r="S31" s="2">
        <f>VLOOKUP(R31,$A$96:$S$126,19,FALSE)</f>
        <v>0.5</v>
      </c>
      <c r="T31" s="7" t="s">
        <v>30</v>
      </c>
      <c r="U31" s="2">
        <f>VLOOKUP(T31,$A$96:$U$126,21,FALSE)</f>
        <v>0.75</v>
      </c>
      <c r="V31" s="7" t="s">
        <v>34</v>
      </c>
      <c r="W31" s="2">
        <f>VLOOKUP(V31,$A$96:$W$126,23,FALSE)</f>
        <v>0.33</v>
      </c>
      <c r="X31" s="7" t="s">
        <v>34</v>
      </c>
      <c r="Y31" s="2">
        <f>VLOOKUP(X31,$A$96:$Y$126,25,FALSE)</f>
        <v>0.75</v>
      </c>
      <c r="Z31" s="7" t="s">
        <v>48</v>
      </c>
      <c r="AA31" s="2">
        <f>VLOOKUP(Z31,$A$96:$AA$126,27,FALSE)</f>
        <v>0.8</v>
      </c>
      <c r="AB31" s="7" t="s">
        <v>37</v>
      </c>
      <c r="AC31" s="2">
        <f>VLOOKUP(AB31,$A$96:$AC$126,29,FALSE)</f>
        <v>0.6</v>
      </c>
      <c r="AD31" s="7" t="s">
        <v>36</v>
      </c>
      <c r="AE31" s="2">
        <f>VLOOKUP(AD31,$A$96:$AE$126,31,FALSE)</f>
        <v>1</v>
      </c>
      <c r="AF31" s="7" t="s">
        <v>37</v>
      </c>
      <c r="AG31" s="2">
        <f>VLOOKUP(AF31,$A$96:$AG$126,33,FALSE)</f>
        <v>1</v>
      </c>
      <c r="AH31" s="7" t="s">
        <v>45</v>
      </c>
      <c r="AI31" s="2">
        <f>VLOOKUP(AH31,$A$96:$AI$126,35,FALSE)</f>
        <v>0.75</v>
      </c>
      <c r="AJ31" s="7" t="s">
        <v>59</v>
      </c>
      <c r="AK31" s="2">
        <f>VLOOKUP(AJ31,$A$96:$AK$126,37,FALSE)</f>
        <v>0.8</v>
      </c>
      <c r="AL31" s="7" t="s">
        <v>35</v>
      </c>
      <c r="AM31" s="2">
        <f>VLOOKUP(AL31,$A$96:$AM$126,39,FALSE)</f>
        <v>0.75</v>
      </c>
      <c r="AN31" s="7" t="s">
        <v>38</v>
      </c>
      <c r="AO31" s="2">
        <f>VLOOKUP(AN31,$A$96:$AO$126,41,FALSE)</f>
        <v>0.33333299999999999</v>
      </c>
      <c r="AP31" s="7" t="s">
        <v>38</v>
      </c>
      <c r="AQ31" s="2">
        <f>VLOOKUP(AP31,$A$96:$AQ$126,43,FALSE)</f>
        <v>0.5</v>
      </c>
      <c r="AR31" s="7" t="s">
        <v>45</v>
      </c>
      <c r="AS31" s="2">
        <f>VLOOKUP(AR31,$A$96:$AS$126,45,FALSE)</f>
        <v>0.66666700000000001</v>
      </c>
      <c r="AT31" s="7" t="s">
        <v>33</v>
      </c>
      <c r="AU31" s="2">
        <f>VLOOKUP(AT31,$A$96:$AU$126,47,FALSE)</f>
        <v>1</v>
      </c>
      <c r="AV31" s="7" t="s">
        <v>28</v>
      </c>
      <c r="AW31" s="2">
        <f>VLOOKUP(AV31,$A$96:$AW$126,49,FALSE)</f>
        <v>0.75</v>
      </c>
      <c r="AX31" s="7" t="s">
        <v>38</v>
      </c>
      <c r="AY31" s="2">
        <f>VLOOKUP(AX31,$A$96:$AY$126,51,FALSE)</f>
        <v>0.25</v>
      </c>
      <c r="AZ31">
        <f>SUM(I31:AY31)</f>
        <v>15.2</v>
      </c>
      <c r="BA31" s="12">
        <v>0.16666666666666666</v>
      </c>
      <c r="BB31" s="12">
        <f>AZ31/24</f>
        <v>0.6333333333333333</v>
      </c>
    </row>
    <row r="32" spans="1:55" s="7" customFormat="1" x14ac:dyDescent="0.25">
      <c r="A32" s="7" t="s">
        <v>101</v>
      </c>
      <c r="B32" s="7" t="s">
        <v>30</v>
      </c>
      <c r="C32" s="7" t="s">
        <v>40</v>
      </c>
      <c r="D32" s="7" t="s">
        <v>57</v>
      </c>
      <c r="E32" s="2">
        <f>VLOOKUP(D32,$A$96:$E$126,5,FALSE)</f>
        <v>0.6</v>
      </c>
      <c r="F32" s="7" t="s">
        <v>102</v>
      </c>
      <c r="G32" s="2">
        <f>VLOOKUP(F32,$A$96:$G$126,7,FALSE)</f>
        <v>0.6</v>
      </c>
      <c r="H32" s="7" t="s">
        <v>30</v>
      </c>
      <c r="I32" s="2">
        <f>VLOOKUP(H32,$A$96:$I$126,9,FALSE)</f>
        <v>1</v>
      </c>
      <c r="J32" s="7" t="s">
        <v>30</v>
      </c>
      <c r="K32" s="2">
        <f>VLOOKUP(J32,$A$96:$K$126,11,FALSE)</f>
        <v>1</v>
      </c>
      <c r="L32" s="7" t="s">
        <v>38</v>
      </c>
      <c r="M32" s="2">
        <f>VLOOKUP(L32,$A$96:$M$126,13,FALSE)</f>
        <v>0.25</v>
      </c>
      <c r="N32" s="7" t="s">
        <v>30</v>
      </c>
      <c r="O32" s="2">
        <f>VLOOKUP(N32,$A$96:$O$126,15,FALSE)</f>
        <v>0.25</v>
      </c>
      <c r="P32" s="7" t="s">
        <v>41</v>
      </c>
      <c r="Q32" s="2">
        <f>VLOOKUP(P32,$A$96:$Q$126,17,FALSE)</f>
        <v>0.5</v>
      </c>
      <c r="R32" s="7" t="s">
        <v>33</v>
      </c>
      <c r="S32" s="2">
        <f>VLOOKUP(R32,$A$96:$S$126,19,FALSE)</f>
        <v>1</v>
      </c>
      <c r="T32" s="7" t="s">
        <v>35</v>
      </c>
      <c r="U32" s="2">
        <f>VLOOKUP(T32,$A$96:$U$126,21,FALSE)</f>
        <v>0.5</v>
      </c>
      <c r="V32" s="7" t="s">
        <v>33</v>
      </c>
      <c r="W32" s="2">
        <f>VLOOKUP(V32,$A$96:$W$126,23,FALSE)</f>
        <v>0</v>
      </c>
      <c r="X32" s="7" t="s">
        <v>34</v>
      </c>
      <c r="Y32" s="2">
        <f>VLOOKUP(X32,$A$96:$Y$126,25,FALSE)</f>
        <v>0.75</v>
      </c>
      <c r="Z32" s="7" t="s">
        <v>30</v>
      </c>
      <c r="AA32" s="2">
        <f>VLOOKUP(Z32,$A$96:$AA$126,27,FALSE)</f>
        <v>0.8</v>
      </c>
      <c r="AB32" s="7" t="s">
        <v>33</v>
      </c>
      <c r="AC32" s="2">
        <f>VLOOKUP(AB32,$A$96:$AC$126,29,FALSE)</f>
        <v>0.8</v>
      </c>
      <c r="AD32" s="7" t="s">
        <v>37</v>
      </c>
      <c r="AE32" s="2">
        <f>VLOOKUP(AD32,$A$96:$AE$126,31,FALSE)</f>
        <v>0.75</v>
      </c>
      <c r="AF32" s="7" t="s">
        <v>41</v>
      </c>
      <c r="AG32" s="2">
        <f>VLOOKUP(AF32,$A$96:$AG$126,33,FALSE)</f>
        <v>0.75</v>
      </c>
      <c r="AH32" s="7" t="s">
        <v>41</v>
      </c>
      <c r="AI32" s="2">
        <f>VLOOKUP(AH32,$A$96:$AI$126,35,FALSE)</f>
        <v>0.5</v>
      </c>
      <c r="AJ32" s="7" t="s">
        <v>41</v>
      </c>
      <c r="AK32" s="2">
        <f>VLOOKUP(AJ32,$A$96:$AK$126,37,FALSE)</f>
        <v>0.8</v>
      </c>
      <c r="AL32" s="7" t="s">
        <v>33</v>
      </c>
      <c r="AM32" s="2">
        <f>VLOOKUP(AL32,$A$96:$AM$126,39,FALSE)</f>
        <v>0.5</v>
      </c>
      <c r="AN32" s="7" t="s">
        <v>33</v>
      </c>
      <c r="AO32" s="2">
        <f>VLOOKUP(AN32,$A$96:$AO$126,41,FALSE)</f>
        <v>0.33333299999999999</v>
      </c>
      <c r="AP32" s="7" t="s">
        <v>45</v>
      </c>
      <c r="AQ32" s="2">
        <f>VLOOKUP(AP32,$A$96:$AQ$126,43,FALSE)</f>
        <v>0.25</v>
      </c>
      <c r="AR32" s="7" t="s">
        <v>48</v>
      </c>
      <c r="AS32" s="2">
        <f>VLOOKUP(AR32,$A$96:$AS$126,45,FALSE)</f>
        <v>0.33333299999999999</v>
      </c>
      <c r="AT32" s="7" t="s">
        <v>33</v>
      </c>
      <c r="AU32" s="2">
        <f>VLOOKUP(AT32,$A$96:$AU$126,47,FALSE)</f>
        <v>1</v>
      </c>
      <c r="AV32" s="7" t="s">
        <v>32</v>
      </c>
      <c r="AW32" s="2">
        <f>VLOOKUP(AV32,$A$96:$AW$126,49,FALSE)</f>
        <v>0.25</v>
      </c>
      <c r="AX32" s="7" t="s">
        <v>34</v>
      </c>
      <c r="AY32" s="2">
        <f>VLOOKUP(AX32,$A$96:$AY$126,51,FALSE)</f>
        <v>0.5</v>
      </c>
      <c r="AZ32">
        <f>SUM(I32:AY32)</f>
        <v>12.816666</v>
      </c>
      <c r="BA32" s="12">
        <v>0.16666666666666666</v>
      </c>
      <c r="BB32" s="12">
        <f>AZ32/24</f>
        <v>0.53402775000000002</v>
      </c>
    </row>
    <row r="33" spans="1:55" s="7" customFormat="1" x14ac:dyDescent="0.25">
      <c r="A33" s="7" t="s">
        <v>95</v>
      </c>
      <c r="B33" s="7" t="s">
        <v>30</v>
      </c>
      <c r="C33" s="7" t="s">
        <v>40</v>
      </c>
      <c r="D33" s="7" t="s">
        <v>38</v>
      </c>
      <c r="E33" s="2">
        <f>VLOOKUP(D33,$A$96:$E$126,5,FALSE)</f>
        <v>0.4</v>
      </c>
      <c r="F33" s="7" t="s">
        <v>38</v>
      </c>
      <c r="G33" s="2">
        <f>VLOOKUP(F33,$A$96:$G$126,7,FALSE)</f>
        <v>0.8</v>
      </c>
      <c r="H33" s="7" t="s">
        <v>33</v>
      </c>
      <c r="I33" s="2">
        <f>VLOOKUP(H33,$A$96:$I$126,9,FALSE)</f>
        <v>0.33</v>
      </c>
      <c r="J33" s="7" t="s">
        <v>30</v>
      </c>
      <c r="K33" s="2">
        <f>VLOOKUP(J33,$A$96:$K$126,11,FALSE)</f>
        <v>1</v>
      </c>
      <c r="L33" s="7" t="s">
        <v>30</v>
      </c>
      <c r="M33" s="2">
        <f>VLOOKUP(L33,$A$96:$M$126,13,FALSE)</f>
        <v>0.25</v>
      </c>
      <c r="N33" s="7" t="s">
        <v>31</v>
      </c>
      <c r="O33" s="2">
        <f>VLOOKUP(N33,$A$96:$O$126,15,FALSE)</f>
        <v>0.5</v>
      </c>
      <c r="P33" s="7" t="s">
        <v>41</v>
      </c>
      <c r="Q33" s="2">
        <f>VLOOKUP(P33,$A$96:$Q$126,17,FALSE)</f>
        <v>0.5</v>
      </c>
      <c r="R33" s="7" t="s">
        <v>38</v>
      </c>
      <c r="S33" s="2">
        <f>VLOOKUP(R33,$A$96:$S$126,19,FALSE)</f>
        <v>0.5</v>
      </c>
      <c r="T33" s="7" t="s">
        <v>30</v>
      </c>
      <c r="U33" s="2">
        <f>VLOOKUP(T33,$A$96:$U$126,21,FALSE)</f>
        <v>0.75</v>
      </c>
      <c r="V33" s="7" t="s">
        <v>38</v>
      </c>
      <c r="W33" s="2">
        <f>VLOOKUP(V33,$A$96:$W$126,23,FALSE)</f>
        <v>0.67</v>
      </c>
      <c r="X33" s="7" t="s">
        <v>30</v>
      </c>
      <c r="Y33" s="2">
        <f>VLOOKUP(X33,$A$96:$Y$126,25,FALSE)</f>
        <v>1</v>
      </c>
      <c r="Z33" s="7" t="s">
        <v>41</v>
      </c>
      <c r="AA33" s="2">
        <f>VLOOKUP(Z33,$A$96:$AA$126,27,FALSE)</f>
        <v>0.4</v>
      </c>
      <c r="AB33" s="7" t="s">
        <v>33</v>
      </c>
      <c r="AC33" s="2">
        <f>VLOOKUP(AB33,$A$96:$AC$126,29,FALSE)</f>
        <v>0.8</v>
      </c>
      <c r="AD33" s="7" t="s">
        <v>35</v>
      </c>
      <c r="AE33" s="2">
        <f>VLOOKUP(AD33,$A$96:$AE$126,31,FALSE)</f>
        <v>0.75</v>
      </c>
      <c r="AF33" s="7" t="s">
        <v>38</v>
      </c>
      <c r="AG33" s="2">
        <f>VLOOKUP(AF33,$A$96:$AG$126,33,FALSE)</f>
        <v>0.75</v>
      </c>
      <c r="AH33" s="7" t="s">
        <v>33</v>
      </c>
      <c r="AI33" s="2">
        <f>VLOOKUP(AH33,$A$96:$AI$126,35,FALSE)</f>
        <v>0.5</v>
      </c>
      <c r="AJ33" s="7" t="s">
        <v>41</v>
      </c>
      <c r="AK33" s="2">
        <f>VLOOKUP(AJ33,$A$96:$AK$126,37,FALSE)</f>
        <v>0.8</v>
      </c>
      <c r="AL33" s="7" t="s">
        <v>30</v>
      </c>
      <c r="AM33" s="2">
        <f>VLOOKUP(AL33,$A$96:$AM$126,39,FALSE)</f>
        <v>0.5</v>
      </c>
      <c r="AN33" s="7" t="s">
        <v>30</v>
      </c>
      <c r="AO33" s="2">
        <f>VLOOKUP(AN33,$A$96:$AO$126,41,FALSE)</f>
        <v>1</v>
      </c>
      <c r="AP33" s="7" t="s">
        <v>38</v>
      </c>
      <c r="AQ33" s="2">
        <f>VLOOKUP(AP33,$A$96:$AQ$126,43,FALSE)</f>
        <v>0.5</v>
      </c>
      <c r="AR33" s="7" t="s">
        <v>33</v>
      </c>
      <c r="AS33" s="2">
        <f>VLOOKUP(AR33,$A$96:$AS$126,45,FALSE)</f>
        <v>0.33333000000000002</v>
      </c>
      <c r="AT33" s="7" t="s">
        <v>33</v>
      </c>
      <c r="AU33" s="2">
        <f>VLOOKUP(AT33,$A$96:$AU$126,47,FALSE)</f>
        <v>1</v>
      </c>
      <c r="AV33" s="7" t="s">
        <v>33</v>
      </c>
      <c r="AW33" s="2">
        <f>VLOOKUP(AV33,$A$96:$AW$126,49,FALSE)</f>
        <v>0.5</v>
      </c>
      <c r="AX33" s="7" t="s">
        <v>41</v>
      </c>
      <c r="AY33" s="2">
        <f>VLOOKUP(AX33,$A$96:$AY$126,51,FALSE)</f>
        <v>0.25</v>
      </c>
      <c r="AZ33">
        <f>SUM(I33:AY33)</f>
        <v>13.58333</v>
      </c>
      <c r="BA33" s="12">
        <v>0.16666666666666666</v>
      </c>
      <c r="BB33" s="12">
        <f>AZ33/24</f>
        <v>0.56597208333333338</v>
      </c>
    </row>
    <row r="34" spans="1:55" s="7" customFormat="1" x14ac:dyDescent="0.25">
      <c r="A34" s="7" t="s">
        <v>71</v>
      </c>
      <c r="B34" s="7" t="s">
        <v>30</v>
      </c>
      <c r="C34" s="7" t="s">
        <v>40</v>
      </c>
      <c r="D34" s="7" t="s">
        <v>38</v>
      </c>
      <c r="E34" s="2">
        <f>VLOOKUP(D34,$A$96:$E$126,5,FALSE)</f>
        <v>0.4</v>
      </c>
      <c r="F34" s="7" t="s">
        <v>40</v>
      </c>
      <c r="G34" s="2">
        <f>VLOOKUP(F34,$A$96:$G$126,7,FALSE)</f>
        <v>0.8</v>
      </c>
      <c r="H34" s="7" t="s">
        <v>33</v>
      </c>
      <c r="I34" s="2">
        <f>VLOOKUP(H34,$A$96:$I$126,9,FALSE)</f>
        <v>0.33</v>
      </c>
      <c r="J34" s="7" t="s">
        <v>34</v>
      </c>
      <c r="K34" s="2">
        <f>VLOOKUP(J34,$A$96:$K$126,11,FALSE)</f>
        <v>0.67</v>
      </c>
      <c r="L34" s="7" t="s">
        <v>33</v>
      </c>
      <c r="M34" s="2">
        <f>VLOOKUP(L34,$A$96:$M$126,13,FALSE)</f>
        <v>0.75</v>
      </c>
      <c r="N34" s="7" t="s">
        <v>38</v>
      </c>
      <c r="O34" s="2">
        <f>VLOOKUP(N34,$A$96:$O$126,15,FALSE)</f>
        <v>0.25</v>
      </c>
      <c r="P34" s="7" t="s">
        <v>41</v>
      </c>
      <c r="Q34" s="2">
        <f>VLOOKUP(P34,$A$96:$Q$126,17,FALSE)</f>
        <v>0.5</v>
      </c>
      <c r="R34" s="7" t="s">
        <v>41</v>
      </c>
      <c r="S34" s="2">
        <f>VLOOKUP(R34,$A$96:$S$126,19,FALSE)</f>
        <v>0.5</v>
      </c>
      <c r="T34" s="7" t="s">
        <v>35</v>
      </c>
      <c r="U34" s="2">
        <f>VLOOKUP(T34,$A$96:$U$126,21,FALSE)</f>
        <v>0.5</v>
      </c>
      <c r="V34" s="7" t="s">
        <v>38</v>
      </c>
      <c r="W34" s="2">
        <f>VLOOKUP(V34,$A$96:$W$126,23,FALSE)</f>
        <v>0.67</v>
      </c>
      <c r="X34" s="7" t="s">
        <v>30</v>
      </c>
      <c r="Y34" s="2">
        <f>VLOOKUP(X34,$A$96:$Y$126,25,FALSE)</f>
        <v>1</v>
      </c>
      <c r="Z34" s="7" t="s">
        <v>30</v>
      </c>
      <c r="AA34" s="2">
        <f>VLOOKUP(Z34,$A$96:$AA$126,27,FALSE)</f>
        <v>0.8</v>
      </c>
      <c r="AB34" s="7" t="s">
        <v>38</v>
      </c>
      <c r="AC34" s="2">
        <f>VLOOKUP(AB34,$A$96:$AC$126,29,FALSE)</f>
        <v>0.4</v>
      </c>
      <c r="AD34" s="7" t="s">
        <v>38</v>
      </c>
      <c r="AE34" s="2">
        <f>VLOOKUP(AD34,$A$96:$AE$126,31,FALSE)</f>
        <v>0.5</v>
      </c>
      <c r="AF34" s="7" t="s">
        <v>35</v>
      </c>
      <c r="AG34" s="2">
        <f>VLOOKUP(AF34,$A$96:$AG$126,33,FALSE)</f>
        <v>0.5</v>
      </c>
      <c r="AH34" s="7" t="s">
        <v>38</v>
      </c>
      <c r="AI34" s="2">
        <f>VLOOKUP(AH34,$A$96:$AI$126,35,FALSE)</f>
        <v>1</v>
      </c>
      <c r="AJ34" s="7" t="s">
        <v>33</v>
      </c>
      <c r="AK34" s="2">
        <f>VLOOKUP(AJ34,$A$96:$AK$126,37,FALSE)</f>
        <v>0.8</v>
      </c>
      <c r="AL34" s="7" t="s">
        <v>41</v>
      </c>
      <c r="AM34" s="2">
        <f>VLOOKUP(AL34,$A$96:$AM$126,39,FALSE)</f>
        <v>0.5</v>
      </c>
      <c r="AN34" s="7" t="s">
        <v>33</v>
      </c>
      <c r="AO34" s="2">
        <f>VLOOKUP(AN34,$A$96:$AO$126,41,FALSE)</f>
        <v>0.33333299999999999</v>
      </c>
      <c r="AP34" s="7" t="s">
        <v>30</v>
      </c>
      <c r="AQ34" s="2">
        <f>VLOOKUP(AP34,$A$96:$AQ$126,43,FALSE)</f>
        <v>1</v>
      </c>
      <c r="AR34" s="7" t="s">
        <v>38</v>
      </c>
      <c r="AS34" s="2">
        <f>VLOOKUP(AR34,$A$96:$AS$126,45,FALSE)</f>
        <v>1</v>
      </c>
      <c r="AT34" s="7" t="s">
        <v>41</v>
      </c>
      <c r="AU34" s="2">
        <f>VLOOKUP(AT34,$A$96:$AU$126,47,FALSE)</f>
        <v>0.5</v>
      </c>
      <c r="AV34" s="7" t="s">
        <v>37</v>
      </c>
      <c r="AW34" s="2">
        <f>VLOOKUP(AV34,$A$96:$AW$126,49,FALSE)</f>
        <v>0.25</v>
      </c>
      <c r="AX34" s="7" t="s">
        <v>33</v>
      </c>
      <c r="AY34" s="2">
        <f>VLOOKUP(AX34,$A$96:$AY$126,51,FALSE)</f>
        <v>0.25</v>
      </c>
      <c r="AZ34">
        <f>SUM(I34:AY34)</f>
        <v>13.003333000000001</v>
      </c>
      <c r="BA34" s="12">
        <v>0.16666666666666666</v>
      </c>
      <c r="BB34" s="12">
        <f>AZ34/24</f>
        <v>0.54180554166666672</v>
      </c>
    </row>
    <row r="35" spans="1:55" s="7" customFormat="1" x14ac:dyDescent="0.25">
      <c r="A35" s="7" t="s">
        <v>96</v>
      </c>
      <c r="B35" s="7" t="s">
        <v>30</v>
      </c>
      <c r="C35" s="7" t="s">
        <v>40</v>
      </c>
      <c r="D35" s="7" t="s">
        <v>38</v>
      </c>
      <c r="E35" s="2">
        <f>VLOOKUP(D35,$A$96:$E$126,5,FALSE)</f>
        <v>0.4</v>
      </c>
      <c r="F35" s="7" t="s">
        <v>41</v>
      </c>
      <c r="G35" s="2">
        <f>VLOOKUP(F35,$A$96:$G$126,7,FALSE)</f>
        <v>0.4</v>
      </c>
      <c r="H35" s="7" t="s">
        <v>48</v>
      </c>
      <c r="I35" s="2">
        <f>VLOOKUP(H35,$A$96:$I$126,9,FALSE)</f>
        <v>0.33</v>
      </c>
      <c r="J35" s="7" t="s">
        <v>45</v>
      </c>
      <c r="K35" s="2">
        <f>VLOOKUP(J35,$A$96:$K$126,11,FALSE)</f>
        <v>0</v>
      </c>
      <c r="L35" s="7" t="s">
        <v>36</v>
      </c>
      <c r="M35" s="2">
        <f>VLOOKUP(L35,$A$96:$M$126,13,FALSE)</f>
        <v>0.25</v>
      </c>
      <c r="N35" s="7" t="s">
        <v>28</v>
      </c>
      <c r="O35" s="2">
        <f>VLOOKUP(N35,$A$96:$O$126,15,FALSE)</f>
        <v>0.5</v>
      </c>
      <c r="P35" s="7" t="s">
        <v>41</v>
      </c>
      <c r="Q35" s="2">
        <f>VLOOKUP(P35,$A$96:$Q$126,17,FALSE)</f>
        <v>0.5</v>
      </c>
      <c r="R35" s="7" t="s">
        <v>30</v>
      </c>
      <c r="S35" s="2">
        <f>VLOOKUP(R35,$A$96:$S$126,19,FALSE)</f>
        <v>0.5</v>
      </c>
      <c r="T35" s="7" t="s">
        <v>48</v>
      </c>
      <c r="U35" s="2">
        <f>VLOOKUP(T35,$A$96:$U$126,21,FALSE)</f>
        <v>0.75</v>
      </c>
      <c r="V35" s="7" t="s">
        <v>30</v>
      </c>
      <c r="W35" s="2">
        <f>VLOOKUP(V35,$A$96:$W$126,23,FALSE)</f>
        <v>0.67</v>
      </c>
      <c r="X35" s="7" t="s">
        <v>28</v>
      </c>
      <c r="Y35" s="2">
        <f>VLOOKUP(X35,$A$96:$Y$126,25,FALSE)</f>
        <v>0.75</v>
      </c>
      <c r="Z35" s="7" t="s">
        <v>34</v>
      </c>
      <c r="AA35" s="2">
        <f>VLOOKUP(Z35,$A$96:$AA$126,27,FALSE)</f>
        <v>1</v>
      </c>
      <c r="AB35" s="7" t="s">
        <v>38</v>
      </c>
      <c r="AC35" s="2">
        <f>VLOOKUP(AB35,$A$96:$AC$126,29,FALSE)</f>
        <v>0.4</v>
      </c>
      <c r="AD35" s="7" t="s">
        <v>28</v>
      </c>
      <c r="AE35" s="2">
        <f>VLOOKUP(AD35,$A$96:$AE$126,31,FALSE)</f>
        <v>0.75</v>
      </c>
      <c r="AF35" s="7" t="s">
        <v>33</v>
      </c>
      <c r="AG35" s="2">
        <f>VLOOKUP(AF35,$A$96:$AG$126,33,FALSE)</f>
        <v>0.25</v>
      </c>
      <c r="AH35" s="7" t="s">
        <v>38</v>
      </c>
      <c r="AI35" s="2">
        <f>VLOOKUP(AH35,$A$96:$AI$126,35,FALSE)</f>
        <v>1</v>
      </c>
      <c r="AJ35" s="7" t="s">
        <v>59</v>
      </c>
      <c r="AK35" s="2">
        <f>VLOOKUP(AJ35,$A$96:$AK$126,37,FALSE)</f>
        <v>0.8</v>
      </c>
      <c r="AL35" s="7" t="s">
        <v>38</v>
      </c>
      <c r="AM35" s="2">
        <f>VLOOKUP(AL35,$A$96:$AM$126,39,FALSE)</f>
        <v>1</v>
      </c>
      <c r="AN35" s="7" t="s">
        <v>34</v>
      </c>
      <c r="AO35" s="2">
        <f>VLOOKUP(AN35,$A$96:$AO$126,41,FALSE)</f>
        <v>0.3333333</v>
      </c>
      <c r="AP35" s="7" t="s">
        <v>48</v>
      </c>
      <c r="AQ35" s="2">
        <f>VLOOKUP(AP35,$A$96:$AQ$126,43,FALSE)</f>
        <v>0.5</v>
      </c>
      <c r="AR35" s="7" t="s">
        <v>30</v>
      </c>
      <c r="AS35" s="2">
        <f>VLOOKUP(AR35,$A$96:$AS$126,45,FALSE)</f>
        <v>0.33333000000000002</v>
      </c>
      <c r="AT35" s="7" t="s">
        <v>38</v>
      </c>
      <c r="AU35" s="2">
        <f>VLOOKUP(AT35,$A$96:$AU$126,47,FALSE)</f>
        <v>0.5</v>
      </c>
      <c r="AV35" s="7" t="s">
        <v>32</v>
      </c>
      <c r="AW35" s="2">
        <f>VLOOKUP(AV35,$A$96:$AW$126,49,FALSE)</f>
        <v>0.25</v>
      </c>
      <c r="AX35" s="7" t="s">
        <v>32</v>
      </c>
      <c r="AY35" s="2">
        <f>VLOOKUP(AX35,$A$96:$AY$126,51,FALSE)</f>
        <v>1</v>
      </c>
      <c r="AZ35">
        <f>SUM(I35:AY35)</f>
        <v>12.366663300000001</v>
      </c>
      <c r="BA35" s="12">
        <v>0.16666666666666666</v>
      </c>
      <c r="BB35" s="12">
        <f>AZ35/24</f>
        <v>0.5152776375</v>
      </c>
    </row>
    <row r="36" spans="1:55" s="7" customFormat="1" x14ac:dyDescent="0.25">
      <c r="A36" s="7" t="s">
        <v>74</v>
      </c>
      <c r="B36" s="7" t="s">
        <v>30</v>
      </c>
      <c r="C36" s="11" t="s">
        <v>38</v>
      </c>
      <c r="D36" s="7" t="s">
        <v>37</v>
      </c>
      <c r="E36" s="2">
        <f>VLOOKUP(D36,$A$96:$E$126,5,FALSE)</f>
        <v>0.6</v>
      </c>
      <c r="F36" s="7" t="s">
        <v>37</v>
      </c>
      <c r="G36" s="2">
        <f>VLOOKUP(F36,$A$96:$G$126,7,FALSE)</f>
        <v>0.6</v>
      </c>
      <c r="H36" s="7" t="s">
        <v>35</v>
      </c>
      <c r="I36" s="2">
        <f>VLOOKUP(H36,$A$96:$I$126,9,FALSE)</f>
        <v>0.67</v>
      </c>
      <c r="J36" s="7" t="s">
        <v>48</v>
      </c>
      <c r="K36" s="2">
        <f>VLOOKUP(J36,$A$96:$K$126,11,FALSE)</f>
        <v>0.33</v>
      </c>
      <c r="L36" s="7" t="s">
        <v>41</v>
      </c>
      <c r="M36" s="2">
        <f>VLOOKUP(L36,$A$96:$M$126,13,FALSE)</f>
        <v>0.75</v>
      </c>
      <c r="N36" s="7" t="s">
        <v>41</v>
      </c>
      <c r="O36" s="2">
        <f>VLOOKUP(N36,$A$96:$O$126,15,FALSE)</f>
        <v>0.25</v>
      </c>
      <c r="P36" s="7" t="s">
        <v>35</v>
      </c>
      <c r="Q36" s="2">
        <f>VLOOKUP(P36,$A$96:$Q$126,17,FALSE)</f>
        <v>0.75</v>
      </c>
      <c r="R36" s="7" t="s">
        <v>38</v>
      </c>
      <c r="S36" s="2">
        <f>VLOOKUP(R36,$A$96:$S$126,19,FALSE)</f>
        <v>0.5</v>
      </c>
      <c r="T36" s="7" t="s">
        <v>34</v>
      </c>
      <c r="U36" s="2">
        <f>VLOOKUP(T36,$A$96:$U$126,21,FALSE)</f>
        <v>1</v>
      </c>
      <c r="V36" s="7" t="s">
        <v>35</v>
      </c>
      <c r="W36" s="2">
        <f>VLOOKUP(V36,$A$96:$W$126,23,FALSE)</f>
        <v>1</v>
      </c>
      <c r="X36" s="7" t="s">
        <v>28</v>
      </c>
      <c r="Y36" s="2">
        <f>VLOOKUP(X36,$A$96:$Y$126,25,FALSE)</f>
        <v>0.75</v>
      </c>
      <c r="Z36" s="7" t="s">
        <v>30</v>
      </c>
      <c r="AA36" s="2">
        <f>VLOOKUP(Z36,$A$96:$AA$126,27,FALSE)</f>
        <v>0.8</v>
      </c>
      <c r="AB36" s="7" t="s">
        <v>38</v>
      </c>
      <c r="AC36" s="2">
        <f>VLOOKUP(AB36,$A$96:$AC$126,29,FALSE)</f>
        <v>0.4</v>
      </c>
      <c r="AD36" s="7" t="s">
        <v>49</v>
      </c>
      <c r="AE36" s="2">
        <f>VLOOKUP(AD36,$A$96:$AE$126,31,FALSE)</f>
        <v>0.5</v>
      </c>
      <c r="AF36" s="7" t="s">
        <v>31</v>
      </c>
      <c r="AG36" s="2">
        <f>VLOOKUP(AF36,$A$96:$AG$126,33,FALSE)</f>
        <v>0.5</v>
      </c>
      <c r="AH36" s="7" t="s">
        <v>33</v>
      </c>
      <c r="AI36" s="2">
        <f>VLOOKUP(AH36,$A$96:$AI$126,35,FALSE)</f>
        <v>0.5</v>
      </c>
      <c r="AJ36" s="7" t="s">
        <v>41</v>
      </c>
      <c r="AK36" s="2">
        <f>VLOOKUP(AJ36,$A$96:$AK$126,37,FALSE)</f>
        <v>0.8</v>
      </c>
      <c r="AL36" s="7" t="s">
        <v>33</v>
      </c>
      <c r="AM36" s="2">
        <f>VLOOKUP(AL36,$A$96:$AM$126,39,FALSE)</f>
        <v>0.5</v>
      </c>
      <c r="AN36" s="7" t="s">
        <v>35</v>
      </c>
      <c r="AO36" s="2">
        <f>VLOOKUP(AN36,$A$96:$AO$126,41,FALSE)</f>
        <v>0.66666700000000001</v>
      </c>
      <c r="AP36" s="7" t="s">
        <v>30</v>
      </c>
      <c r="AQ36" s="2">
        <f>VLOOKUP(AP36,$A$96:$AQ$126,43,FALSE)</f>
        <v>1</v>
      </c>
      <c r="AR36" s="7" t="s">
        <v>38</v>
      </c>
      <c r="AS36" s="2">
        <f>VLOOKUP(AR36,$A$96:$AS$126,45,FALSE)</f>
        <v>1</v>
      </c>
      <c r="AT36" s="7" t="s">
        <v>30</v>
      </c>
      <c r="AU36" s="2">
        <f>VLOOKUP(AT36,$A$96:$AU$126,47,FALSE)</f>
        <v>0.5</v>
      </c>
      <c r="AV36" s="7" t="s">
        <v>32</v>
      </c>
      <c r="AW36" s="2">
        <f>VLOOKUP(AV36,$A$96:$AW$126,49,FALSE)</f>
        <v>0.25</v>
      </c>
      <c r="AX36" s="7" t="s">
        <v>36</v>
      </c>
      <c r="AY36" s="2">
        <f>VLOOKUP(AX36,$A$96:$AY$126,51,FALSE)</f>
        <v>0.75</v>
      </c>
      <c r="AZ36">
        <f>SUM(I36:AY36)</f>
        <v>14.166667</v>
      </c>
      <c r="BA36" s="12">
        <v>0.16666666666666666</v>
      </c>
      <c r="BB36" s="12">
        <f>AZ36/24</f>
        <v>0.59027779166666672</v>
      </c>
    </row>
    <row r="37" spans="1:55" s="7" customFormat="1" x14ac:dyDescent="0.25">
      <c r="A37" s="8" t="s">
        <v>105</v>
      </c>
      <c r="B37" s="7" t="s">
        <v>30</v>
      </c>
      <c r="C37" s="7" t="s">
        <v>40</v>
      </c>
      <c r="D37" s="7" t="s">
        <v>35</v>
      </c>
      <c r="E37" s="2">
        <f>VLOOKUP(D37,$A$96:$E$126,5,FALSE)</f>
        <v>0.6</v>
      </c>
      <c r="F37" s="7" t="s">
        <v>89</v>
      </c>
      <c r="G37" s="2">
        <f>VLOOKUP(F37,$A$96:$G$126,7,FALSE)</f>
        <v>0.8</v>
      </c>
      <c r="H37" s="7" t="s">
        <v>30</v>
      </c>
      <c r="I37" s="2">
        <f>VLOOKUP(H37,$A$96:$I$126,9,FALSE)</f>
        <v>1</v>
      </c>
      <c r="J37" s="7" t="s">
        <v>30</v>
      </c>
      <c r="K37" s="2">
        <f>VLOOKUP(J37,$A$96:$K$126,11,FALSE)</f>
        <v>1</v>
      </c>
      <c r="L37" s="7" t="s">
        <v>45</v>
      </c>
      <c r="M37" s="2">
        <f>VLOOKUP(L37,$A$96:$M$126,13,FALSE)</f>
        <v>0.5</v>
      </c>
      <c r="N37" s="7" t="s">
        <v>34</v>
      </c>
      <c r="O37" s="2">
        <f>VLOOKUP(N37,$A$96:$O$126,15,FALSE)</f>
        <v>0.5</v>
      </c>
      <c r="P37" s="7" t="s">
        <v>38</v>
      </c>
      <c r="Q37" s="2">
        <f>VLOOKUP(P37,$A$96:$Q$126,17,FALSE)</f>
        <v>0.5</v>
      </c>
      <c r="R37" s="7" t="s">
        <v>41</v>
      </c>
      <c r="S37" s="2">
        <f>VLOOKUP(R37,$A$96:$S$126,19,FALSE)</f>
        <v>0.5</v>
      </c>
      <c r="T37" s="7" t="s">
        <v>49</v>
      </c>
      <c r="U37" s="2">
        <f>VLOOKUP(T37,$A$96:$U$126,21,FALSE)</f>
        <v>0.25</v>
      </c>
      <c r="V37" s="7" t="s">
        <v>38</v>
      </c>
      <c r="W37" s="2">
        <f>VLOOKUP(V37,$A$96:$W$126,23,FALSE)</f>
        <v>0.67</v>
      </c>
      <c r="X37" s="7" t="s">
        <v>30</v>
      </c>
      <c r="Y37" s="2">
        <f>VLOOKUP(X37,$A$96:$Y$126,25,FALSE)</f>
        <v>1</v>
      </c>
      <c r="Z37" s="7" t="s">
        <v>34</v>
      </c>
      <c r="AA37" s="2">
        <f>VLOOKUP(Z37,$A$96:$AA$126,27,FALSE)</f>
        <v>1</v>
      </c>
      <c r="AB37" s="7" t="s">
        <v>38</v>
      </c>
      <c r="AC37" s="2">
        <f>VLOOKUP(AB37,$A$96:$AC$126,29,FALSE)</f>
        <v>0.4</v>
      </c>
      <c r="AD37" s="7" t="s">
        <v>28</v>
      </c>
      <c r="AE37" s="2">
        <f>VLOOKUP(AD37,$A$96:$AE$126,31,FALSE)</f>
        <v>0.75</v>
      </c>
      <c r="AF37" s="7" t="s">
        <v>28</v>
      </c>
      <c r="AG37" s="2">
        <f>VLOOKUP(AF37,$A$96:$AG$126,33,FALSE)</f>
        <v>0.5</v>
      </c>
      <c r="AH37" s="7" t="s">
        <v>30</v>
      </c>
      <c r="AI37" s="2">
        <f>VLOOKUP(AH37,$A$96:$AI$126,35,FALSE)</f>
        <v>0.5</v>
      </c>
      <c r="AJ37" s="7" t="s">
        <v>28</v>
      </c>
      <c r="AK37" s="2">
        <f>VLOOKUP(AJ37,$A$96:$AK$126,37,FALSE)</f>
        <v>0.6</v>
      </c>
      <c r="AL37" s="7" t="s">
        <v>45</v>
      </c>
      <c r="AM37" s="2">
        <f>VLOOKUP(AL37,$A$96:$AM$126,39,FALSE)</f>
        <v>0.75</v>
      </c>
      <c r="AN37" s="7" t="s">
        <v>33</v>
      </c>
      <c r="AO37" s="2">
        <f>VLOOKUP(AN37,$A$96:$AO$126,41,FALSE)</f>
        <v>0.33333299999999999</v>
      </c>
      <c r="AP37" s="7" t="s">
        <v>38</v>
      </c>
      <c r="AQ37" s="2">
        <f>VLOOKUP(AP37,$A$96:$AQ$126,43,FALSE)</f>
        <v>0.5</v>
      </c>
      <c r="AR37" s="7" t="s">
        <v>33</v>
      </c>
      <c r="AS37" s="2">
        <f>VLOOKUP(AR37,$A$96:$AS$126,45,FALSE)</f>
        <v>0.33333000000000002</v>
      </c>
      <c r="AT37" s="7" t="s">
        <v>38</v>
      </c>
      <c r="AU37" s="2">
        <f>VLOOKUP(AT37,$A$96:$AU$126,47,FALSE)</f>
        <v>0.5</v>
      </c>
      <c r="AV37" s="7" t="s">
        <v>35</v>
      </c>
      <c r="AW37" s="2">
        <f>VLOOKUP(AV37,$A$96:$AW$126,49,FALSE)</f>
        <v>0.25</v>
      </c>
      <c r="AX37" s="7" t="s">
        <v>31</v>
      </c>
      <c r="AY37" s="2">
        <f>VLOOKUP(AX37,$A$96:$AY$126,51,FALSE)</f>
        <v>0.5</v>
      </c>
      <c r="AZ37">
        <f>SUM(I37:AY37)</f>
        <v>12.836663</v>
      </c>
      <c r="BA37" s="12">
        <v>0.16666666666666666</v>
      </c>
      <c r="BB37" s="12">
        <f>AZ37/24</f>
        <v>0.53486095833333336</v>
      </c>
    </row>
    <row r="38" spans="1:55" s="7" customFormat="1" x14ac:dyDescent="0.25">
      <c r="A38" s="7" t="s">
        <v>92</v>
      </c>
      <c r="B38" s="7" t="s">
        <v>30</v>
      </c>
      <c r="C38" s="11" t="s">
        <v>33</v>
      </c>
      <c r="D38" s="7" t="s">
        <v>28</v>
      </c>
      <c r="E38" s="2">
        <f>VLOOKUP(D38,$A$96:$E$126,5,FALSE)</f>
        <v>1</v>
      </c>
      <c r="F38" s="7" t="s">
        <v>40</v>
      </c>
      <c r="G38" s="2">
        <f>VLOOKUP(F38,$A$96:$G$126,7,FALSE)</f>
        <v>0.8</v>
      </c>
      <c r="H38" s="7" t="s">
        <v>30</v>
      </c>
      <c r="I38" s="2">
        <f>VLOOKUP(H38,$A$96:$I$126,9,FALSE)</f>
        <v>1</v>
      </c>
      <c r="J38" s="7" t="s">
        <v>30</v>
      </c>
      <c r="K38" s="2">
        <f>VLOOKUP(J38,$A$96:$K$126,11,FALSE)</f>
        <v>1</v>
      </c>
      <c r="L38" s="7" t="s">
        <v>33</v>
      </c>
      <c r="M38" s="2">
        <f>VLOOKUP(L38,$A$96:$M$126,13,FALSE)</f>
        <v>0.75</v>
      </c>
      <c r="N38" s="7" t="s">
        <v>37</v>
      </c>
      <c r="O38" s="2">
        <f>VLOOKUP(N38,$A$96:$O$126,15,FALSE)</f>
        <v>0.5</v>
      </c>
      <c r="P38" s="7" t="s">
        <v>34</v>
      </c>
      <c r="Q38" s="2">
        <f>VLOOKUP(P38,$A$96:$Q$126,17,FALSE)</f>
        <v>0.75</v>
      </c>
      <c r="R38" s="7" t="s">
        <v>30</v>
      </c>
      <c r="S38" s="2">
        <f>VLOOKUP(R38,$A$96:$S$126,19,FALSE)</f>
        <v>0.5</v>
      </c>
      <c r="T38" s="7" t="s">
        <v>30</v>
      </c>
      <c r="U38" s="2">
        <f>VLOOKUP(T38,$A$96:$U$126,21,FALSE)</f>
        <v>0.75</v>
      </c>
      <c r="V38" s="7" t="s">
        <v>38</v>
      </c>
      <c r="W38" s="2">
        <f>VLOOKUP(V38,$A$96:$W$126,23,FALSE)</f>
        <v>0.67</v>
      </c>
      <c r="X38" s="7" t="s">
        <v>30</v>
      </c>
      <c r="Y38" s="2">
        <f>VLOOKUP(X38,$A$96:$Y$126,25,FALSE)</f>
        <v>1</v>
      </c>
      <c r="Z38" s="7" t="s">
        <v>30</v>
      </c>
      <c r="AA38" s="2">
        <f>VLOOKUP(Z38,$A$96:$AA$126,27,FALSE)</f>
        <v>0.8</v>
      </c>
      <c r="AB38" s="7" t="s">
        <v>33</v>
      </c>
      <c r="AC38" s="2">
        <f>VLOOKUP(AB38,$A$96:$AC$126,29,FALSE)</f>
        <v>0.8</v>
      </c>
      <c r="AD38" s="7" t="s">
        <v>38</v>
      </c>
      <c r="AE38" s="2">
        <f>VLOOKUP(AD38,$A$96:$AE$126,31,FALSE)</f>
        <v>0.5</v>
      </c>
      <c r="AF38" s="7" t="s">
        <v>41</v>
      </c>
      <c r="AG38" s="2">
        <f>VLOOKUP(AF38,$A$96:$AG$126,33,FALSE)</f>
        <v>0.75</v>
      </c>
      <c r="AH38" s="7" t="s">
        <v>38</v>
      </c>
      <c r="AI38" s="2">
        <f>VLOOKUP(AH38,$A$96:$AI$126,35,FALSE)</f>
        <v>1</v>
      </c>
      <c r="AJ38" s="7" t="s">
        <v>41</v>
      </c>
      <c r="AK38" s="2">
        <f>VLOOKUP(AJ38,$A$96:$AK$126,37,FALSE)</f>
        <v>0.8</v>
      </c>
      <c r="AL38" s="7" t="s">
        <v>33</v>
      </c>
      <c r="AM38" s="2">
        <f>VLOOKUP(AL38,$A$96:$AM$126,39,FALSE)</f>
        <v>0.5</v>
      </c>
      <c r="AN38" s="7" t="s">
        <v>38</v>
      </c>
      <c r="AO38" s="2">
        <f>VLOOKUP(AN38,$A$96:$AO$126,41,FALSE)</f>
        <v>0.33333299999999999</v>
      </c>
      <c r="AP38" s="7" t="s">
        <v>35</v>
      </c>
      <c r="AQ38" s="2">
        <f>VLOOKUP(AP38,$A$96:$AQ$126,43,FALSE)</f>
        <v>0.75</v>
      </c>
      <c r="AR38" s="7" t="s">
        <v>33</v>
      </c>
      <c r="AS38" s="2">
        <f>VLOOKUP(AR38,$A$96:$AS$126,45,FALSE)</f>
        <v>0.33333000000000002</v>
      </c>
      <c r="AT38" s="7" t="s">
        <v>38</v>
      </c>
      <c r="AU38" s="2">
        <f>VLOOKUP(AT38,$A$96:$AU$126,47,FALSE)</f>
        <v>0.5</v>
      </c>
      <c r="AV38" s="7" t="s">
        <v>36</v>
      </c>
      <c r="AW38" s="2">
        <f>VLOOKUP(AV38,$A$96:$AW$126,49,FALSE)</f>
        <v>0.5</v>
      </c>
      <c r="AX38" s="7" t="s">
        <v>33</v>
      </c>
      <c r="AY38" s="2">
        <f>VLOOKUP(AX38,$A$96:$AY$126,51,FALSE)</f>
        <v>0.25</v>
      </c>
      <c r="AZ38">
        <f>SUM(I38:AY38)</f>
        <v>14.736663</v>
      </c>
      <c r="BA38" s="12">
        <v>0.16666666666666666</v>
      </c>
      <c r="BB38" s="12">
        <f>AZ38/24</f>
        <v>0.61402762499999997</v>
      </c>
    </row>
    <row r="39" spans="1:55" s="7" customFormat="1" x14ac:dyDescent="0.25">
      <c r="A39" s="7" t="s">
        <v>67</v>
      </c>
      <c r="B39" s="7" t="s">
        <v>30</v>
      </c>
      <c r="C39" s="7" t="s">
        <v>40</v>
      </c>
      <c r="D39" s="7" t="s">
        <v>30</v>
      </c>
      <c r="E39" s="2">
        <f>VLOOKUP(D39,$A$96:$E$126,5,FALSE)</f>
        <v>0.8</v>
      </c>
      <c r="F39" s="7" t="s">
        <v>38</v>
      </c>
      <c r="G39" s="2">
        <f>VLOOKUP(F39,$A$96:$G$126,7,FALSE)</f>
        <v>0.8</v>
      </c>
      <c r="H39" s="7" t="s">
        <v>30</v>
      </c>
      <c r="I39" s="2">
        <f>VLOOKUP(H39,$A$96:$I$126,9,FALSE)</f>
        <v>1</v>
      </c>
      <c r="J39" s="7" t="s">
        <v>34</v>
      </c>
      <c r="K39" s="2">
        <f>VLOOKUP(J39,$A$96:$K$126,11,FALSE)</f>
        <v>0.67</v>
      </c>
      <c r="L39" s="7" t="s">
        <v>33</v>
      </c>
      <c r="M39" s="2">
        <f>VLOOKUP(L39,$A$96:$M$126,13,FALSE)</f>
        <v>0.75</v>
      </c>
      <c r="N39" s="7" t="s">
        <v>38</v>
      </c>
      <c r="O39" s="2">
        <f>VLOOKUP(N39,$A$96:$O$126,15,FALSE)</f>
        <v>0.25</v>
      </c>
      <c r="P39" s="7" t="s">
        <v>41</v>
      </c>
      <c r="Q39" s="2">
        <f>VLOOKUP(P39,$A$96:$Q$126,17,FALSE)</f>
        <v>0.5</v>
      </c>
      <c r="R39" s="7" t="s">
        <v>33</v>
      </c>
      <c r="S39" s="2">
        <f>VLOOKUP(R39,$A$96:$S$126,19,FALSE)</f>
        <v>1</v>
      </c>
      <c r="T39" s="7" t="s">
        <v>30</v>
      </c>
      <c r="U39" s="2">
        <f>VLOOKUP(T39,$A$96:$U$126,21,FALSE)</f>
        <v>0.75</v>
      </c>
      <c r="V39" s="7" t="s">
        <v>33</v>
      </c>
      <c r="W39" s="2">
        <f>VLOOKUP(V39,$A$96:$W$126,23,FALSE)</f>
        <v>0</v>
      </c>
      <c r="X39" s="7" t="s">
        <v>34</v>
      </c>
      <c r="Y39" s="2">
        <f>VLOOKUP(X39,$A$96:$Y$126,25,FALSE)</f>
        <v>0.75</v>
      </c>
      <c r="Z39" s="7" t="s">
        <v>30</v>
      </c>
      <c r="AA39" s="2">
        <f>VLOOKUP(Z39,$A$96:$AA$126,27,FALSE)</f>
        <v>0.8</v>
      </c>
      <c r="AB39" s="7" t="s">
        <v>40</v>
      </c>
      <c r="AC39" s="2">
        <f>VLOOKUP(AB39,$A$96:$AC$126,29,FALSE)</f>
        <v>0.4</v>
      </c>
      <c r="AD39" s="7" t="s">
        <v>41</v>
      </c>
      <c r="AE39" s="2">
        <f>VLOOKUP(AD39,$A$96:$AE$126,31,FALSE)</f>
        <v>0.5</v>
      </c>
      <c r="AF39" s="7" t="s">
        <v>38</v>
      </c>
      <c r="AG39" s="2">
        <f>VLOOKUP(AF39,$A$96:$AG$126,33,FALSE)</f>
        <v>0.75</v>
      </c>
      <c r="AH39" s="7" t="s">
        <v>45</v>
      </c>
      <c r="AI39" s="2">
        <f>VLOOKUP(AH39,$A$96:$AI$126,35,FALSE)</f>
        <v>0.75</v>
      </c>
      <c r="AJ39" s="7" t="s">
        <v>41</v>
      </c>
      <c r="AK39" s="2">
        <f>VLOOKUP(AJ39,$A$96:$AK$126,37,FALSE)</f>
        <v>0.8</v>
      </c>
      <c r="AL39" s="7" t="s">
        <v>33</v>
      </c>
      <c r="AM39" s="2">
        <f>VLOOKUP(AL39,$A$96:$AM$126,39,FALSE)</f>
        <v>0.5</v>
      </c>
      <c r="AN39" s="7" t="s">
        <v>33</v>
      </c>
      <c r="AO39" s="2">
        <f>VLOOKUP(AN39,$A$96:$AO$126,41,FALSE)</f>
        <v>0.33333299999999999</v>
      </c>
      <c r="AP39" s="7" t="s">
        <v>30</v>
      </c>
      <c r="AQ39" s="2">
        <f>VLOOKUP(AP39,$A$96:$AQ$126,43,FALSE)</f>
        <v>1</v>
      </c>
      <c r="AR39" s="7" t="s">
        <v>38</v>
      </c>
      <c r="AS39" s="2">
        <f>VLOOKUP(AR39,$A$96:$AS$126,45,FALSE)</f>
        <v>1</v>
      </c>
      <c r="AT39" s="7" t="s">
        <v>30</v>
      </c>
      <c r="AU39" s="2">
        <f>VLOOKUP(AT39,$A$96:$AU$126,47,FALSE)</f>
        <v>0.5</v>
      </c>
      <c r="AV39" s="7" t="s">
        <v>33</v>
      </c>
      <c r="AW39" s="2">
        <f>VLOOKUP(AV39,$A$96:$AW$126,49,FALSE)</f>
        <v>0.5</v>
      </c>
      <c r="AX39" s="7" t="s">
        <v>38</v>
      </c>
      <c r="AY39" s="2">
        <f>VLOOKUP(AX39,$A$96:$AY$126,51,FALSE)</f>
        <v>0.25</v>
      </c>
      <c r="AZ39">
        <f>SUM(I39:AY39)</f>
        <v>13.753333000000001</v>
      </c>
      <c r="BA39" s="12">
        <v>0.16666666666666666</v>
      </c>
      <c r="BB39" s="12">
        <f>AZ39/24</f>
        <v>0.57305554166666672</v>
      </c>
    </row>
    <row r="40" spans="1:55" s="7" customFormat="1" x14ac:dyDescent="0.25">
      <c r="A40" s="7" t="s">
        <v>79</v>
      </c>
      <c r="B40" s="7" t="s">
        <v>30</v>
      </c>
      <c r="C40" s="7" t="s">
        <v>40</v>
      </c>
      <c r="D40" s="7" t="s">
        <v>38</v>
      </c>
      <c r="E40" s="2">
        <f>VLOOKUP(D40,$A$96:$E$126,5,FALSE)</f>
        <v>0.4</v>
      </c>
      <c r="F40" s="7" t="s">
        <v>30</v>
      </c>
      <c r="G40" s="2">
        <f>VLOOKUP(F40,$A$96:$G$126,7,FALSE)</f>
        <v>0.4</v>
      </c>
      <c r="H40" s="7" t="s">
        <v>34</v>
      </c>
      <c r="I40" s="2">
        <f>VLOOKUP(H40,$A$96:$I$126,9,FALSE)</f>
        <v>0.67</v>
      </c>
      <c r="J40" s="7" t="s">
        <v>35</v>
      </c>
      <c r="K40" s="2">
        <f>VLOOKUP(J40,$A$96:$K$126,11,FALSE)</f>
        <v>0.67</v>
      </c>
      <c r="L40" s="7" t="s">
        <v>41</v>
      </c>
      <c r="M40" s="2">
        <f>VLOOKUP(L40,$A$96:$M$126,13,FALSE)</f>
        <v>0.75</v>
      </c>
      <c r="N40" s="7" t="s">
        <v>30</v>
      </c>
      <c r="O40" s="2">
        <f>VLOOKUP(N40,$A$96:$O$126,15,FALSE)</f>
        <v>0.25</v>
      </c>
      <c r="P40" s="7" t="s">
        <v>33</v>
      </c>
      <c r="Q40" s="2">
        <f>VLOOKUP(P40,$A$96:$Q$126,17,FALSE)</f>
        <v>0.5</v>
      </c>
      <c r="R40" s="7" t="s">
        <v>38</v>
      </c>
      <c r="S40" s="2">
        <f>VLOOKUP(R40,$A$96:$S$126,19,FALSE)</f>
        <v>0.5</v>
      </c>
      <c r="T40" s="7" t="s">
        <v>34</v>
      </c>
      <c r="U40" s="2">
        <f>VLOOKUP(T40,$A$96:$U$126,21,FALSE)</f>
        <v>1</v>
      </c>
      <c r="V40" s="7" t="s">
        <v>30</v>
      </c>
      <c r="W40" s="2">
        <f>VLOOKUP(V40,$A$96:$W$126,23,FALSE)</f>
        <v>0.67</v>
      </c>
      <c r="X40" s="7" t="s">
        <v>30</v>
      </c>
      <c r="Y40" s="2">
        <f>VLOOKUP(X40,$A$96:$Y$126,25,FALSE)</f>
        <v>1</v>
      </c>
      <c r="Z40" s="7" t="s">
        <v>40</v>
      </c>
      <c r="AA40" s="2">
        <f>VLOOKUP(Z40,$A$96:$AA$126,27,FALSE)</f>
        <v>0.4</v>
      </c>
      <c r="AB40" s="7" t="s">
        <v>33</v>
      </c>
      <c r="AC40" s="2">
        <f>VLOOKUP(AB40,$A$96:$AC$126,29,FALSE)</f>
        <v>0.8</v>
      </c>
      <c r="AD40" s="7" t="s">
        <v>28</v>
      </c>
      <c r="AE40" s="2">
        <f>VLOOKUP(AD40,$A$96:$AE$126,31,FALSE)</f>
        <v>0.75</v>
      </c>
      <c r="AF40" s="7" t="s">
        <v>41</v>
      </c>
      <c r="AG40" s="2">
        <f>VLOOKUP(AF40,$A$96:$AG$126,33,FALSE)</f>
        <v>0.75</v>
      </c>
      <c r="AH40" s="7" t="s">
        <v>33</v>
      </c>
      <c r="AI40" s="2">
        <f>VLOOKUP(AH40,$A$96:$AI$126,35,FALSE)</f>
        <v>0.5</v>
      </c>
      <c r="AJ40" s="7" t="s">
        <v>38</v>
      </c>
      <c r="AK40" s="2">
        <f>VLOOKUP(AJ40,$A$96:$AK$126,37,FALSE)</f>
        <v>0.4</v>
      </c>
      <c r="AL40" s="7" t="s">
        <v>33</v>
      </c>
      <c r="AM40" s="2">
        <f>VLOOKUP(AL40,$A$96:$AM$126,39,FALSE)</f>
        <v>0.5</v>
      </c>
      <c r="AN40" s="7" t="s">
        <v>30</v>
      </c>
      <c r="AO40" s="2">
        <f>VLOOKUP(AN40,$A$96:$AO$126,41,FALSE)</f>
        <v>1</v>
      </c>
      <c r="AP40" s="7" t="s">
        <v>34</v>
      </c>
      <c r="AQ40" s="2">
        <f>VLOOKUP(AP40,$A$96:$AQ$126,43,FALSE)</f>
        <v>0.75</v>
      </c>
      <c r="AR40" s="7" t="s">
        <v>33</v>
      </c>
      <c r="AS40" s="2">
        <f>VLOOKUP(AR40,$A$96:$AS$126,45,FALSE)</f>
        <v>0.33333000000000002</v>
      </c>
      <c r="AT40" s="7" t="s">
        <v>33</v>
      </c>
      <c r="AU40" s="2">
        <f>VLOOKUP(AT40,$A$96:$AU$126,47,FALSE)</f>
        <v>1</v>
      </c>
      <c r="AV40" s="7" t="s">
        <v>38</v>
      </c>
      <c r="AW40" s="2">
        <f>VLOOKUP(AV40,$A$96:$AW$126,49,FALSE)</f>
        <v>0.5</v>
      </c>
      <c r="AX40" s="7" t="s">
        <v>33</v>
      </c>
      <c r="AY40" s="2">
        <f>VLOOKUP(AX40,$A$96:$AY$126,51,FALSE)</f>
        <v>0.25</v>
      </c>
      <c r="AZ40">
        <f>SUM(I40:AY40)</f>
        <v>13.943330000000001</v>
      </c>
      <c r="BA40" s="12">
        <v>0.16666666666666666</v>
      </c>
      <c r="BB40" s="12">
        <f>AZ40/24</f>
        <v>0.58097208333333339</v>
      </c>
    </row>
    <row r="41" spans="1:55" s="7" customFormat="1" x14ac:dyDescent="0.25">
      <c r="A41" t="s">
        <v>137</v>
      </c>
      <c r="B41" s="9" t="s">
        <v>30</v>
      </c>
      <c r="C41" s="9" t="s">
        <v>40</v>
      </c>
      <c r="D41" t="s">
        <v>38</v>
      </c>
      <c r="E41" s="2">
        <f>VLOOKUP(D41,$A$96:$E$126,5,FALSE)</f>
        <v>0.4</v>
      </c>
      <c r="F41" t="s">
        <v>30</v>
      </c>
      <c r="G41" s="2">
        <f>VLOOKUP(F41,$A$96:$G$126,7,FALSE)</f>
        <v>0.4</v>
      </c>
      <c r="H41" t="s">
        <v>38</v>
      </c>
      <c r="I41" s="2">
        <f>VLOOKUP(H41,$A$96:$I$126,9,FALSE)</f>
        <v>0.33</v>
      </c>
      <c r="J41" t="s">
        <v>34</v>
      </c>
      <c r="K41" s="2">
        <f>VLOOKUP(J41,$A$96:$K$126,11,FALSE)</f>
        <v>0.67</v>
      </c>
      <c r="L41" t="s">
        <v>33</v>
      </c>
      <c r="M41" s="2">
        <f>VLOOKUP(L41,$A$96:$M$126,13,FALSE)</f>
        <v>0.75</v>
      </c>
      <c r="N41" t="s">
        <v>35</v>
      </c>
      <c r="O41" s="2">
        <f>VLOOKUP(N41,$A$96:$O$126,15,FALSE)</f>
        <v>0.5</v>
      </c>
      <c r="P41" t="s">
        <v>33</v>
      </c>
      <c r="Q41" s="2">
        <f>VLOOKUP(P41,$A$96:$Q$126,17,FALSE)</f>
        <v>0.5</v>
      </c>
      <c r="R41" t="s">
        <v>41</v>
      </c>
      <c r="S41" s="2">
        <f>VLOOKUP(R41,$A$96:$S$126,19,FALSE)</f>
        <v>0.5</v>
      </c>
      <c r="T41" t="s">
        <v>34</v>
      </c>
      <c r="U41" s="2">
        <f>VLOOKUP(T41,$A$96:$U$126,21,FALSE)</f>
        <v>1</v>
      </c>
      <c r="V41" t="s">
        <v>48</v>
      </c>
      <c r="W41" s="2">
        <f>VLOOKUP(V41,$A$96:$W$126,23,FALSE)</f>
        <v>0.67</v>
      </c>
      <c r="X41" t="s">
        <v>28</v>
      </c>
      <c r="Y41" s="2">
        <f>VLOOKUP(X41,$A$96:$Y$126,25,FALSE)</f>
        <v>0.75</v>
      </c>
      <c r="Z41" t="s">
        <v>35</v>
      </c>
      <c r="AA41" s="2">
        <f>VLOOKUP(Z41,$A$96:$AA$126,27,FALSE)</f>
        <v>0.6</v>
      </c>
      <c r="AB41" t="s">
        <v>33</v>
      </c>
      <c r="AC41" s="2">
        <f>VLOOKUP(AB41,$A$96:$AC$126,29,FALSE)</f>
        <v>0.8</v>
      </c>
      <c r="AD41" t="s">
        <v>28</v>
      </c>
      <c r="AE41" s="2">
        <f>VLOOKUP(AD41,$A$96:$AE$126,31,FALSE)</f>
        <v>0.75</v>
      </c>
      <c r="AF41" t="s">
        <v>38</v>
      </c>
      <c r="AG41" s="2">
        <f>VLOOKUP(AF41,$A$96:$AG$126,33,FALSE)</f>
        <v>0.75</v>
      </c>
      <c r="AH41" t="s">
        <v>30</v>
      </c>
      <c r="AI41" s="2">
        <f>VLOOKUP(AH41,$A$96:$AI$126,35,FALSE)</f>
        <v>0.5</v>
      </c>
      <c r="AJ41" t="s">
        <v>38</v>
      </c>
      <c r="AK41" s="2">
        <f>VLOOKUP(AJ41,$A$96:$AK$126,37,FALSE)</f>
        <v>0.4</v>
      </c>
      <c r="AL41" t="s">
        <v>41</v>
      </c>
      <c r="AM41" s="2">
        <f>VLOOKUP(AL41,$A$96:$AM$126,39,FALSE)</f>
        <v>0.5</v>
      </c>
      <c r="AN41" t="s">
        <v>33</v>
      </c>
      <c r="AO41" s="2">
        <f>VLOOKUP(AN41,$A$96:$AO$126,41,FALSE)</f>
        <v>0.33333299999999999</v>
      </c>
      <c r="AP41" t="s">
        <v>30</v>
      </c>
      <c r="AQ41" s="2">
        <f>VLOOKUP(AP41,$A$96:$AQ$126,43,FALSE)</f>
        <v>1</v>
      </c>
      <c r="AR41" t="s">
        <v>38</v>
      </c>
      <c r="AS41" s="2">
        <f>VLOOKUP(AR41,$A$96:$AS$126,45,FALSE)</f>
        <v>1</v>
      </c>
      <c r="AT41" t="s">
        <v>33</v>
      </c>
      <c r="AU41" s="2">
        <f>VLOOKUP(AT41,$A$96:$AU$126,47,FALSE)</f>
        <v>1</v>
      </c>
      <c r="AV41" t="s">
        <v>41</v>
      </c>
      <c r="AW41" s="2">
        <f>VLOOKUP(AV41,$A$96:$AW$126,49,FALSE)</f>
        <v>0.5</v>
      </c>
      <c r="AX41" t="s">
        <v>41</v>
      </c>
      <c r="AY41" s="2">
        <f>VLOOKUP(AX41,$A$96:$AY$126,51,FALSE)</f>
        <v>0.25</v>
      </c>
      <c r="AZ41">
        <f>SUM(I41:AY41)</f>
        <v>14.053333</v>
      </c>
      <c r="BA41" s="12">
        <v>0.16666666666666666</v>
      </c>
      <c r="BB41" s="12">
        <f>AZ41/24</f>
        <v>0.58555554166666668</v>
      </c>
    </row>
    <row r="42" spans="1:55" s="7" customFormat="1" x14ac:dyDescent="0.25">
      <c r="A42" t="s">
        <v>145</v>
      </c>
      <c r="B42" s="9" t="s">
        <v>30</v>
      </c>
      <c r="C42" s="9" t="s">
        <v>40</v>
      </c>
      <c r="D42" t="s">
        <v>37</v>
      </c>
      <c r="E42" s="2">
        <f>VLOOKUP(D42,$A$96:$E$126,5,FALSE)</f>
        <v>0.6</v>
      </c>
      <c r="F42" t="s">
        <v>37</v>
      </c>
      <c r="G42" s="2">
        <f>VLOOKUP(F42,$A$96:$G$126,7,FALSE)</f>
        <v>0.6</v>
      </c>
      <c r="H42" t="s">
        <v>30</v>
      </c>
      <c r="I42" s="2">
        <f>VLOOKUP(H42,$A$96:$I$126,9,FALSE)</f>
        <v>1</v>
      </c>
      <c r="J42" t="s">
        <v>35</v>
      </c>
      <c r="K42" s="2">
        <f>VLOOKUP(J42,$A$96:$K$126,11,FALSE)</f>
        <v>0.67</v>
      </c>
      <c r="L42" t="s">
        <v>41</v>
      </c>
      <c r="M42" s="2">
        <f>VLOOKUP(L42,$A$96:$M$126,13,FALSE)</f>
        <v>0.75</v>
      </c>
      <c r="N42" t="s">
        <v>33</v>
      </c>
      <c r="O42" s="2">
        <f>VLOOKUP(N42,$A$96:$O$126,15,FALSE)</f>
        <v>0.25</v>
      </c>
      <c r="P42" t="s">
        <v>33</v>
      </c>
      <c r="Q42" s="2">
        <f>VLOOKUP(P42,$A$96:$Q$126,17,FALSE)</f>
        <v>0.5</v>
      </c>
      <c r="R42" t="s">
        <v>33</v>
      </c>
      <c r="S42" s="2">
        <f>VLOOKUP(R42,$A$96:$S$126,19,FALSE)</f>
        <v>1</v>
      </c>
      <c r="T42" t="s">
        <v>30</v>
      </c>
      <c r="U42" s="2">
        <f>VLOOKUP(T42,$A$96:$U$126,21,FALSE)</f>
        <v>0.75</v>
      </c>
      <c r="V42" t="s">
        <v>48</v>
      </c>
      <c r="W42" s="2">
        <f>VLOOKUP(V42,$A$96:$W$126,23,FALSE)</f>
        <v>0.67</v>
      </c>
      <c r="X42" t="s">
        <v>33</v>
      </c>
      <c r="Y42" s="2">
        <f>VLOOKUP(X42,$A$96:$Y$126,25,FALSE)</f>
        <v>0.5</v>
      </c>
      <c r="Z42" t="s">
        <v>33</v>
      </c>
      <c r="AA42" s="2">
        <f>VLOOKUP(Z42,$A$96:$AA$126,27,FALSE)</f>
        <v>0.8</v>
      </c>
      <c r="AB42" t="s">
        <v>33</v>
      </c>
      <c r="AC42" s="2">
        <f>VLOOKUP(AB42,$A$96:$AC$126,29,FALSE)</f>
        <v>0.8</v>
      </c>
      <c r="AD42" t="s">
        <v>38</v>
      </c>
      <c r="AE42" s="2">
        <f>VLOOKUP(AD42,$A$96:$AE$126,31,FALSE)</f>
        <v>0.5</v>
      </c>
      <c r="AF42" t="s">
        <v>30</v>
      </c>
      <c r="AG42" s="2">
        <f>VLOOKUP(AF42,$A$96:$AG$126,33,FALSE)</f>
        <v>0.25</v>
      </c>
      <c r="AH42" t="s">
        <v>38</v>
      </c>
      <c r="AI42" s="2">
        <f>VLOOKUP(AH42,$A$96:$AI$126,35,FALSE)</f>
        <v>1</v>
      </c>
      <c r="AJ42" t="s">
        <v>40</v>
      </c>
      <c r="AK42" s="2">
        <f>VLOOKUP(AJ42,$A$96:$AK$126,37,FALSE)</f>
        <v>0.4</v>
      </c>
      <c r="AL42" t="s">
        <v>30</v>
      </c>
      <c r="AM42" s="2">
        <f>VLOOKUP(AL42,$A$96:$AM$126,39,FALSE)</f>
        <v>0.5</v>
      </c>
      <c r="AN42" t="s">
        <v>38</v>
      </c>
      <c r="AO42" s="2">
        <f>VLOOKUP(AN42,$A$96:$AO$126,41,FALSE)</f>
        <v>0.33333299999999999</v>
      </c>
      <c r="AP42" t="s">
        <v>30</v>
      </c>
      <c r="AQ42" s="2">
        <f>VLOOKUP(AP42,$A$96:$AQ$126,43,FALSE)</f>
        <v>1</v>
      </c>
      <c r="AR42" t="s">
        <v>34</v>
      </c>
      <c r="AS42" s="2">
        <f>VLOOKUP(AR42,$A$96:$AS$126,45,FALSE)</f>
        <v>0.66666700000000001</v>
      </c>
      <c r="AT42" t="s">
        <v>41</v>
      </c>
      <c r="AU42" s="2">
        <f>VLOOKUP(AT42,$A$96:$AU$126,47,FALSE)</f>
        <v>0.5</v>
      </c>
      <c r="AV42" t="s">
        <v>33</v>
      </c>
      <c r="AW42" s="2">
        <f>VLOOKUP(AV42,$A$96:$AW$126,49,FALSE)</f>
        <v>0.5</v>
      </c>
      <c r="AX42" t="s">
        <v>33</v>
      </c>
      <c r="AY42" s="2">
        <f>VLOOKUP(AX42,$A$96:$AY$126,51,FALSE)</f>
        <v>0.25</v>
      </c>
      <c r="AZ42">
        <f>SUM(I42:AY42)</f>
        <v>13.59</v>
      </c>
      <c r="BA42" s="12">
        <v>0.16666666666666666</v>
      </c>
      <c r="BB42" s="12">
        <f>AZ42/24</f>
        <v>0.56625000000000003</v>
      </c>
    </row>
    <row r="43" spans="1:55" s="7" customFormat="1" x14ac:dyDescent="0.25">
      <c r="A43" t="s">
        <v>146</v>
      </c>
      <c r="B43" s="9" t="s">
        <v>30</v>
      </c>
      <c r="C43" s="9" t="s">
        <v>40</v>
      </c>
      <c r="D43" t="s">
        <v>38</v>
      </c>
      <c r="E43" s="2">
        <f>VLOOKUP(D43,$A$96:$E$126,5,FALSE)</f>
        <v>0.4</v>
      </c>
      <c r="F43" t="s">
        <v>30</v>
      </c>
      <c r="G43" s="2">
        <f>VLOOKUP(F43,$A$96:$G$126,7,FALSE)</f>
        <v>0.4</v>
      </c>
      <c r="H43" t="s">
        <v>30</v>
      </c>
      <c r="I43" s="2">
        <f>VLOOKUP(H43,$A$96:$I$126,9,FALSE)</f>
        <v>1</v>
      </c>
      <c r="J43" t="s">
        <v>30</v>
      </c>
      <c r="K43" s="2">
        <f>VLOOKUP(J43,$A$96:$K$126,11,FALSE)</f>
        <v>1</v>
      </c>
      <c r="L43" t="s">
        <v>33</v>
      </c>
      <c r="M43" s="2">
        <f>VLOOKUP(L43,$A$96:$M$126,13,FALSE)</f>
        <v>0.75</v>
      </c>
      <c r="N43" t="s">
        <v>30</v>
      </c>
      <c r="O43" s="2">
        <f>VLOOKUP(N43,$A$96:$O$126,15,FALSE)</f>
        <v>0.25</v>
      </c>
      <c r="P43" t="s">
        <v>38</v>
      </c>
      <c r="Q43" s="2">
        <f>VLOOKUP(P43,$A$96:$Q$126,17,FALSE)</f>
        <v>0.5</v>
      </c>
      <c r="R43" t="s">
        <v>38</v>
      </c>
      <c r="S43" s="2">
        <f>VLOOKUP(R43,$A$96:$S$126,19,FALSE)</f>
        <v>0.5</v>
      </c>
      <c r="T43" t="s">
        <v>30</v>
      </c>
      <c r="U43" s="2">
        <f>VLOOKUP(T43,$A$96:$U$126,21,FALSE)</f>
        <v>0.75</v>
      </c>
      <c r="V43" t="s">
        <v>38</v>
      </c>
      <c r="W43" s="2">
        <f>VLOOKUP(V43,$A$96:$W$126,23,FALSE)</f>
        <v>0.67</v>
      </c>
      <c r="X43" t="s">
        <v>30</v>
      </c>
      <c r="Y43" s="2">
        <f>VLOOKUP(X43,$A$96:$Y$126,25,FALSE)</f>
        <v>1</v>
      </c>
      <c r="Z43" t="s">
        <v>30</v>
      </c>
      <c r="AA43" s="2">
        <f>VLOOKUP(Z43,$A$96:$AA$126,27,FALSE)</f>
        <v>0.8</v>
      </c>
      <c r="AB43" t="s">
        <v>38</v>
      </c>
      <c r="AC43" s="2">
        <f>VLOOKUP(AB43,$A$96:$AC$126,29,FALSE)</f>
        <v>0.4</v>
      </c>
      <c r="AD43" t="s">
        <v>33</v>
      </c>
      <c r="AE43" s="2">
        <f>VLOOKUP(AD43,$A$96:$AE$126,31,FALSE)</f>
        <v>0</v>
      </c>
      <c r="AF43" t="s">
        <v>59</v>
      </c>
      <c r="AG43" s="2">
        <f>VLOOKUP(AF43,$A$96:$AG$126,33,FALSE)</f>
        <v>0.25</v>
      </c>
      <c r="AH43" t="s">
        <v>33</v>
      </c>
      <c r="AI43" s="2">
        <f>VLOOKUP(AH43,$A$96:$AI$126,35,FALSE)</f>
        <v>0.5</v>
      </c>
      <c r="AJ43" t="s">
        <v>33</v>
      </c>
      <c r="AK43" s="2">
        <f>VLOOKUP(AJ43,$A$96:$AK$126,37,FALSE)</f>
        <v>0.8</v>
      </c>
      <c r="AL43" t="s">
        <v>35</v>
      </c>
      <c r="AM43" s="2">
        <f>VLOOKUP(AL43,$A$96:$AM$126,39,FALSE)</f>
        <v>0.75</v>
      </c>
      <c r="AN43" t="s">
        <v>30</v>
      </c>
      <c r="AO43" s="2">
        <f>VLOOKUP(AN43,$A$96:$AO$126,41,FALSE)</f>
        <v>1</v>
      </c>
      <c r="AP43" t="s">
        <v>38</v>
      </c>
      <c r="AQ43" s="2">
        <f>VLOOKUP(AP43,$A$96:$AQ$126,43,FALSE)</f>
        <v>0.5</v>
      </c>
      <c r="AR43" t="s">
        <v>34</v>
      </c>
      <c r="AS43" s="2">
        <f>VLOOKUP(AR43,$A$96:$AS$126,45,FALSE)</f>
        <v>0.66666700000000001</v>
      </c>
      <c r="AT43" t="s">
        <v>38</v>
      </c>
      <c r="AU43" s="2">
        <f>VLOOKUP(AT43,$A$96:$AU$126,47,FALSE)</f>
        <v>0.5</v>
      </c>
      <c r="AV43" t="s">
        <v>59</v>
      </c>
      <c r="AW43" s="2">
        <f>VLOOKUP(AV43,$A$96:$AW$126,49,FALSE)</f>
        <v>0.5</v>
      </c>
      <c r="AX43" t="s">
        <v>38</v>
      </c>
      <c r="AY43" s="2">
        <f>VLOOKUP(AX43,$A$96:$AY$126,51,FALSE)</f>
        <v>0.25</v>
      </c>
      <c r="AZ43">
        <f>SUM(I43:AY43)</f>
        <v>13.336667000000002</v>
      </c>
      <c r="BA43" s="12">
        <v>0.16666666666666666</v>
      </c>
      <c r="BB43" s="12">
        <f>AZ43/24</f>
        <v>0.55569445833333342</v>
      </c>
    </row>
    <row r="44" spans="1:55" s="7" customFormat="1" x14ac:dyDescent="0.25">
      <c r="A44" t="s">
        <v>147</v>
      </c>
      <c r="B44" s="9" t="s">
        <v>30</v>
      </c>
      <c r="C44" s="9" t="s">
        <v>40</v>
      </c>
      <c r="D44" t="s">
        <v>38</v>
      </c>
      <c r="E44" s="2">
        <f>VLOOKUP(D44,$A$96:$E$126,5,FALSE)</f>
        <v>0.4</v>
      </c>
      <c r="F44" t="s">
        <v>30</v>
      </c>
      <c r="G44" s="2">
        <f>VLOOKUP(F44,$A$96:$G$126,7,FALSE)</f>
        <v>0.4</v>
      </c>
      <c r="H44" t="s">
        <v>30</v>
      </c>
      <c r="I44" s="2">
        <f>VLOOKUP(H44,$A$96:$I$126,9,FALSE)</f>
        <v>1</v>
      </c>
      <c r="J44" t="s">
        <v>30</v>
      </c>
      <c r="K44" s="2">
        <f>VLOOKUP(J44,$A$96:$K$126,11,FALSE)</f>
        <v>1</v>
      </c>
      <c r="L44" t="s">
        <v>38</v>
      </c>
      <c r="M44" s="2">
        <f>VLOOKUP(L44,$A$96:$M$126,13,FALSE)</f>
        <v>0.25</v>
      </c>
      <c r="N44" t="s">
        <v>41</v>
      </c>
      <c r="O44" s="2">
        <f>VLOOKUP(N44,$A$96:$O$126,15,FALSE)</f>
        <v>0.25</v>
      </c>
      <c r="P44" t="s">
        <v>33</v>
      </c>
      <c r="Q44" s="2">
        <f>VLOOKUP(P44,$A$96:$Q$126,17,FALSE)</f>
        <v>0.5</v>
      </c>
      <c r="R44" t="s">
        <v>38</v>
      </c>
      <c r="S44" s="2">
        <f>VLOOKUP(R44,$A$96:$S$126,19,FALSE)</f>
        <v>0.5</v>
      </c>
      <c r="T44" t="s">
        <v>33</v>
      </c>
      <c r="U44" s="2">
        <f>VLOOKUP(T44,$A$96:$U$126,21,FALSE)</f>
        <v>0.75</v>
      </c>
      <c r="V44" t="s">
        <v>30</v>
      </c>
      <c r="W44" s="2">
        <f>VLOOKUP(V44,$A$96:$W$126,23,FALSE)</f>
        <v>0.67</v>
      </c>
      <c r="X44" t="s">
        <v>30</v>
      </c>
      <c r="Y44" s="2">
        <f>VLOOKUP(X44,$A$96:$Y$126,25,FALSE)</f>
        <v>1</v>
      </c>
      <c r="Z44" t="s">
        <v>34</v>
      </c>
      <c r="AA44" s="2">
        <f>VLOOKUP(Z44,$A$96:$AA$126,27,FALSE)</f>
        <v>1</v>
      </c>
      <c r="AB44" t="s">
        <v>38</v>
      </c>
      <c r="AC44" s="2">
        <f>VLOOKUP(AB44,$A$96:$AC$126,29,FALSE)</f>
        <v>0.4</v>
      </c>
      <c r="AD44" t="s">
        <v>30</v>
      </c>
      <c r="AE44" s="2">
        <f>VLOOKUP(AD44,$A$96:$AE$126,31,FALSE)</f>
        <v>0.5</v>
      </c>
      <c r="AF44" t="s">
        <v>38</v>
      </c>
      <c r="AG44" s="2">
        <f>VLOOKUP(AF44,$A$96:$AG$126,33,FALSE)</f>
        <v>0.75</v>
      </c>
      <c r="AH44" t="s">
        <v>33</v>
      </c>
      <c r="AI44" s="2">
        <f>VLOOKUP(AH44,$A$96:$AI$126,35,FALSE)</f>
        <v>0.5</v>
      </c>
      <c r="AJ44" t="s">
        <v>38</v>
      </c>
      <c r="AK44" s="2">
        <f>VLOOKUP(AJ44,$A$96:$AK$126,37,FALSE)</f>
        <v>0.4</v>
      </c>
      <c r="AL44" t="s">
        <v>33</v>
      </c>
      <c r="AM44" s="2">
        <f>VLOOKUP(AL44,$A$96:$AM$126,39,FALSE)</f>
        <v>0.5</v>
      </c>
      <c r="AN44" t="s">
        <v>38</v>
      </c>
      <c r="AO44" s="2">
        <f>VLOOKUP(AN44,$A$96:$AO$126,41,FALSE)</f>
        <v>0.33333299999999999</v>
      </c>
      <c r="AP44" t="s">
        <v>38</v>
      </c>
      <c r="AQ44" s="2">
        <f>VLOOKUP(AP44,$A$96:$AQ$126,43,FALSE)</f>
        <v>0.5</v>
      </c>
      <c r="AR44" t="s">
        <v>33</v>
      </c>
      <c r="AS44" s="2">
        <f>VLOOKUP(AR44,$A$96:$AS$126,45,FALSE)</f>
        <v>0.33333000000000002</v>
      </c>
      <c r="AT44" t="s">
        <v>30</v>
      </c>
      <c r="AU44" s="2">
        <f>VLOOKUP(AT44,$A$96:$AU$126,47,FALSE)</f>
        <v>0.5</v>
      </c>
      <c r="AV44" t="s">
        <v>38</v>
      </c>
      <c r="AW44" s="2">
        <f>VLOOKUP(AV44,$A$96:$AW$126,49,FALSE)</f>
        <v>0.5</v>
      </c>
      <c r="AX44" t="s">
        <v>30</v>
      </c>
      <c r="AY44" s="2">
        <f>VLOOKUP(AX44,$A$96:$AY$126,51,FALSE)</f>
        <v>0.25</v>
      </c>
      <c r="AZ44">
        <f>SUM(I44:AY44)</f>
        <v>12.386663</v>
      </c>
      <c r="BA44" s="12">
        <v>0.16666666666666666</v>
      </c>
      <c r="BB44" s="12">
        <f>AZ44/24</f>
        <v>0.51611095833333331</v>
      </c>
    </row>
    <row r="45" spans="1:55" s="7" customFormat="1" x14ac:dyDescent="0.25">
      <c r="A45" s="7" t="s">
        <v>63</v>
      </c>
      <c r="B45" s="7" t="s">
        <v>30</v>
      </c>
      <c r="C45" s="7" t="s">
        <v>40</v>
      </c>
      <c r="D45" s="7" t="s">
        <v>38</v>
      </c>
      <c r="E45" s="2">
        <f>VLOOKUP(D45,$A$96:$E$126,5,FALSE)</f>
        <v>0.4</v>
      </c>
      <c r="F45" s="7" t="s">
        <v>33</v>
      </c>
      <c r="G45" s="2">
        <f>VLOOKUP(F45,$A$96:$G$126,7,FALSE)</f>
        <v>0.4</v>
      </c>
      <c r="H45" s="7" t="s">
        <v>30</v>
      </c>
      <c r="I45" s="2">
        <f>VLOOKUP(H45,$A$96:$I$126,9,FALSE)</f>
        <v>1</v>
      </c>
      <c r="J45" s="7" t="s">
        <v>30</v>
      </c>
      <c r="K45" s="2">
        <f>VLOOKUP(J45,$A$96:$K$126,11,FALSE)</f>
        <v>1</v>
      </c>
      <c r="L45" s="7" t="s">
        <v>41</v>
      </c>
      <c r="M45" s="2">
        <f>VLOOKUP(L45,$A$96:$M$126,13,FALSE)</f>
        <v>0.75</v>
      </c>
      <c r="N45" s="7" t="s">
        <v>41</v>
      </c>
      <c r="O45" s="2">
        <f>VLOOKUP(N45,$A$96:$O$126,15,FALSE)</f>
        <v>0.25</v>
      </c>
      <c r="P45" s="7" t="s">
        <v>33</v>
      </c>
      <c r="Q45" s="2">
        <f>VLOOKUP(P45,$A$96:$Q$126,17,FALSE)</f>
        <v>0.5</v>
      </c>
      <c r="R45" s="7" t="s">
        <v>41</v>
      </c>
      <c r="S45" s="2">
        <f>VLOOKUP(R45,$A$96:$S$126,19,FALSE)</f>
        <v>0.5</v>
      </c>
      <c r="T45" s="7" t="s">
        <v>30</v>
      </c>
      <c r="U45" s="2">
        <f>VLOOKUP(T45,$A$96:$U$126,21,FALSE)</f>
        <v>0.75</v>
      </c>
      <c r="V45" s="7" t="s">
        <v>38</v>
      </c>
      <c r="W45" s="2">
        <f>VLOOKUP(V45,$A$96:$W$126,23,FALSE)</f>
        <v>0.67</v>
      </c>
      <c r="X45" s="7" t="s">
        <v>33</v>
      </c>
      <c r="Y45" s="2">
        <f>VLOOKUP(X45,$A$96:$Y$126,25,FALSE)</f>
        <v>0.5</v>
      </c>
      <c r="Z45" s="7" t="s">
        <v>59</v>
      </c>
      <c r="AA45" s="2">
        <f>VLOOKUP(Z45,$A$96:$AA$126,27,FALSE)</f>
        <v>0.8</v>
      </c>
      <c r="AB45" s="7" t="s">
        <v>38</v>
      </c>
      <c r="AC45" s="2">
        <f>VLOOKUP(AB45,$A$96:$AC$126,29,FALSE)</f>
        <v>0.4</v>
      </c>
      <c r="AD45" s="7" t="s">
        <v>41</v>
      </c>
      <c r="AE45" s="2">
        <f>VLOOKUP(AD45,$A$96:$AE$126,31,FALSE)</f>
        <v>0.5</v>
      </c>
      <c r="AF45" s="7" t="s">
        <v>33</v>
      </c>
      <c r="AG45" s="2">
        <f>VLOOKUP(AF45,$A$96:$AG$126,33,FALSE)</f>
        <v>0.25</v>
      </c>
      <c r="AH45" s="7" t="s">
        <v>33</v>
      </c>
      <c r="AI45" s="2">
        <f>VLOOKUP(AH45,$A$96:$AI$126,35,FALSE)</f>
        <v>0.5</v>
      </c>
      <c r="AJ45" s="7" t="s">
        <v>38</v>
      </c>
      <c r="AK45" s="2">
        <f>VLOOKUP(AJ45,$A$96:$AK$126,37,FALSE)</f>
        <v>0.4</v>
      </c>
      <c r="AL45" s="7" t="s">
        <v>33</v>
      </c>
      <c r="AM45" s="2">
        <f>VLOOKUP(AL45,$A$96:$AM$126,39,FALSE)</f>
        <v>0.5</v>
      </c>
      <c r="AN45" s="7" t="s">
        <v>33</v>
      </c>
      <c r="AO45" s="2">
        <f>VLOOKUP(AN45,$A$96:$AO$126,41,FALSE)</f>
        <v>0.33333299999999999</v>
      </c>
      <c r="AP45" s="7" t="s">
        <v>30</v>
      </c>
      <c r="AQ45" s="2">
        <f>VLOOKUP(AP45,$A$96:$AQ$126,43,FALSE)</f>
        <v>1</v>
      </c>
      <c r="AR45" s="7" t="s">
        <v>48</v>
      </c>
      <c r="AS45" s="2">
        <f>VLOOKUP(AR45,$A$96:$AS$126,45,FALSE)</f>
        <v>0.33333299999999999</v>
      </c>
      <c r="AT45" s="7" t="s">
        <v>41</v>
      </c>
      <c r="AU45" s="2">
        <f>VLOOKUP(AT45,$A$96:$AU$126,47,FALSE)</f>
        <v>0.5</v>
      </c>
      <c r="AV45" s="7" t="s">
        <v>30</v>
      </c>
      <c r="AW45" s="2">
        <f>VLOOKUP(AV45,$A$96:$AW$126,49,FALSE)</f>
        <v>1</v>
      </c>
      <c r="AX45" s="7" t="s">
        <v>38</v>
      </c>
      <c r="AY45" s="2">
        <f>VLOOKUP(AX45,$A$96:$AY$126,51,FALSE)</f>
        <v>0.25</v>
      </c>
      <c r="AZ45">
        <f>SUM(I45:AY45)</f>
        <v>12.686666000000001</v>
      </c>
      <c r="BA45" s="12">
        <v>0.16666666666666666</v>
      </c>
      <c r="BB45" s="12">
        <f>AZ45/24</f>
        <v>0.5286110833333334</v>
      </c>
      <c r="BC45"/>
    </row>
    <row r="46" spans="1:55" s="7" customFormat="1" x14ac:dyDescent="0.25">
      <c r="A46" s="7" t="s">
        <v>39</v>
      </c>
      <c r="B46" s="7" t="s">
        <v>30</v>
      </c>
      <c r="C46" s="7" t="s">
        <v>40</v>
      </c>
      <c r="D46" s="7" t="s">
        <v>38</v>
      </c>
      <c r="E46" s="2">
        <f>VLOOKUP(D46,$A$96:$E$126,5,FALSE)</f>
        <v>0.4</v>
      </c>
      <c r="F46" s="7" t="s">
        <v>30</v>
      </c>
      <c r="G46" s="2">
        <f>VLOOKUP(F46,$A$96:$G$126,7,FALSE)</f>
        <v>0.4</v>
      </c>
      <c r="H46" s="7" t="s">
        <v>33</v>
      </c>
      <c r="I46" s="2">
        <f>VLOOKUP(H46,$A$96:$I$126,9,FALSE)</f>
        <v>0.33</v>
      </c>
      <c r="J46" s="7" t="s">
        <v>35</v>
      </c>
      <c r="K46" s="2">
        <f>VLOOKUP(J46,$A$96:$K$126,11,FALSE)</f>
        <v>0.67</v>
      </c>
      <c r="L46" s="7" t="s">
        <v>41</v>
      </c>
      <c r="M46" s="2">
        <f>VLOOKUP(L46,$A$96:$M$126,13,FALSE)</f>
        <v>0.75</v>
      </c>
      <c r="N46" s="7" t="s">
        <v>28</v>
      </c>
      <c r="O46" s="2">
        <f>VLOOKUP(N46,$A$96:$O$126,15,FALSE)</f>
        <v>0.5</v>
      </c>
      <c r="P46" s="7" t="s">
        <v>33</v>
      </c>
      <c r="Q46" s="2">
        <f>VLOOKUP(P46,$A$96:$Q$126,17,FALSE)</f>
        <v>0.5</v>
      </c>
      <c r="R46" s="7" t="s">
        <v>41</v>
      </c>
      <c r="S46" s="2">
        <f>VLOOKUP(R46,$A$96:$S$126,19,FALSE)</f>
        <v>0.5</v>
      </c>
      <c r="T46" s="7" t="s">
        <v>34</v>
      </c>
      <c r="U46" s="2">
        <f>VLOOKUP(T46,$A$96:$U$126,21,FALSE)</f>
        <v>1</v>
      </c>
      <c r="V46" s="7" t="s">
        <v>38</v>
      </c>
      <c r="W46" s="2">
        <f>VLOOKUP(V46,$A$96:$W$126,23,FALSE)</f>
        <v>0.67</v>
      </c>
      <c r="X46" s="7" t="s">
        <v>30</v>
      </c>
      <c r="Y46" s="2">
        <f>VLOOKUP(X46,$A$96:$Y$126,25,FALSE)</f>
        <v>1</v>
      </c>
      <c r="Z46" s="7" t="s">
        <v>38</v>
      </c>
      <c r="AA46" s="2">
        <f>VLOOKUP(Z46,$A$96:$AA$126,27,FALSE)</f>
        <v>0.4</v>
      </c>
      <c r="AB46" s="7" t="s">
        <v>41</v>
      </c>
      <c r="AC46" s="2">
        <f>VLOOKUP(AB46,$A$96:$AC$126,29,FALSE)</f>
        <v>0.8</v>
      </c>
      <c r="AD46" s="7" t="s">
        <v>38</v>
      </c>
      <c r="AE46" s="2">
        <f>VLOOKUP(AD46,$A$96:$AE$126,31,FALSE)</f>
        <v>0.5</v>
      </c>
      <c r="AF46" s="7" t="s">
        <v>38</v>
      </c>
      <c r="AG46" s="2">
        <f>VLOOKUP(AF46,$A$96:$AG$126,33,FALSE)</f>
        <v>0.75</v>
      </c>
      <c r="AH46" s="7" t="s">
        <v>33</v>
      </c>
      <c r="AI46" s="2">
        <f>VLOOKUP(AH46,$A$96:$AI$126,35,FALSE)</f>
        <v>0.5</v>
      </c>
      <c r="AJ46" s="7" t="s">
        <v>40</v>
      </c>
      <c r="AK46" s="2">
        <f>VLOOKUP(AJ46,$A$96:$AK$126,37,FALSE)</f>
        <v>0.4</v>
      </c>
      <c r="AL46" s="7" t="s">
        <v>38</v>
      </c>
      <c r="AM46" s="2">
        <f>VLOOKUP(AL46,$A$96:$AM$126,39,FALSE)</f>
        <v>1</v>
      </c>
      <c r="AN46" s="7" t="s">
        <v>33</v>
      </c>
      <c r="AO46" s="2">
        <f>VLOOKUP(AN46,$A$96:$AO$126,41,FALSE)</f>
        <v>0.33333299999999999</v>
      </c>
      <c r="AP46" s="7" t="s">
        <v>33</v>
      </c>
      <c r="AQ46" s="2">
        <f>VLOOKUP(AP46,$A$96:$AQ$126,43,FALSE)</f>
        <v>0.5</v>
      </c>
      <c r="AR46" s="7" t="s">
        <v>34</v>
      </c>
      <c r="AS46" s="2">
        <f>VLOOKUP(AR46,$A$96:$AS$126,45,FALSE)</f>
        <v>0.66666700000000001</v>
      </c>
      <c r="AT46" s="7" t="s">
        <v>33</v>
      </c>
      <c r="AU46" s="2">
        <f>VLOOKUP(AT46,$A$96:$AU$126,47,FALSE)</f>
        <v>1</v>
      </c>
      <c r="AV46" s="7" t="s">
        <v>36</v>
      </c>
      <c r="AW46" s="2">
        <f>VLOOKUP(AV46,$A$96:$AW$126,49,FALSE)</f>
        <v>0.5</v>
      </c>
      <c r="AX46" s="7" t="s">
        <v>33</v>
      </c>
      <c r="AY46" s="2">
        <f>VLOOKUP(AX46,$A$96:$AY$126,51,FALSE)</f>
        <v>0.25</v>
      </c>
      <c r="AZ46">
        <f>SUM(I46:AY46)</f>
        <v>13.520000000000001</v>
      </c>
      <c r="BA46" s="12">
        <v>0.16666666666666666</v>
      </c>
      <c r="BB46" s="12">
        <f>AZ46/24</f>
        <v>0.56333333333333335</v>
      </c>
      <c r="BC46"/>
    </row>
    <row r="47" spans="1:55" s="7" customFormat="1" x14ac:dyDescent="0.25">
      <c r="A47" t="s">
        <v>160</v>
      </c>
      <c r="B47" s="9" t="s">
        <v>30</v>
      </c>
      <c r="C47" s="9" t="s">
        <v>40</v>
      </c>
      <c r="D47" t="s">
        <v>28</v>
      </c>
      <c r="E47" s="2">
        <f>VLOOKUP(D47,$A$96:$E$126,5,FALSE)</f>
        <v>1</v>
      </c>
      <c r="F47" t="s">
        <v>33</v>
      </c>
      <c r="G47" s="2">
        <f>VLOOKUP(F47,$A$96:$G$126,7,FALSE)</f>
        <v>0.4</v>
      </c>
      <c r="H47" t="s">
        <v>30</v>
      </c>
      <c r="I47" s="2">
        <f>VLOOKUP(H47,$A$96:$I$126,9,FALSE)</f>
        <v>1</v>
      </c>
      <c r="J47" t="s">
        <v>34</v>
      </c>
      <c r="K47" s="2">
        <f>VLOOKUP(J47,$A$96:$K$126,11,FALSE)</f>
        <v>0.67</v>
      </c>
      <c r="L47" t="s">
        <v>30</v>
      </c>
      <c r="M47" s="2">
        <f>VLOOKUP(L47,$A$96:$M$126,13,FALSE)</f>
        <v>0.25</v>
      </c>
      <c r="N47" t="s">
        <v>48</v>
      </c>
      <c r="O47" s="2">
        <f>VLOOKUP(N47,$A$96:$O$126,15,FALSE)</f>
        <v>0.75</v>
      </c>
      <c r="P47" t="s">
        <v>33</v>
      </c>
      <c r="Q47" s="2">
        <f>VLOOKUP(P47,$A$96:$Q$126,17,FALSE)</f>
        <v>0.5</v>
      </c>
      <c r="R47" t="s">
        <v>30</v>
      </c>
      <c r="S47" s="2">
        <f>VLOOKUP(R47,$A$96:$S$126,19,FALSE)</f>
        <v>0.5</v>
      </c>
      <c r="T47" t="s">
        <v>30</v>
      </c>
      <c r="U47" s="2">
        <f>VLOOKUP(T47,$A$96:$U$126,21,FALSE)</f>
        <v>0.75</v>
      </c>
      <c r="V47" t="s">
        <v>38</v>
      </c>
      <c r="W47" s="2">
        <f>VLOOKUP(V47,$A$96:$W$126,23,FALSE)</f>
        <v>0.67</v>
      </c>
      <c r="X47" t="s">
        <v>28</v>
      </c>
      <c r="Y47" s="2">
        <f>VLOOKUP(X47,$A$96:$Y$126,25,FALSE)</f>
        <v>0.75</v>
      </c>
      <c r="Z47" t="s">
        <v>38</v>
      </c>
      <c r="AA47" s="2">
        <f>VLOOKUP(Z47,$A$96:$AA$126,27,FALSE)</f>
        <v>0.4</v>
      </c>
      <c r="AB47" t="s">
        <v>40</v>
      </c>
      <c r="AC47" s="2">
        <f>VLOOKUP(AB47,$A$96:$AC$126,29,FALSE)</f>
        <v>0.4</v>
      </c>
      <c r="AD47" t="s">
        <v>36</v>
      </c>
      <c r="AE47" s="2">
        <f>VLOOKUP(AD47,$A$96:$AE$126,31,FALSE)</f>
        <v>1</v>
      </c>
      <c r="AF47" t="s">
        <v>28</v>
      </c>
      <c r="AG47" s="2">
        <f>VLOOKUP(AF47,$A$96:$AG$126,33,FALSE)</f>
        <v>0.5</v>
      </c>
      <c r="AH47" t="s">
        <v>38</v>
      </c>
      <c r="AI47" s="2">
        <f>VLOOKUP(AH47,$A$96:$AI$126,35,FALSE)</f>
        <v>1</v>
      </c>
      <c r="AJ47" t="s">
        <v>37</v>
      </c>
      <c r="AK47" s="2">
        <f>VLOOKUP(AJ47,$A$96:$AK$126,37,FALSE)</f>
        <v>0.6</v>
      </c>
      <c r="AL47" t="s">
        <v>33</v>
      </c>
      <c r="AM47" s="2">
        <f>VLOOKUP(AL47,$A$96:$AM$126,39,FALSE)</f>
        <v>0.5</v>
      </c>
      <c r="AN47" t="s">
        <v>33</v>
      </c>
      <c r="AO47" s="2">
        <f>VLOOKUP(AN47,$A$96:$AO$126,41,FALSE)</f>
        <v>0.33333299999999999</v>
      </c>
      <c r="AP47" t="s">
        <v>35</v>
      </c>
      <c r="AQ47" s="2">
        <f>VLOOKUP(AP47,$A$96:$AQ$126,43,FALSE)</f>
        <v>0.75</v>
      </c>
      <c r="AR47" t="s">
        <v>38</v>
      </c>
      <c r="AS47" s="2">
        <f>VLOOKUP(AR47,$A$96:$AS$126,45,FALSE)</f>
        <v>1</v>
      </c>
      <c r="AT47" t="s">
        <v>30</v>
      </c>
      <c r="AU47" s="2">
        <f>VLOOKUP(AT47,$A$96:$AU$126,47,FALSE)</f>
        <v>0.5</v>
      </c>
      <c r="AV47" t="s">
        <v>36</v>
      </c>
      <c r="AW47" s="2">
        <f>VLOOKUP(AV47,$A$96:$AW$126,49,FALSE)</f>
        <v>0.5</v>
      </c>
      <c r="AX47" t="s">
        <v>30</v>
      </c>
      <c r="AY47" s="2">
        <f>VLOOKUP(AX47,$A$96:$AY$126,51,FALSE)</f>
        <v>0.25</v>
      </c>
      <c r="AZ47">
        <f>SUM(I47:AY47)</f>
        <v>13.573333</v>
      </c>
      <c r="BA47" s="12">
        <v>0.16666666666666666</v>
      </c>
      <c r="BB47" s="12">
        <f>AZ47/24</f>
        <v>0.56555554166666666</v>
      </c>
      <c r="BC47"/>
    </row>
    <row r="48" spans="1:55" s="7" customFormat="1" x14ac:dyDescent="0.25">
      <c r="A48" t="s">
        <v>163</v>
      </c>
      <c r="B48" s="9" t="s">
        <v>30</v>
      </c>
      <c r="C48" s="9" t="s">
        <v>40</v>
      </c>
      <c r="D48" t="s">
        <v>33</v>
      </c>
      <c r="E48" s="2">
        <f>VLOOKUP(D48,$A$96:$E$126,5,FALSE)</f>
        <v>0.4</v>
      </c>
      <c r="F48" t="s">
        <v>41</v>
      </c>
      <c r="G48" s="2">
        <f>VLOOKUP(F48,$A$96:$G$126,7,FALSE)</f>
        <v>0.4</v>
      </c>
      <c r="H48" t="s">
        <v>35</v>
      </c>
      <c r="I48" s="2">
        <f>VLOOKUP(H48,$A$96:$I$126,9,FALSE)</f>
        <v>0.67</v>
      </c>
      <c r="J48" t="s">
        <v>35</v>
      </c>
      <c r="K48" s="2">
        <f>VLOOKUP(J48,$A$96:$K$126,11,FALSE)</f>
        <v>0.67</v>
      </c>
      <c r="L48" t="s">
        <v>33</v>
      </c>
      <c r="M48" s="2">
        <f>VLOOKUP(L48,$A$96:$M$126,13,FALSE)</f>
        <v>0.75</v>
      </c>
      <c r="N48" t="s">
        <v>45</v>
      </c>
      <c r="O48" s="2">
        <f>VLOOKUP(N48,$A$96:$O$126,15,FALSE)</f>
        <v>0.5</v>
      </c>
      <c r="P48" t="s">
        <v>41</v>
      </c>
      <c r="Q48" s="2">
        <f>VLOOKUP(P48,$A$96:$Q$126,17,FALSE)</f>
        <v>0.5</v>
      </c>
      <c r="R48" t="s">
        <v>34</v>
      </c>
      <c r="S48" s="2">
        <f>VLOOKUP(R48,$A$96:$S$126,19,FALSE)</f>
        <v>0.75</v>
      </c>
      <c r="T48" t="s">
        <v>48</v>
      </c>
      <c r="U48" s="2">
        <f>VLOOKUP(T48,$A$96:$U$126,21,FALSE)</f>
        <v>0.75</v>
      </c>
      <c r="V48" t="s">
        <v>38</v>
      </c>
      <c r="W48" s="2">
        <f>VLOOKUP(V48,$A$96:$W$126,23,FALSE)</f>
        <v>0.67</v>
      </c>
      <c r="X48" t="s">
        <v>34</v>
      </c>
      <c r="Y48" s="2">
        <f>VLOOKUP(X48,$A$96:$Y$126,25,FALSE)</f>
        <v>0.75</v>
      </c>
      <c r="Z48" t="s">
        <v>33</v>
      </c>
      <c r="AA48" s="2">
        <f>VLOOKUP(Z48,$A$96:$AA$126,27,FALSE)</f>
        <v>0.8</v>
      </c>
      <c r="AB48" t="s">
        <v>33</v>
      </c>
      <c r="AC48" s="2">
        <f>VLOOKUP(AB48,$A$96:$AC$126,29,FALSE)</f>
        <v>0.8</v>
      </c>
      <c r="AD48" t="s">
        <v>38</v>
      </c>
      <c r="AE48" s="2">
        <f>VLOOKUP(AD48,$A$96:$AE$126,31,FALSE)</f>
        <v>0.5</v>
      </c>
      <c r="AF48" t="s">
        <v>28</v>
      </c>
      <c r="AG48" s="2">
        <f>VLOOKUP(AF48,$A$96:$AG$126,33,FALSE)</f>
        <v>0.5</v>
      </c>
      <c r="AH48" t="s">
        <v>33</v>
      </c>
      <c r="AI48" s="2">
        <f>VLOOKUP(AH48,$A$96:$AI$126,35,FALSE)</f>
        <v>0.5</v>
      </c>
      <c r="AJ48" t="s">
        <v>38</v>
      </c>
      <c r="AK48" s="2">
        <f>VLOOKUP(AJ48,$A$96:$AK$126,37,FALSE)</f>
        <v>0.4</v>
      </c>
      <c r="AL48" t="s">
        <v>41</v>
      </c>
      <c r="AM48" s="2">
        <f>VLOOKUP(AL48,$A$96:$AM$126,39,FALSE)</f>
        <v>0.5</v>
      </c>
      <c r="AN48" t="s">
        <v>30</v>
      </c>
      <c r="AO48" s="2">
        <f>VLOOKUP(AN48,$A$96:$AO$126,41,FALSE)</f>
        <v>1</v>
      </c>
      <c r="AP48" t="s">
        <v>32</v>
      </c>
      <c r="AQ48" s="2">
        <f>VLOOKUP(AP48,$A$96:$AQ$126,43,FALSE)</f>
        <v>0.25</v>
      </c>
      <c r="AR48" t="s">
        <v>38</v>
      </c>
      <c r="AS48" s="2">
        <f>VLOOKUP(AR48,$A$96:$AS$126,45,FALSE)</f>
        <v>1</v>
      </c>
      <c r="AT48" t="s">
        <v>33</v>
      </c>
      <c r="AU48" s="2">
        <f>VLOOKUP(AT48,$A$96:$AU$126,47,FALSE)</f>
        <v>1</v>
      </c>
      <c r="AV48" t="s">
        <v>36</v>
      </c>
      <c r="AW48" s="2">
        <f>VLOOKUP(AV48,$A$96:$AW$126,49,FALSE)</f>
        <v>0.5</v>
      </c>
      <c r="AX48" t="s">
        <v>32</v>
      </c>
      <c r="AY48" s="2">
        <f>VLOOKUP(AX48,$A$96:$AY$126,51,FALSE)</f>
        <v>1</v>
      </c>
      <c r="AZ48">
        <f>SUM(I48:AY48)</f>
        <v>14.76</v>
      </c>
      <c r="BA48" s="12">
        <v>0.16666666666666666</v>
      </c>
      <c r="BB48" s="12">
        <f>AZ48/24</f>
        <v>0.61499999999999999</v>
      </c>
      <c r="BC48"/>
    </row>
    <row r="49" spans="1:55" s="7" customFormat="1" x14ac:dyDescent="0.25">
      <c r="A49" s="7" t="s">
        <v>58</v>
      </c>
      <c r="B49" s="7" t="s">
        <v>30</v>
      </c>
      <c r="C49" s="7" t="s">
        <v>40</v>
      </c>
      <c r="D49" s="7" t="s">
        <v>48</v>
      </c>
      <c r="E49" s="2">
        <f>VLOOKUP(D49,$A$96:$E$126,5,FALSE)</f>
        <v>0.4</v>
      </c>
      <c r="F49" s="7" t="s">
        <v>29</v>
      </c>
      <c r="G49" s="2">
        <f>VLOOKUP(F49,$A$96:$G$126,7,FALSE)</f>
        <v>1</v>
      </c>
      <c r="H49" s="7" t="s">
        <v>34</v>
      </c>
      <c r="I49" s="2">
        <f>VLOOKUP(H49,$A$96:$I$126,9,FALSE)</f>
        <v>0.67</v>
      </c>
      <c r="J49" s="7" t="s">
        <v>30</v>
      </c>
      <c r="K49" s="2">
        <f>VLOOKUP(J49,$A$96:$K$126,11,FALSE)</f>
        <v>1</v>
      </c>
      <c r="L49" s="7" t="s">
        <v>48</v>
      </c>
      <c r="M49" s="2">
        <f>VLOOKUP(L49,$A$96:$M$126,13,FALSE)</f>
        <v>0.25</v>
      </c>
      <c r="N49" s="7" t="s">
        <v>31</v>
      </c>
      <c r="O49" s="2">
        <f>VLOOKUP(N49,$A$96:$O$126,15,FALSE)</f>
        <v>0.5</v>
      </c>
      <c r="P49" s="7" t="s">
        <v>48</v>
      </c>
      <c r="Q49" s="2">
        <f>VLOOKUP(P49,$A$96:$Q$126,17,FALSE)</f>
        <v>0.5</v>
      </c>
      <c r="R49" s="7" t="s">
        <v>37</v>
      </c>
      <c r="S49" s="2">
        <f>VLOOKUP(R49,$A$96:$S$126,19,FALSE)</f>
        <v>0.25</v>
      </c>
      <c r="T49" s="7" t="s">
        <v>48</v>
      </c>
      <c r="U49" s="2">
        <f>VLOOKUP(T49,$A$96:$U$126,21,FALSE)</f>
        <v>0.75</v>
      </c>
      <c r="V49" s="7" t="s">
        <v>30</v>
      </c>
      <c r="W49" s="2">
        <f>VLOOKUP(V49,$A$96:$W$126,23,FALSE)</f>
        <v>0.67</v>
      </c>
      <c r="X49" s="7" t="s">
        <v>28</v>
      </c>
      <c r="Y49" s="2">
        <f>VLOOKUP(X49,$A$96:$Y$126,25,FALSE)</f>
        <v>0.75</v>
      </c>
      <c r="Z49" s="7" t="s">
        <v>40</v>
      </c>
      <c r="AA49" s="2">
        <f>VLOOKUP(Z49,$A$96:$AA$126,27,FALSE)</f>
        <v>0.4</v>
      </c>
      <c r="AB49" s="7" t="s">
        <v>40</v>
      </c>
      <c r="AC49" s="2">
        <f>VLOOKUP(AB49,$A$96:$AC$126,29,FALSE)</f>
        <v>0.4</v>
      </c>
      <c r="AD49" s="7" t="s">
        <v>36</v>
      </c>
      <c r="AE49" s="2">
        <f>VLOOKUP(AD49,$A$96:$AE$126,31,FALSE)</f>
        <v>1</v>
      </c>
      <c r="AF49" s="7" t="s">
        <v>59</v>
      </c>
      <c r="AG49" s="2">
        <f>VLOOKUP(AF49,$A$96:$AG$126,33,FALSE)</f>
        <v>0.25</v>
      </c>
      <c r="AH49" s="7" t="s">
        <v>45</v>
      </c>
      <c r="AI49" s="2">
        <f>VLOOKUP(AH49,$A$96:$AI$126,35,FALSE)</f>
        <v>0.75</v>
      </c>
      <c r="AJ49" s="7" t="s">
        <v>30</v>
      </c>
      <c r="AK49" s="2">
        <f>VLOOKUP(AJ49,$A$96:$AK$126,37,FALSE)</f>
        <v>0.4</v>
      </c>
      <c r="AL49" s="7" t="s">
        <v>38</v>
      </c>
      <c r="AM49" s="2">
        <f>VLOOKUP(AL49,$A$96:$AM$126,39,FALSE)</f>
        <v>1</v>
      </c>
      <c r="AN49" s="7" t="s">
        <v>35</v>
      </c>
      <c r="AO49" s="2">
        <f>VLOOKUP(AN49,$A$96:$AO$126,41,FALSE)</f>
        <v>0.66666700000000001</v>
      </c>
      <c r="AP49" s="7" t="s">
        <v>34</v>
      </c>
      <c r="AQ49" s="2">
        <f>VLOOKUP(AP49,$A$96:$AQ$126,43,FALSE)</f>
        <v>0.75</v>
      </c>
      <c r="AR49" s="7" t="s">
        <v>30</v>
      </c>
      <c r="AS49" s="2">
        <f>VLOOKUP(AR49,$A$96:$AS$126,45,FALSE)</f>
        <v>0.33333000000000002</v>
      </c>
      <c r="AT49" s="7" t="s">
        <v>30</v>
      </c>
      <c r="AU49" s="2">
        <f>VLOOKUP(AT49,$A$96:$AU$126,47,FALSE)</f>
        <v>0.5</v>
      </c>
      <c r="AV49" s="7" t="s">
        <v>30</v>
      </c>
      <c r="AW49" s="2">
        <f>VLOOKUP(AV49,$A$96:$AW$126,49,FALSE)</f>
        <v>1</v>
      </c>
      <c r="AX49" s="7" t="s">
        <v>30</v>
      </c>
      <c r="AY49" s="2">
        <f>VLOOKUP(AX49,$A$96:$AY$126,51,FALSE)</f>
        <v>0.25</v>
      </c>
      <c r="AZ49">
        <f>SUM(I49:AY49)</f>
        <v>13.039997000000001</v>
      </c>
      <c r="BA49" s="12">
        <v>0.16666666666666666</v>
      </c>
      <c r="BB49" s="12">
        <f>AZ49/24</f>
        <v>0.54333320833333343</v>
      </c>
      <c r="BC49"/>
    </row>
    <row r="50" spans="1:55" s="7" customFormat="1" x14ac:dyDescent="0.25">
      <c r="A50" s="1" t="s">
        <v>164</v>
      </c>
      <c r="B50" s="9" t="s">
        <v>30</v>
      </c>
      <c r="C50" s="9" t="s">
        <v>40</v>
      </c>
      <c r="D50" t="s">
        <v>40</v>
      </c>
      <c r="E50" s="2">
        <f>VLOOKUP(D50,$A$96:$E$126,5,FALSE)</f>
        <v>0.4</v>
      </c>
      <c r="F50" t="s">
        <v>38</v>
      </c>
      <c r="G50" s="2">
        <f>VLOOKUP(F50,$A$96:$G$126,7,FALSE)</f>
        <v>0.8</v>
      </c>
      <c r="H50" t="s">
        <v>33</v>
      </c>
      <c r="I50" s="2">
        <f>VLOOKUP(H50,$A$96:$I$126,9,FALSE)</f>
        <v>0.33</v>
      </c>
      <c r="J50" t="s">
        <v>30</v>
      </c>
      <c r="K50" s="2">
        <f>VLOOKUP(J50,$A$96:$K$126,11,FALSE)</f>
        <v>1</v>
      </c>
      <c r="L50" t="s">
        <v>38</v>
      </c>
      <c r="M50" s="2">
        <f>VLOOKUP(L50,$A$96:$M$126,13,FALSE)</f>
        <v>0.25</v>
      </c>
      <c r="N50" t="s">
        <v>35</v>
      </c>
      <c r="O50" s="2">
        <f>VLOOKUP(N50,$A$96:$O$126,15,FALSE)</f>
        <v>0.5</v>
      </c>
      <c r="P50" t="s">
        <v>35</v>
      </c>
      <c r="Q50" s="2">
        <f>VLOOKUP(P50,$A$96:$Q$126,17,FALSE)</f>
        <v>0.75</v>
      </c>
      <c r="R50" t="s">
        <v>41</v>
      </c>
      <c r="S50" s="2">
        <f>VLOOKUP(R50,$A$96:$S$126,19,FALSE)</f>
        <v>0.5</v>
      </c>
      <c r="T50" t="s">
        <v>30</v>
      </c>
      <c r="U50" s="2">
        <f>VLOOKUP(T50,$A$96:$U$126,21,FALSE)</f>
        <v>0.75</v>
      </c>
      <c r="V50" t="s">
        <v>38</v>
      </c>
      <c r="W50" s="2">
        <f>VLOOKUP(V50,$A$96:$W$126,23,FALSE)</f>
        <v>0.67</v>
      </c>
      <c r="X50" t="s">
        <v>30</v>
      </c>
      <c r="Y50" s="2">
        <f>VLOOKUP(X50,$A$96:$Y$126,25,FALSE)</f>
        <v>1</v>
      </c>
      <c r="Z50" t="s">
        <v>40</v>
      </c>
      <c r="AA50" s="2">
        <f>VLOOKUP(Z50,$A$96:$AA$126,27,FALSE)</f>
        <v>0.4</v>
      </c>
      <c r="AB50" t="s">
        <v>35</v>
      </c>
      <c r="AC50" s="2">
        <f>VLOOKUP(AB50,$A$96:$AC$126,29,FALSE)</f>
        <v>0.2</v>
      </c>
      <c r="AD50" t="s">
        <v>59</v>
      </c>
      <c r="AE50" s="2">
        <f>VLOOKUP(AD50,$A$96:$AE$126,31,FALSE)</f>
        <v>0.5</v>
      </c>
      <c r="AF50" t="s">
        <v>37</v>
      </c>
      <c r="AG50" s="2">
        <f>VLOOKUP(AF50,$A$96:$AG$126,33,FALSE)</f>
        <v>1</v>
      </c>
      <c r="AH50" t="s">
        <v>34</v>
      </c>
      <c r="AI50" s="2">
        <f>VLOOKUP(AH50,$A$96:$AI$126,35,FALSE)</f>
        <v>0.25</v>
      </c>
      <c r="AJ50" t="s">
        <v>57</v>
      </c>
      <c r="AK50" s="2">
        <f>VLOOKUP(AJ50,$A$96:$AK$126,37,FALSE)</f>
        <v>0.6</v>
      </c>
      <c r="AL50" t="s">
        <v>30</v>
      </c>
      <c r="AM50" s="2">
        <f>VLOOKUP(AL50,$A$96:$AM$126,39,FALSE)</f>
        <v>0.5</v>
      </c>
      <c r="AN50" t="s">
        <v>33</v>
      </c>
      <c r="AO50" s="2">
        <f>VLOOKUP(AN50,$A$96:$AO$126,41,FALSE)</f>
        <v>0.33333299999999999</v>
      </c>
      <c r="AP50" t="s">
        <v>34</v>
      </c>
      <c r="AQ50" s="2">
        <f>VLOOKUP(AP50,$A$96:$AQ$126,43,FALSE)</f>
        <v>0.75</v>
      </c>
      <c r="AR50" t="s">
        <v>33</v>
      </c>
      <c r="AS50" s="2">
        <f>VLOOKUP(AR50,$A$96:$AS$126,45,FALSE)</f>
        <v>0.33333000000000002</v>
      </c>
      <c r="AT50" t="s">
        <v>33</v>
      </c>
      <c r="AU50" s="2">
        <f>VLOOKUP(AT50,$A$96:$AU$126,47,FALSE)</f>
        <v>1</v>
      </c>
      <c r="AV50" t="s">
        <v>38</v>
      </c>
      <c r="AW50" s="2">
        <f>VLOOKUP(AV50,$A$96:$AW$126,49,FALSE)</f>
        <v>0.5</v>
      </c>
      <c r="AX50" t="s">
        <v>41</v>
      </c>
      <c r="AY50" s="2">
        <f>VLOOKUP(AX50,$A$96:$AY$126,51,FALSE)</f>
        <v>0.25</v>
      </c>
      <c r="AZ50">
        <f>SUM(I50:AY50)</f>
        <v>12.366663000000001</v>
      </c>
      <c r="BA50" s="12">
        <v>0.16666666666666666</v>
      </c>
      <c r="BB50" s="12">
        <f>AZ50/24</f>
        <v>0.51527762500000007</v>
      </c>
      <c r="BC50"/>
    </row>
    <row r="51" spans="1:55" s="7" customFormat="1" x14ac:dyDescent="0.25">
      <c r="A51" t="s">
        <v>166</v>
      </c>
      <c r="B51" s="9" t="s">
        <v>30</v>
      </c>
      <c r="C51" s="9" t="s">
        <v>40</v>
      </c>
      <c r="D51" t="s">
        <v>33</v>
      </c>
      <c r="E51" s="2">
        <f>VLOOKUP(D51,$A$96:$E$126,5,FALSE)</f>
        <v>0.4</v>
      </c>
      <c r="F51" t="s">
        <v>37</v>
      </c>
      <c r="G51" s="2">
        <f>VLOOKUP(F51,$A$96:$G$126,7,FALSE)</f>
        <v>0.6</v>
      </c>
      <c r="H51" t="s">
        <v>33</v>
      </c>
      <c r="I51" s="2">
        <f>VLOOKUP(H51,$A$96:$I$126,9,FALSE)</f>
        <v>0.33</v>
      </c>
      <c r="J51" t="s">
        <v>34</v>
      </c>
      <c r="K51" s="2">
        <f>VLOOKUP(J51,$A$96:$K$126,11,FALSE)</f>
        <v>0.67</v>
      </c>
      <c r="L51" t="s">
        <v>33</v>
      </c>
      <c r="M51" s="2">
        <f>VLOOKUP(L51,$A$96:$M$126,13,FALSE)</f>
        <v>0.75</v>
      </c>
      <c r="N51" t="s">
        <v>37</v>
      </c>
      <c r="O51" s="2">
        <f>VLOOKUP(N51,$A$96:$O$126,15,FALSE)</f>
        <v>0.5</v>
      </c>
      <c r="P51" t="s">
        <v>35</v>
      </c>
      <c r="Q51" s="2">
        <f>VLOOKUP(P51,$A$96:$Q$126,17,FALSE)</f>
        <v>0.75</v>
      </c>
      <c r="R51" t="s">
        <v>38</v>
      </c>
      <c r="S51" s="2">
        <f>VLOOKUP(R51,$A$96:$S$126,19,FALSE)</f>
        <v>0.5</v>
      </c>
      <c r="T51" t="s">
        <v>38</v>
      </c>
      <c r="U51" s="2">
        <f>VLOOKUP(T51,$A$96:$U$126,21,FALSE)</f>
        <v>0.25</v>
      </c>
      <c r="V51" t="s">
        <v>38</v>
      </c>
      <c r="W51" s="2">
        <f>VLOOKUP(V51,$A$96:$W$126,23,FALSE)</f>
        <v>0.67</v>
      </c>
      <c r="X51" t="s">
        <v>30</v>
      </c>
      <c r="Y51" s="2">
        <f>VLOOKUP(X51,$A$96:$Y$126,25,FALSE)</f>
        <v>1</v>
      </c>
      <c r="Z51" t="s">
        <v>34</v>
      </c>
      <c r="AA51" s="2">
        <f>VLOOKUP(Z51,$A$96:$AA$126,27,FALSE)</f>
        <v>1</v>
      </c>
      <c r="AB51" t="s">
        <v>38</v>
      </c>
      <c r="AC51" s="2">
        <f>VLOOKUP(AB51,$A$96:$AC$126,29,FALSE)</f>
        <v>0.4</v>
      </c>
      <c r="AD51" t="s">
        <v>38</v>
      </c>
      <c r="AE51" s="2">
        <f>VLOOKUP(AD51,$A$96:$AE$126,31,FALSE)</f>
        <v>0.5</v>
      </c>
      <c r="AF51" t="s">
        <v>30</v>
      </c>
      <c r="AG51" s="2">
        <f>VLOOKUP(AF51,$A$96:$AG$126,33,FALSE)</f>
        <v>0.25</v>
      </c>
      <c r="AH51" t="s">
        <v>41</v>
      </c>
      <c r="AI51" s="2">
        <f>VLOOKUP(AH51,$A$96:$AI$126,35,FALSE)</f>
        <v>0.5</v>
      </c>
      <c r="AJ51" t="s">
        <v>38</v>
      </c>
      <c r="AK51" s="2">
        <f>VLOOKUP(AJ51,$A$96:$AK$126,37,FALSE)</f>
        <v>0.4</v>
      </c>
      <c r="AL51" t="s">
        <v>41</v>
      </c>
      <c r="AM51" s="2">
        <f>VLOOKUP(AL51,$A$96:$AM$126,39,FALSE)</f>
        <v>0.5</v>
      </c>
      <c r="AN51" t="s">
        <v>30</v>
      </c>
      <c r="AO51" s="2">
        <f>VLOOKUP(AN51,$A$96:$AO$126,41,FALSE)</f>
        <v>1</v>
      </c>
      <c r="AP51" t="s">
        <v>38</v>
      </c>
      <c r="AQ51" s="2">
        <f>VLOOKUP(AP51,$A$96:$AQ$126,43,FALSE)</f>
        <v>0.5</v>
      </c>
      <c r="AR51" t="s">
        <v>38</v>
      </c>
      <c r="AS51" s="2">
        <f>VLOOKUP(AR51,$A$96:$AS$126,45,FALSE)</f>
        <v>1</v>
      </c>
      <c r="AT51" t="s">
        <v>41</v>
      </c>
      <c r="AU51" s="2">
        <f>VLOOKUP(AT51,$A$96:$AU$126,47,FALSE)</f>
        <v>0.5</v>
      </c>
      <c r="AV51" t="s">
        <v>32</v>
      </c>
      <c r="AW51" s="2">
        <f>VLOOKUP(AV51,$A$96:$AW$126,49,FALSE)</f>
        <v>0.25</v>
      </c>
      <c r="AX51" t="s">
        <v>36</v>
      </c>
      <c r="AY51" s="2">
        <f>VLOOKUP(AX51,$A$96:$AY$126,51,FALSE)</f>
        <v>0.75</v>
      </c>
      <c r="AZ51">
        <f>SUM(I51:AY51)</f>
        <v>12.97</v>
      </c>
      <c r="BA51" s="12">
        <v>0.16666666666666666</v>
      </c>
      <c r="BB51" s="12">
        <f>AZ51/24</f>
        <v>0.54041666666666666</v>
      </c>
      <c r="BC51"/>
    </row>
    <row r="52" spans="1:55" s="7" customFormat="1" x14ac:dyDescent="0.25">
      <c r="A52" t="s">
        <v>131</v>
      </c>
      <c r="B52" s="1" t="s">
        <v>30</v>
      </c>
      <c r="C52" s="1" t="s">
        <v>40</v>
      </c>
      <c r="D52" t="s">
        <v>37</v>
      </c>
      <c r="E52" s="2">
        <f>VLOOKUP(D52,$A$96:$E$126,5,FALSE)</f>
        <v>0.6</v>
      </c>
      <c r="F52" t="s">
        <v>34</v>
      </c>
      <c r="G52" s="2">
        <f>VLOOKUP(F52,$A$96:$G$126,7,FALSE)</f>
        <v>0.2</v>
      </c>
      <c r="H52" t="s">
        <v>33</v>
      </c>
      <c r="I52" s="2">
        <f>VLOOKUP(H52,$A$96:$I$126,9,FALSE)</f>
        <v>0.33</v>
      </c>
      <c r="J52" t="s">
        <v>30</v>
      </c>
      <c r="K52" s="2">
        <f>VLOOKUP(J52,$A$96:$K$126,11,FALSE)</f>
        <v>1</v>
      </c>
      <c r="L52" t="s">
        <v>38</v>
      </c>
      <c r="M52" s="2">
        <f>VLOOKUP(L52,$A$96:$M$126,13,FALSE)</f>
        <v>0.25</v>
      </c>
      <c r="N52" t="s">
        <v>38</v>
      </c>
      <c r="O52" s="2">
        <f>VLOOKUP(N52,$A$96:$O$126,15,FALSE)</f>
        <v>0.25</v>
      </c>
      <c r="P52" t="s">
        <v>30</v>
      </c>
      <c r="Q52" s="2">
        <f>VLOOKUP(P52,$A$96:$Q$126,17,FALSE)</f>
        <v>1</v>
      </c>
      <c r="R52" t="s">
        <v>38</v>
      </c>
      <c r="S52" s="2">
        <f>VLOOKUP(R52,$A$96:$S$126,19,FALSE)</f>
        <v>0.5</v>
      </c>
      <c r="T52" t="s">
        <v>48</v>
      </c>
      <c r="U52" s="2">
        <f>VLOOKUP(T52,$A$96:$U$126,21,FALSE)</f>
        <v>0.75</v>
      </c>
      <c r="V52" t="s">
        <v>38</v>
      </c>
      <c r="W52" s="2">
        <f>VLOOKUP(V52,$A$96:$W$126,23,FALSE)</f>
        <v>0.67</v>
      </c>
      <c r="X52" t="s">
        <v>30</v>
      </c>
      <c r="Y52" s="2">
        <f>VLOOKUP(X52,$A$96:$Y$126,25,FALSE)</f>
        <v>1</v>
      </c>
      <c r="Z52" t="s">
        <v>40</v>
      </c>
      <c r="AA52" s="2">
        <f>VLOOKUP(Z52,$A$96:$AA$126,27,FALSE)</f>
        <v>0.4</v>
      </c>
      <c r="AB52" t="s">
        <v>30</v>
      </c>
      <c r="AC52" s="2">
        <f>VLOOKUP(AB52,$A$96:$AC$126,29,FALSE)</f>
        <v>0.4</v>
      </c>
      <c r="AD52" t="s">
        <v>35</v>
      </c>
      <c r="AE52" s="2">
        <f>VLOOKUP(AD52,$A$96:$AE$126,31,FALSE)</f>
        <v>0.75</v>
      </c>
      <c r="AF52" t="s">
        <v>38</v>
      </c>
      <c r="AG52" s="2">
        <f>VLOOKUP(AF52,$A$96:$AG$126,33,FALSE)</f>
        <v>0.75</v>
      </c>
      <c r="AH52" t="s">
        <v>33</v>
      </c>
      <c r="AI52" s="2">
        <f>VLOOKUP(AH52,$A$96:$AI$126,35,FALSE)</f>
        <v>0.5</v>
      </c>
      <c r="AJ52" t="s">
        <v>40</v>
      </c>
      <c r="AK52" s="2">
        <f>VLOOKUP(AJ52,$A$96:$AK$126,37,FALSE)</f>
        <v>0.4</v>
      </c>
      <c r="AL52" t="s">
        <v>38</v>
      </c>
      <c r="AM52" s="2">
        <f>VLOOKUP(AL52,$A$96:$AM$126,39,FALSE)</f>
        <v>1</v>
      </c>
      <c r="AN52" t="s">
        <v>34</v>
      </c>
      <c r="AO52" s="2">
        <f>VLOOKUP(AN52,$A$96:$AO$126,41,FALSE)</f>
        <v>0.3333333</v>
      </c>
      <c r="AP52" t="s">
        <v>32</v>
      </c>
      <c r="AQ52" s="2">
        <f>VLOOKUP(AP52,$A$96:$AQ$126,43,FALSE)</f>
        <v>0.25</v>
      </c>
      <c r="AR52" t="s">
        <v>38</v>
      </c>
      <c r="AS52" s="2">
        <f>VLOOKUP(AR52,$A$96:$AS$126,45,FALSE)</f>
        <v>1</v>
      </c>
      <c r="AT52" t="s">
        <v>38</v>
      </c>
      <c r="AU52" s="2">
        <f>VLOOKUP(AT52,$A$96:$AU$126,47,FALSE)</f>
        <v>0.5</v>
      </c>
      <c r="AV52" t="s">
        <v>34</v>
      </c>
      <c r="AW52" s="2">
        <f>VLOOKUP(AV52,$A$96:$AW$126,49,FALSE)</f>
        <v>0.75</v>
      </c>
      <c r="AX52" t="s">
        <v>38</v>
      </c>
      <c r="AY52" s="2">
        <f>VLOOKUP(AX52,$A$96:$AY$126,51,FALSE)</f>
        <v>0.25</v>
      </c>
      <c r="AZ52">
        <f>SUM(I52:AY52)</f>
        <v>13.033333300000001</v>
      </c>
      <c r="BA52" s="12">
        <v>0.20833333333333334</v>
      </c>
      <c r="BB52" s="12">
        <f>AZ52/24</f>
        <v>0.54305555416666673</v>
      </c>
      <c r="BC52"/>
    </row>
    <row r="53" spans="1:55" s="7" customFormat="1" x14ac:dyDescent="0.25">
      <c r="A53" s="7" t="s">
        <v>54</v>
      </c>
      <c r="B53" s="7" t="s">
        <v>30</v>
      </c>
      <c r="C53" s="7" t="s">
        <v>40</v>
      </c>
      <c r="D53" s="7" t="s">
        <v>38</v>
      </c>
      <c r="E53" s="2">
        <f>VLOOKUP(D53,$A$96:$E$126,5,FALSE)</f>
        <v>0.4</v>
      </c>
      <c r="F53" s="7" t="s">
        <v>38</v>
      </c>
      <c r="G53" s="2">
        <f>VLOOKUP(F53,$A$96:$G$126,7,FALSE)</f>
        <v>0.8</v>
      </c>
      <c r="H53" s="7" t="s">
        <v>30</v>
      </c>
      <c r="I53" s="2">
        <f>VLOOKUP(H53,$A$96:$I$126,9,FALSE)</f>
        <v>1</v>
      </c>
      <c r="J53" s="7" t="s">
        <v>30</v>
      </c>
      <c r="K53" s="2">
        <f>VLOOKUP(J53,$A$96:$K$126,11,FALSE)</f>
        <v>1</v>
      </c>
      <c r="L53" s="7" t="s">
        <v>38</v>
      </c>
      <c r="M53" s="2">
        <f>VLOOKUP(L53,$A$96:$M$126,13,FALSE)</f>
        <v>0.25</v>
      </c>
      <c r="N53" s="7" t="s">
        <v>33</v>
      </c>
      <c r="O53" s="2">
        <f>VLOOKUP(N53,$A$96:$O$126,15,FALSE)</f>
        <v>0.25</v>
      </c>
      <c r="P53" s="7" t="s">
        <v>33</v>
      </c>
      <c r="Q53" s="2">
        <f>VLOOKUP(P53,$A$96:$Q$126,17,FALSE)</f>
        <v>0.5</v>
      </c>
      <c r="R53" s="7" t="s">
        <v>45</v>
      </c>
      <c r="S53" s="2">
        <f>VLOOKUP(R53,$A$96:$S$126,19,FALSE)</f>
        <v>0.75</v>
      </c>
      <c r="T53" s="7" t="s">
        <v>31</v>
      </c>
      <c r="U53" s="2">
        <f>VLOOKUP(T53,$A$96:$U$126,21,FALSE)</f>
        <v>0.5</v>
      </c>
      <c r="V53" s="7" t="s">
        <v>33</v>
      </c>
      <c r="W53" s="2">
        <f>VLOOKUP(V53,$A$96:$W$126,23,FALSE)</f>
        <v>0</v>
      </c>
      <c r="X53" s="7" t="s">
        <v>34</v>
      </c>
      <c r="Y53" s="2">
        <f>VLOOKUP(X53,$A$96:$Y$126,25,FALSE)</f>
        <v>0.75</v>
      </c>
      <c r="Z53" s="7" t="s">
        <v>34</v>
      </c>
      <c r="AA53" s="2">
        <f>VLOOKUP(Z53,$A$96:$AA$126,27,FALSE)</f>
        <v>1</v>
      </c>
      <c r="AB53" s="7" t="s">
        <v>38</v>
      </c>
      <c r="AC53" s="2">
        <f>VLOOKUP(AB53,$A$96:$AC$126,29,FALSE)</f>
        <v>0.4</v>
      </c>
      <c r="AD53" s="7" t="s">
        <v>41</v>
      </c>
      <c r="AE53" s="2">
        <f>VLOOKUP(AD53,$A$96:$AE$126,31,FALSE)</f>
        <v>0.5</v>
      </c>
      <c r="AF53" s="7" t="s">
        <v>38</v>
      </c>
      <c r="AG53" s="2">
        <f>VLOOKUP(AF53,$A$96:$AG$126,33,FALSE)</f>
        <v>0.75</v>
      </c>
      <c r="AH53" s="7" t="s">
        <v>33</v>
      </c>
      <c r="AI53" s="2">
        <f>VLOOKUP(AH53,$A$96:$AI$126,35,FALSE)</f>
        <v>0.5</v>
      </c>
      <c r="AJ53" s="7" t="s">
        <v>33</v>
      </c>
      <c r="AK53" s="2">
        <f>VLOOKUP(AJ53,$A$96:$AK$126,37,FALSE)</f>
        <v>0.8</v>
      </c>
      <c r="AL53" s="7" t="s">
        <v>41</v>
      </c>
      <c r="AM53" s="2">
        <f>VLOOKUP(AL53,$A$96:$AM$126,39,FALSE)</f>
        <v>0.5</v>
      </c>
      <c r="AN53" s="7" t="s">
        <v>34</v>
      </c>
      <c r="AO53" s="2">
        <f>VLOOKUP(AN53,$A$96:$AO$126,41,FALSE)</f>
        <v>0.3333333</v>
      </c>
      <c r="AP53" s="7" t="s">
        <v>33</v>
      </c>
      <c r="AQ53" s="2">
        <f>VLOOKUP(AP53,$A$96:$AQ$126,43,FALSE)</f>
        <v>0.5</v>
      </c>
      <c r="AR53" s="7" t="s">
        <v>30</v>
      </c>
      <c r="AS53" s="2">
        <f>VLOOKUP(AR53,$A$96:$AS$126,45,FALSE)</f>
        <v>0.33333000000000002</v>
      </c>
      <c r="AT53" s="7" t="s">
        <v>33</v>
      </c>
      <c r="AU53" s="2">
        <f>VLOOKUP(AT53,$A$96:$AU$126,47,FALSE)</f>
        <v>1</v>
      </c>
      <c r="AV53" s="7" t="s">
        <v>30</v>
      </c>
      <c r="AW53" s="2">
        <f>VLOOKUP(AV53,$A$96:$AW$126,49,FALSE)</f>
        <v>1</v>
      </c>
      <c r="AX53" s="7" t="s">
        <v>37</v>
      </c>
      <c r="AY53" s="2">
        <f>VLOOKUP(AX53,$A$96:$AY$126,51,FALSE)</f>
        <v>0.5</v>
      </c>
      <c r="AZ53">
        <f>SUM(I53:AY53)</f>
        <v>13.116663300000001</v>
      </c>
      <c r="BA53" s="12">
        <v>0.20833333333333334</v>
      </c>
      <c r="BB53" s="12">
        <f>AZ53/24</f>
        <v>0.5465276375</v>
      </c>
    </row>
    <row r="54" spans="1:55" s="7" customFormat="1" x14ac:dyDescent="0.25">
      <c r="A54" s="7" t="s">
        <v>75</v>
      </c>
      <c r="B54" s="11" t="s">
        <v>40</v>
      </c>
      <c r="C54" s="7" t="s">
        <v>40</v>
      </c>
      <c r="D54" s="7" t="s">
        <v>33</v>
      </c>
      <c r="E54" s="2">
        <f>VLOOKUP(D54,$A$96:$E$126,5,FALSE)</f>
        <v>0.4</v>
      </c>
      <c r="F54" s="7" t="s">
        <v>37</v>
      </c>
      <c r="G54" s="2">
        <f>VLOOKUP(F54,$A$96:$G$126,7,FALSE)</f>
        <v>0.6</v>
      </c>
      <c r="H54" s="7" t="s">
        <v>30</v>
      </c>
      <c r="I54" s="2">
        <f>VLOOKUP(H54,$A$96:$I$126,9,FALSE)</f>
        <v>1</v>
      </c>
      <c r="J54" s="7" t="s">
        <v>38</v>
      </c>
      <c r="K54" s="2">
        <f>VLOOKUP(J54,$A$96:$K$126,11,FALSE)</f>
        <v>0.33</v>
      </c>
      <c r="L54" s="7" t="s">
        <v>32</v>
      </c>
      <c r="M54" s="2">
        <f>VLOOKUP(L54,$A$96:$M$126,13,FALSE)</f>
        <v>0.5</v>
      </c>
      <c r="N54" s="7" t="s">
        <v>48</v>
      </c>
      <c r="O54" s="2">
        <f>VLOOKUP(N54,$A$96:$O$126,15,FALSE)</f>
        <v>0.75</v>
      </c>
      <c r="P54" s="7" t="s">
        <v>31</v>
      </c>
      <c r="Q54" s="2">
        <f>VLOOKUP(P54,$A$96:$Q$126,17,FALSE)</f>
        <v>0.25</v>
      </c>
      <c r="R54" s="7" t="s">
        <v>37</v>
      </c>
      <c r="S54" s="2">
        <f>VLOOKUP(R54,$A$96:$S$126,19,FALSE)</f>
        <v>0.25</v>
      </c>
      <c r="T54" s="7" t="s">
        <v>35</v>
      </c>
      <c r="U54" s="2">
        <f>VLOOKUP(T54,$A$96:$U$126,21,FALSE)</f>
        <v>0.5</v>
      </c>
      <c r="V54" s="7" t="s">
        <v>30</v>
      </c>
      <c r="W54" s="2">
        <f>VLOOKUP(V54,$A$96:$W$126,23,FALSE)</f>
        <v>0.67</v>
      </c>
      <c r="X54" s="7" t="s">
        <v>34</v>
      </c>
      <c r="Y54" s="2">
        <f>VLOOKUP(X54,$A$96:$Y$126,25,FALSE)</f>
        <v>0.75</v>
      </c>
      <c r="Z54" s="7" t="s">
        <v>38</v>
      </c>
      <c r="AA54" s="2">
        <f>VLOOKUP(Z54,$A$96:$AA$126,27,FALSE)</f>
        <v>0.4</v>
      </c>
      <c r="AB54" s="7" t="s">
        <v>41</v>
      </c>
      <c r="AC54" s="2">
        <f>VLOOKUP(AB54,$A$96:$AC$126,29,FALSE)</f>
        <v>0.8</v>
      </c>
      <c r="AD54" s="7" t="s">
        <v>48</v>
      </c>
      <c r="AE54" s="2">
        <f>VLOOKUP(AD54,$A$96:$AE$126,31,FALSE)</f>
        <v>0.5</v>
      </c>
      <c r="AF54" s="7" t="s">
        <v>33</v>
      </c>
      <c r="AG54" s="2">
        <f>VLOOKUP(AF54,$A$96:$AG$126,33,FALSE)</f>
        <v>0.25</v>
      </c>
      <c r="AH54" s="7" t="s">
        <v>30</v>
      </c>
      <c r="AI54" s="2">
        <f>VLOOKUP(AH54,$A$96:$AI$126,35,FALSE)</f>
        <v>0.5</v>
      </c>
      <c r="AJ54" s="7" t="s">
        <v>40</v>
      </c>
      <c r="AK54" s="2">
        <f>VLOOKUP(AJ54,$A$96:$AK$126,37,FALSE)</f>
        <v>0.4</v>
      </c>
      <c r="AL54" s="7" t="s">
        <v>38</v>
      </c>
      <c r="AM54" s="2">
        <f>VLOOKUP(AL54,$A$96:$AM$126,39,FALSE)</f>
        <v>1</v>
      </c>
      <c r="AN54" s="7" t="s">
        <v>30</v>
      </c>
      <c r="AO54" s="2">
        <f>VLOOKUP(AN54,$A$96:$AO$126,41,FALSE)</f>
        <v>1</v>
      </c>
      <c r="AP54" s="7" t="s">
        <v>30</v>
      </c>
      <c r="AQ54" s="2">
        <f>VLOOKUP(AP54,$A$96:$AQ$126,43,FALSE)</f>
        <v>1</v>
      </c>
      <c r="AR54" s="7" t="s">
        <v>30</v>
      </c>
      <c r="AS54" s="2">
        <f>VLOOKUP(AR54,$A$96:$AS$126,45,FALSE)</f>
        <v>0.33333000000000002</v>
      </c>
      <c r="AT54" s="7" t="s">
        <v>41</v>
      </c>
      <c r="AU54" s="2">
        <f>VLOOKUP(AT54,$A$96:$AU$126,47,FALSE)</f>
        <v>0.5</v>
      </c>
      <c r="AV54" s="7" t="s">
        <v>32</v>
      </c>
      <c r="AW54" s="2">
        <f>VLOOKUP(AV54,$A$96:$AW$126,49,FALSE)</f>
        <v>0.25</v>
      </c>
      <c r="AX54" s="7" t="s">
        <v>32</v>
      </c>
      <c r="AY54" s="2">
        <f>VLOOKUP(AX54,$A$96:$AY$126,51,FALSE)</f>
        <v>1</v>
      </c>
      <c r="AZ54">
        <f>SUM(I54:AY54)</f>
        <v>12.933330000000002</v>
      </c>
      <c r="BA54" s="12">
        <v>0.20833333333333334</v>
      </c>
      <c r="BB54" s="12">
        <f>AZ54/24</f>
        <v>0.53888875000000003</v>
      </c>
    </row>
    <row r="55" spans="1:55" s="7" customFormat="1" x14ac:dyDescent="0.25">
      <c r="A55" s="7" t="s">
        <v>56</v>
      </c>
      <c r="B55" s="7" t="s">
        <v>30</v>
      </c>
      <c r="C55" s="7" t="s">
        <v>40</v>
      </c>
      <c r="D55" s="7" t="s">
        <v>57</v>
      </c>
      <c r="E55" s="2">
        <f>VLOOKUP(D55,$A$96:$E$126,5,FALSE)</f>
        <v>0.6</v>
      </c>
      <c r="F55" s="7" t="s">
        <v>35</v>
      </c>
      <c r="G55" s="2">
        <f>VLOOKUP(F55,$A$96:$G$126,7,FALSE)</f>
        <v>0.6</v>
      </c>
      <c r="H55" s="7" t="s">
        <v>30</v>
      </c>
      <c r="I55" s="2">
        <f>VLOOKUP(H55,$A$96:$I$126,9,FALSE)</f>
        <v>1</v>
      </c>
      <c r="J55" s="7" t="s">
        <v>34</v>
      </c>
      <c r="K55" s="2">
        <f>VLOOKUP(J55,$A$96:$K$126,11,FALSE)</f>
        <v>0.67</v>
      </c>
      <c r="L55" s="7" t="s">
        <v>34</v>
      </c>
      <c r="M55" s="2">
        <f>VLOOKUP(L55,$A$96:$M$126,13,FALSE)</f>
        <v>0.5</v>
      </c>
      <c r="N55" s="7" t="s">
        <v>37</v>
      </c>
      <c r="O55" s="2">
        <f>VLOOKUP(N55,$A$96:$O$126,15,FALSE)</f>
        <v>0.5</v>
      </c>
      <c r="P55" s="7" t="s">
        <v>34</v>
      </c>
      <c r="Q55" s="2">
        <f>VLOOKUP(P55,$A$96:$Q$126,17,FALSE)</f>
        <v>0.75</v>
      </c>
      <c r="R55" s="7" t="s">
        <v>38</v>
      </c>
      <c r="S55" s="2">
        <f>VLOOKUP(R55,$A$96:$S$126,19,FALSE)</f>
        <v>0.5</v>
      </c>
      <c r="T55" s="7" t="s">
        <v>35</v>
      </c>
      <c r="U55" s="2">
        <f>VLOOKUP(T55,$A$96:$U$126,21,FALSE)</f>
        <v>0.5</v>
      </c>
      <c r="V55" s="7" t="s">
        <v>30</v>
      </c>
      <c r="W55" s="2">
        <f>VLOOKUP(V55,$A$96:$W$126,23,FALSE)</f>
        <v>0.67</v>
      </c>
      <c r="X55" s="7" t="s">
        <v>30</v>
      </c>
      <c r="Y55" s="2">
        <f>VLOOKUP(X55,$A$96:$Y$126,25,FALSE)</f>
        <v>1</v>
      </c>
      <c r="Z55" s="7" t="s">
        <v>33</v>
      </c>
      <c r="AA55" s="2">
        <f>VLOOKUP(Z55,$A$96:$AA$126,27,FALSE)</f>
        <v>0.8</v>
      </c>
      <c r="AB55" s="7" t="s">
        <v>38</v>
      </c>
      <c r="AC55" s="2">
        <f>VLOOKUP(AB55,$A$96:$AC$126,29,FALSE)</f>
        <v>0.4</v>
      </c>
      <c r="AD55" s="7" t="s">
        <v>38</v>
      </c>
      <c r="AE55" s="2">
        <f>VLOOKUP(AD55,$A$96:$AE$126,31,FALSE)</f>
        <v>0.5</v>
      </c>
      <c r="AF55" s="7" t="s">
        <v>33</v>
      </c>
      <c r="AG55" s="2">
        <f>VLOOKUP(AF55,$A$96:$AG$126,33,FALSE)</f>
        <v>0.25</v>
      </c>
      <c r="AH55" s="7" t="s">
        <v>33</v>
      </c>
      <c r="AI55" s="2">
        <f>VLOOKUP(AH55,$A$96:$AI$126,35,FALSE)</f>
        <v>0.5</v>
      </c>
      <c r="AJ55" s="7" t="s">
        <v>33</v>
      </c>
      <c r="AK55" s="2">
        <f>VLOOKUP(AJ55,$A$96:$AK$126,37,FALSE)</f>
        <v>0.8</v>
      </c>
      <c r="AL55" s="7" t="s">
        <v>33</v>
      </c>
      <c r="AM55" s="2">
        <f>VLOOKUP(AL55,$A$96:$AM$126,39,FALSE)</f>
        <v>0.5</v>
      </c>
      <c r="AN55" s="7" t="s">
        <v>33</v>
      </c>
      <c r="AO55" s="2">
        <f>VLOOKUP(AN55,$A$96:$AO$126,41,FALSE)</f>
        <v>0.33333299999999999</v>
      </c>
      <c r="AP55" s="7" t="s">
        <v>30</v>
      </c>
      <c r="AQ55" s="2">
        <f>VLOOKUP(AP55,$A$96:$AQ$126,43,FALSE)</f>
        <v>1</v>
      </c>
      <c r="AR55" s="7" t="s">
        <v>38</v>
      </c>
      <c r="AS55" s="2">
        <f>VLOOKUP(AR55,$A$96:$AS$126,45,FALSE)</f>
        <v>1</v>
      </c>
      <c r="AT55" s="7" t="s">
        <v>33</v>
      </c>
      <c r="AU55" s="2">
        <f>VLOOKUP(AT55,$A$96:$AU$126,47,FALSE)</f>
        <v>1</v>
      </c>
      <c r="AV55" s="7" t="s">
        <v>48</v>
      </c>
      <c r="AW55" s="2">
        <f>VLOOKUP(AV55,$A$96:$AW$126,49,FALSE)</f>
        <v>0.5</v>
      </c>
      <c r="AX55" s="7" t="s">
        <v>31</v>
      </c>
      <c r="AY55" s="2">
        <f>VLOOKUP(AX55,$A$96:$AY$126,51,FALSE)</f>
        <v>0.5</v>
      </c>
      <c r="AZ55">
        <f>SUM(I55:AY55)</f>
        <v>14.173333</v>
      </c>
      <c r="BA55" s="12">
        <v>0.20833333333333334</v>
      </c>
      <c r="BB55" s="12">
        <f>AZ55/24</f>
        <v>0.59055554166666668</v>
      </c>
    </row>
    <row r="56" spans="1:55" s="7" customFormat="1" x14ac:dyDescent="0.25">
      <c r="A56" s="7" t="s">
        <v>73</v>
      </c>
      <c r="B56" s="7" t="s">
        <v>30</v>
      </c>
      <c r="C56" s="7" t="s">
        <v>40</v>
      </c>
      <c r="D56" s="7" t="s">
        <v>38</v>
      </c>
      <c r="E56" s="2">
        <f>VLOOKUP(D56,$A$96:$E$126,5,FALSE)</f>
        <v>0.4</v>
      </c>
      <c r="F56" s="7" t="s">
        <v>38</v>
      </c>
      <c r="G56" s="2">
        <f>VLOOKUP(F56,$A$96:$G$126,7,FALSE)</f>
        <v>0.8</v>
      </c>
      <c r="H56" s="7" t="s">
        <v>38</v>
      </c>
      <c r="I56" s="2">
        <f>VLOOKUP(H56,$A$96:$I$126,9,FALSE)</f>
        <v>0.33</v>
      </c>
      <c r="J56" s="7" t="s">
        <v>34</v>
      </c>
      <c r="K56" s="2">
        <f>VLOOKUP(J56,$A$96:$K$126,11,FALSE)</f>
        <v>0.67</v>
      </c>
      <c r="L56" s="7" t="s">
        <v>33</v>
      </c>
      <c r="M56" s="2">
        <f>VLOOKUP(L56,$A$96:$M$126,13,FALSE)</f>
        <v>0.75</v>
      </c>
      <c r="N56" s="7" t="s">
        <v>33</v>
      </c>
      <c r="O56" s="2">
        <f>VLOOKUP(N56,$A$96:$O$126,15,FALSE)</f>
        <v>0.25</v>
      </c>
      <c r="P56" s="7" t="s">
        <v>30</v>
      </c>
      <c r="Q56" s="2">
        <f>VLOOKUP(P56,$A$96:$Q$126,17,FALSE)</f>
        <v>1</v>
      </c>
      <c r="R56" s="7" t="s">
        <v>41</v>
      </c>
      <c r="S56" s="2">
        <f>VLOOKUP(R56,$A$96:$S$126,19,FALSE)</f>
        <v>0.5</v>
      </c>
      <c r="T56" s="7" t="s">
        <v>33</v>
      </c>
      <c r="U56" s="2">
        <f>VLOOKUP(T56,$A$96:$U$126,21,FALSE)</f>
        <v>0.75</v>
      </c>
      <c r="V56" s="7" t="s">
        <v>30</v>
      </c>
      <c r="W56" s="2">
        <f>VLOOKUP(V56,$A$96:$W$126,23,FALSE)</f>
        <v>0.67</v>
      </c>
      <c r="X56" s="7" t="s">
        <v>30</v>
      </c>
      <c r="Y56" s="2">
        <f>VLOOKUP(X56,$A$96:$Y$126,25,FALSE)</f>
        <v>1</v>
      </c>
      <c r="Z56" s="7" t="s">
        <v>40</v>
      </c>
      <c r="AA56" s="2">
        <f>VLOOKUP(Z56,$A$96:$AA$126,27,FALSE)</f>
        <v>0.4</v>
      </c>
      <c r="AB56" s="7" t="s">
        <v>30</v>
      </c>
      <c r="AC56" s="2">
        <f>VLOOKUP(AB56,$A$96:$AC$126,29,FALSE)</f>
        <v>0.4</v>
      </c>
      <c r="AD56" s="7" t="s">
        <v>28</v>
      </c>
      <c r="AE56" s="2">
        <f>VLOOKUP(AD56,$A$96:$AE$126,31,FALSE)</f>
        <v>0.75</v>
      </c>
      <c r="AF56" s="7" t="s">
        <v>48</v>
      </c>
      <c r="AG56" s="2">
        <f>VLOOKUP(AF56,$A$96:$AG$126,33,FALSE)</f>
        <v>0</v>
      </c>
      <c r="AH56" s="7" t="s">
        <v>33</v>
      </c>
      <c r="AI56" s="2">
        <f>VLOOKUP(AH56,$A$96:$AI$126,35,FALSE)</f>
        <v>0.5</v>
      </c>
      <c r="AJ56" s="7" t="s">
        <v>38</v>
      </c>
      <c r="AK56" s="2">
        <f>VLOOKUP(AJ56,$A$96:$AK$126,37,FALSE)</f>
        <v>0.4</v>
      </c>
      <c r="AL56" s="7" t="s">
        <v>30</v>
      </c>
      <c r="AM56" s="2">
        <f>VLOOKUP(AL56,$A$96:$AM$126,39,FALSE)</f>
        <v>0.5</v>
      </c>
      <c r="AN56" s="7" t="s">
        <v>30</v>
      </c>
      <c r="AO56" s="2">
        <f>VLOOKUP(AN56,$A$96:$AO$126,41,FALSE)</f>
        <v>1</v>
      </c>
      <c r="AP56" s="7" t="s">
        <v>41</v>
      </c>
      <c r="AQ56" s="2">
        <f>VLOOKUP(AP56,$A$96:$AQ$126,43,FALSE)</f>
        <v>0.5</v>
      </c>
      <c r="AR56" s="7" t="s">
        <v>38</v>
      </c>
      <c r="AS56" s="2">
        <f>VLOOKUP(AR56,$A$96:$AS$126,45,FALSE)</f>
        <v>1</v>
      </c>
      <c r="AT56" s="7" t="s">
        <v>30</v>
      </c>
      <c r="AU56" s="2">
        <f>VLOOKUP(AT56,$A$96:$AU$126,47,FALSE)</f>
        <v>0.5</v>
      </c>
      <c r="AV56" s="7" t="s">
        <v>30</v>
      </c>
      <c r="AW56" s="2">
        <f>VLOOKUP(AV56,$A$96:$AW$126,49,FALSE)</f>
        <v>1</v>
      </c>
      <c r="AX56" s="7" t="s">
        <v>36</v>
      </c>
      <c r="AY56" s="2">
        <f>VLOOKUP(AX56,$A$96:$AY$126,51,FALSE)</f>
        <v>0.75</v>
      </c>
      <c r="AZ56">
        <f>SUM(I56:AY56)</f>
        <v>13.620000000000001</v>
      </c>
      <c r="BA56" s="12">
        <v>0.20833333333333334</v>
      </c>
      <c r="BB56" s="12">
        <f>AZ56/24</f>
        <v>0.5675</v>
      </c>
    </row>
    <row r="57" spans="1:55" s="7" customFormat="1" x14ac:dyDescent="0.25">
      <c r="A57" t="s">
        <v>141</v>
      </c>
      <c r="B57" s="9" t="s">
        <v>30</v>
      </c>
      <c r="C57" s="9" t="s">
        <v>40</v>
      </c>
      <c r="D57" t="s">
        <v>38</v>
      </c>
      <c r="E57" s="2">
        <f>VLOOKUP(D57,$A$96:$E$126,5,FALSE)</f>
        <v>0.4</v>
      </c>
      <c r="F57" t="s">
        <v>30</v>
      </c>
      <c r="G57" s="2">
        <f>VLOOKUP(F57,$A$96:$G$126,7,FALSE)</f>
        <v>0.4</v>
      </c>
      <c r="H57" t="s">
        <v>33</v>
      </c>
      <c r="I57" s="2">
        <f>VLOOKUP(H57,$A$96:$I$126,9,FALSE)</f>
        <v>0.33</v>
      </c>
      <c r="J57" t="s">
        <v>30</v>
      </c>
      <c r="K57" s="2">
        <f>VLOOKUP(J57,$A$96:$K$126,11,FALSE)</f>
        <v>1</v>
      </c>
      <c r="L57" t="s">
        <v>33</v>
      </c>
      <c r="M57" s="2">
        <f>VLOOKUP(L57,$A$96:$M$126,13,FALSE)</f>
        <v>0.75</v>
      </c>
      <c r="N57" t="s">
        <v>30</v>
      </c>
      <c r="O57" s="2">
        <f>VLOOKUP(N57,$A$96:$O$126,15,FALSE)</f>
        <v>0.25</v>
      </c>
      <c r="P57" t="s">
        <v>38</v>
      </c>
      <c r="Q57" s="2">
        <f>VLOOKUP(P57,$A$96:$Q$126,17,FALSE)</f>
        <v>0.5</v>
      </c>
      <c r="R57" t="s">
        <v>33</v>
      </c>
      <c r="S57" s="2">
        <f>VLOOKUP(R57,$A$96:$S$126,19,FALSE)</f>
        <v>1</v>
      </c>
      <c r="T57" t="s">
        <v>41</v>
      </c>
      <c r="U57" s="2">
        <f>VLOOKUP(T57,$A$96:$U$126,21,FALSE)</f>
        <v>0.25</v>
      </c>
      <c r="V57" t="s">
        <v>30</v>
      </c>
      <c r="W57" s="2">
        <f>VLOOKUP(V57,$A$96:$W$126,23,FALSE)</f>
        <v>0.67</v>
      </c>
      <c r="X57" t="s">
        <v>30</v>
      </c>
      <c r="Y57" s="2">
        <f>VLOOKUP(X57,$A$96:$Y$126,25,FALSE)</f>
        <v>1</v>
      </c>
      <c r="Z57" t="s">
        <v>38</v>
      </c>
      <c r="AA57" s="2">
        <f>VLOOKUP(Z57,$A$96:$AA$126,27,FALSE)</f>
        <v>0.4</v>
      </c>
      <c r="AB57" t="s">
        <v>30</v>
      </c>
      <c r="AC57" s="2">
        <f>VLOOKUP(AB57,$A$96:$AC$126,29,FALSE)</f>
        <v>0.4</v>
      </c>
      <c r="AD57" t="s">
        <v>30</v>
      </c>
      <c r="AE57" s="2">
        <f>VLOOKUP(AD57,$A$96:$AE$126,31,FALSE)</f>
        <v>0.5</v>
      </c>
      <c r="AF57" t="s">
        <v>41</v>
      </c>
      <c r="AG57" s="2">
        <f>VLOOKUP(AF57,$A$96:$AG$126,33,FALSE)</f>
        <v>0.75</v>
      </c>
      <c r="AH57" t="s">
        <v>41</v>
      </c>
      <c r="AI57" s="2">
        <f>VLOOKUP(AH57,$A$96:$AI$126,35,FALSE)</f>
        <v>0.5</v>
      </c>
      <c r="AJ57" t="s">
        <v>33</v>
      </c>
      <c r="AK57" s="2">
        <f>VLOOKUP(AJ57,$A$96:$AK$126,37,FALSE)</f>
        <v>0.8</v>
      </c>
      <c r="AL57" t="s">
        <v>33</v>
      </c>
      <c r="AM57" s="2">
        <f>VLOOKUP(AL57,$A$96:$AM$126,39,FALSE)</f>
        <v>0.5</v>
      </c>
      <c r="AN57" t="s">
        <v>38</v>
      </c>
      <c r="AO57" s="2">
        <f>VLOOKUP(AN57,$A$96:$AO$126,41,FALSE)</f>
        <v>0.33333299999999999</v>
      </c>
      <c r="AP57" t="s">
        <v>30</v>
      </c>
      <c r="AQ57" s="2">
        <f>VLOOKUP(AP57,$A$96:$AQ$126,43,FALSE)</f>
        <v>1</v>
      </c>
      <c r="AR57" t="s">
        <v>30</v>
      </c>
      <c r="AS57" s="2">
        <f>VLOOKUP(AR57,$A$96:$AS$126,45,FALSE)</f>
        <v>0.33333000000000002</v>
      </c>
      <c r="AT57" t="s">
        <v>38</v>
      </c>
      <c r="AU57" s="2">
        <f>VLOOKUP(AT57,$A$96:$AU$126,47,FALSE)</f>
        <v>0.5</v>
      </c>
      <c r="AV57" t="s">
        <v>30</v>
      </c>
      <c r="AW57" s="2">
        <f>VLOOKUP(AV57,$A$96:$AW$126,49,FALSE)</f>
        <v>1</v>
      </c>
      <c r="AX57" t="s">
        <v>38</v>
      </c>
      <c r="AY57" s="2">
        <f>VLOOKUP(AX57,$A$96:$AY$126,51,FALSE)</f>
        <v>0.25</v>
      </c>
      <c r="AZ57">
        <f>SUM(I57:AY57)</f>
        <v>13.016663000000001</v>
      </c>
      <c r="BA57" s="12">
        <v>0.20833333333333334</v>
      </c>
      <c r="BB57" s="12">
        <f>AZ57/24</f>
        <v>0.54236095833333342</v>
      </c>
    </row>
    <row r="58" spans="1:55" s="7" customFormat="1" x14ac:dyDescent="0.25">
      <c r="A58" t="s">
        <v>150</v>
      </c>
      <c r="B58" s="9" t="s">
        <v>30</v>
      </c>
      <c r="C58" s="9" t="s">
        <v>40</v>
      </c>
      <c r="D58" t="s">
        <v>40</v>
      </c>
      <c r="E58" s="2">
        <f>VLOOKUP(D58,$A$96:$E$126,5,FALSE)</f>
        <v>0.4</v>
      </c>
      <c r="F58" t="s">
        <v>40</v>
      </c>
      <c r="G58" s="2">
        <f>VLOOKUP(F58,$A$96:$G$126,7,FALSE)</f>
        <v>0.8</v>
      </c>
      <c r="H58" t="s">
        <v>30</v>
      </c>
      <c r="I58" s="2">
        <f>VLOOKUP(H58,$A$96:$I$126,9,FALSE)</f>
        <v>1</v>
      </c>
      <c r="J58" t="s">
        <v>30</v>
      </c>
      <c r="K58" s="2">
        <f>VLOOKUP(J58,$A$96:$K$126,11,FALSE)</f>
        <v>1</v>
      </c>
      <c r="L58" t="s">
        <v>38</v>
      </c>
      <c r="M58" s="2">
        <f>VLOOKUP(L58,$A$96:$M$126,13,FALSE)</f>
        <v>0.25</v>
      </c>
      <c r="N58" t="s">
        <v>30</v>
      </c>
      <c r="O58" s="2">
        <f>VLOOKUP(N58,$A$96:$O$126,15,FALSE)</f>
        <v>0.25</v>
      </c>
      <c r="P58" t="s">
        <v>41</v>
      </c>
      <c r="Q58" s="2">
        <f>VLOOKUP(P58,$A$96:$Q$126,17,FALSE)</f>
        <v>0.5</v>
      </c>
      <c r="R58" t="s">
        <v>33</v>
      </c>
      <c r="S58" s="2">
        <f>VLOOKUP(R58,$A$96:$S$126,19,FALSE)</f>
        <v>1</v>
      </c>
      <c r="T58" t="s">
        <v>30</v>
      </c>
      <c r="U58" s="2">
        <f>VLOOKUP(T58,$A$96:$U$126,21,FALSE)</f>
        <v>0.75</v>
      </c>
      <c r="V58" t="s">
        <v>33</v>
      </c>
      <c r="W58" s="2">
        <f>VLOOKUP(V58,$A$96:$W$126,23,FALSE)</f>
        <v>0</v>
      </c>
      <c r="X58" t="s">
        <v>41</v>
      </c>
      <c r="Y58" s="2">
        <f>VLOOKUP(X58,$A$96:$Y$126,25,FALSE)</f>
        <v>0.5</v>
      </c>
      <c r="Z58" t="s">
        <v>40</v>
      </c>
      <c r="AA58" s="2">
        <f>VLOOKUP(Z58,$A$96:$AA$126,27,FALSE)</f>
        <v>0.4</v>
      </c>
      <c r="AB58" t="s">
        <v>33</v>
      </c>
      <c r="AC58" s="2">
        <f>VLOOKUP(AB58,$A$96:$AC$126,29,FALSE)</f>
        <v>0.8</v>
      </c>
      <c r="AD58" t="s">
        <v>33</v>
      </c>
      <c r="AE58" s="2">
        <f>VLOOKUP(AD58,$A$96:$AE$126,31,FALSE)</f>
        <v>0</v>
      </c>
      <c r="AF58" t="s">
        <v>38</v>
      </c>
      <c r="AG58" s="2">
        <f>VLOOKUP(AF58,$A$96:$AG$126,33,FALSE)</f>
        <v>0.75</v>
      </c>
      <c r="AH58" t="s">
        <v>33</v>
      </c>
      <c r="AI58" s="2">
        <f>VLOOKUP(AH58,$A$96:$AI$126,35,FALSE)</f>
        <v>0.5</v>
      </c>
      <c r="AJ58" t="s">
        <v>40</v>
      </c>
      <c r="AK58" s="2">
        <f>VLOOKUP(AJ58,$A$96:$AK$126,37,FALSE)</f>
        <v>0.4</v>
      </c>
      <c r="AL58" t="s">
        <v>30</v>
      </c>
      <c r="AM58" s="2">
        <f>VLOOKUP(AL58,$A$96:$AM$126,39,FALSE)</f>
        <v>0.5</v>
      </c>
      <c r="AN58" t="s">
        <v>38</v>
      </c>
      <c r="AO58" s="2">
        <f>VLOOKUP(AN58,$A$96:$AO$126,41,FALSE)</f>
        <v>0.33333299999999999</v>
      </c>
      <c r="AP58" t="s">
        <v>33</v>
      </c>
      <c r="AQ58" s="2">
        <f>VLOOKUP(AP58,$A$96:$AQ$126,43,FALSE)</f>
        <v>0.5</v>
      </c>
      <c r="AR58" t="s">
        <v>38</v>
      </c>
      <c r="AS58" s="2">
        <f>VLOOKUP(AR58,$A$96:$AS$126,45,FALSE)</f>
        <v>1</v>
      </c>
      <c r="AT58" t="s">
        <v>41</v>
      </c>
      <c r="AU58" s="2">
        <f>VLOOKUP(AT58,$A$96:$AU$126,47,FALSE)</f>
        <v>0.5</v>
      </c>
      <c r="AV58" t="s">
        <v>30</v>
      </c>
      <c r="AW58" s="2">
        <f>VLOOKUP(AV58,$A$96:$AW$126,49,FALSE)</f>
        <v>1</v>
      </c>
      <c r="AX58" t="s">
        <v>38</v>
      </c>
      <c r="AY58" s="2">
        <f>VLOOKUP(AX58,$A$96:$AY$126,51,FALSE)</f>
        <v>0.25</v>
      </c>
      <c r="AZ58">
        <f>SUM(I58:AY58)</f>
        <v>12.183332999999999</v>
      </c>
      <c r="BA58" s="12">
        <v>0.20833333333333334</v>
      </c>
      <c r="BB58" s="12">
        <f>AZ58/24</f>
        <v>0.50763887499999993</v>
      </c>
    </row>
    <row r="59" spans="1:55" s="7" customFormat="1" x14ac:dyDescent="0.25">
      <c r="A59" t="s">
        <v>153</v>
      </c>
      <c r="B59" s="9" t="s">
        <v>30</v>
      </c>
      <c r="C59" s="9" t="s">
        <v>40</v>
      </c>
      <c r="D59" t="s">
        <v>57</v>
      </c>
      <c r="E59" s="2">
        <f>VLOOKUP(D59,$A$96:$E$126,5,FALSE)</f>
        <v>0.6</v>
      </c>
      <c r="F59" t="s">
        <v>38</v>
      </c>
      <c r="G59" s="2">
        <f>VLOOKUP(F59,$A$96:$G$126,7,FALSE)</f>
        <v>0.8</v>
      </c>
      <c r="H59" t="s">
        <v>33</v>
      </c>
      <c r="I59" s="2">
        <f>VLOOKUP(H59,$A$96:$I$126,9,FALSE)</f>
        <v>0.33</v>
      </c>
      <c r="J59" t="s">
        <v>30</v>
      </c>
      <c r="K59" s="2">
        <f>VLOOKUP(J59,$A$96:$K$126,11,FALSE)</f>
        <v>1</v>
      </c>
      <c r="L59" t="s">
        <v>30</v>
      </c>
      <c r="M59" s="2">
        <f>VLOOKUP(L59,$A$96:$M$126,13,FALSE)</f>
        <v>0.25</v>
      </c>
      <c r="N59" t="s">
        <v>41</v>
      </c>
      <c r="O59" s="2">
        <f>VLOOKUP(N59,$A$96:$O$126,15,FALSE)</f>
        <v>0.25</v>
      </c>
      <c r="P59" t="s">
        <v>38</v>
      </c>
      <c r="Q59" s="2">
        <f>VLOOKUP(P59,$A$96:$Q$126,17,FALSE)</f>
        <v>0.5</v>
      </c>
      <c r="R59" t="s">
        <v>33</v>
      </c>
      <c r="S59" s="2">
        <f>VLOOKUP(R59,$A$96:$S$126,19,FALSE)</f>
        <v>1</v>
      </c>
      <c r="T59" t="s">
        <v>30</v>
      </c>
      <c r="U59" s="2">
        <f>VLOOKUP(T59,$A$96:$U$126,21,FALSE)</f>
        <v>0.75</v>
      </c>
      <c r="V59" t="s">
        <v>30</v>
      </c>
      <c r="W59" s="2">
        <f>VLOOKUP(V59,$A$96:$W$126,23,FALSE)</f>
        <v>0.67</v>
      </c>
      <c r="X59" t="s">
        <v>28</v>
      </c>
      <c r="Y59" s="2">
        <f>VLOOKUP(X59,$A$96:$Y$126,25,FALSE)</f>
        <v>0.75</v>
      </c>
      <c r="Z59" t="s">
        <v>40</v>
      </c>
      <c r="AA59" s="2">
        <f>VLOOKUP(Z59,$A$96:$AA$126,27,FALSE)</f>
        <v>0.4</v>
      </c>
      <c r="AB59" t="s">
        <v>41</v>
      </c>
      <c r="AC59" s="2">
        <f>VLOOKUP(AB59,$A$96:$AC$126,29,FALSE)</f>
        <v>0.8</v>
      </c>
      <c r="AD59" t="s">
        <v>37</v>
      </c>
      <c r="AE59" s="2">
        <f>VLOOKUP(AD59,$A$96:$AE$126,31,FALSE)</f>
        <v>0.75</v>
      </c>
      <c r="AF59" t="s">
        <v>30</v>
      </c>
      <c r="AG59" s="2">
        <f>VLOOKUP(AF59,$A$96:$AG$126,33,FALSE)</f>
        <v>0.25</v>
      </c>
      <c r="AH59" t="s">
        <v>38</v>
      </c>
      <c r="AI59" s="2">
        <f>VLOOKUP(AH59,$A$96:$AI$126,35,FALSE)</f>
        <v>1</v>
      </c>
      <c r="AJ59" t="s">
        <v>40</v>
      </c>
      <c r="AK59" s="2">
        <f>VLOOKUP(AJ59,$A$96:$AK$126,37,FALSE)</f>
        <v>0.4</v>
      </c>
      <c r="AL59" t="s">
        <v>38</v>
      </c>
      <c r="AM59" s="2">
        <f>VLOOKUP(AL59,$A$96:$AM$126,39,FALSE)</f>
        <v>1</v>
      </c>
      <c r="AN59" t="s">
        <v>33</v>
      </c>
      <c r="AO59" s="2">
        <f>VLOOKUP(AN59,$A$96:$AO$126,41,FALSE)</f>
        <v>0.33333299999999999</v>
      </c>
      <c r="AP59" t="s">
        <v>35</v>
      </c>
      <c r="AQ59" s="2">
        <f>VLOOKUP(AP59,$A$96:$AQ$126,43,FALSE)</f>
        <v>0.75</v>
      </c>
      <c r="AR59" t="s">
        <v>45</v>
      </c>
      <c r="AS59" s="2">
        <f>VLOOKUP(AR59,$A$96:$AS$126,45,FALSE)</f>
        <v>0.66666700000000001</v>
      </c>
      <c r="AT59" t="s">
        <v>41</v>
      </c>
      <c r="AU59" s="2">
        <f>VLOOKUP(AT59,$A$96:$AU$126,47,FALSE)</f>
        <v>0.5</v>
      </c>
      <c r="AV59" t="s">
        <v>36</v>
      </c>
      <c r="AW59" s="2">
        <f>VLOOKUP(AV59,$A$96:$AW$126,49,FALSE)</f>
        <v>0.5</v>
      </c>
      <c r="AX59" t="s">
        <v>32</v>
      </c>
      <c r="AY59" s="2">
        <f>VLOOKUP(AX59,$A$96:$AY$126,51,FALSE)</f>
        <v>1</v>
      </c>
      <c r="AZ59">
        <f>SUM(I59:AY59)</f>
        <v>13.85</v>
      </c>
      <c r="BA59" s="12">
        <v>0.20833333333333334</v>
      </c>
      <c r="BB59" s="12">
        <f>AZ59/24</f>
        <v>0.57708333333333328</v>
      </c>
    </row>
    <row r="60" spans="1:55" s="7" customFormat="1" x14ac:dyDescent="0.25">
      <c r="A60" t="s">
        <v>155</v>
      </c>
      <c r="B60" s="9" t="s">
        <v>30</v>
      </c>
      <c r="C60" s="9" t="s">
        <v>40</v>
      </c>
      <c r="D60" t="s">
        <v>30</v>
      </c>
      <c r="E60" s="2">
        <f>VLOOKUP(D60,$A$96:$E$126,5,FALSE)</f>
        <v>0.8</v>
      </c>
      <c r="F60" t="s">
        <v>38</v>
      </c>
      <c r="G60" s="2">
        <f>VLOOKUP(F60,$A$96:$G$126,7,FALSE)</f>
        <v>0.8</v>
      </c>
      <c r="H60" t="s">
        <v>30</v>
      </c>
      <c r="I60" s="2">
        <f>VLOOKUP(H60,$A$96:$I$126,9,FALSE)</f>
        <v>1</v>
      </c>
      <c r="J60" t="s">
        <v>45</v>
      </c>
      <c r="K60" s="2">
        <f>VLOOKUP(J60,$A$96:$K$126,11,FALSE)</f>
        <v>0</v>
      </c>
      <c r="L60" t="s">
        <v>41</v>
      </c>
      <c r="M60" s="2">
        <f>VLOOKUP(L60,$A$96:$M$126,13,FALSE)</f>
        <v>0.75</v>
      </c>
      <c r="N60" t="s">
        <v>35</v>
      </c>
      <c r="O60" s="2">
        <f>VLOOKUP(N60,$A$96:$O$126,15,FALSE)</f>
        <v>0.5</v>
      </c>
      <c r="P60" t="s">
        <v>37</v>
      </c>
      <c r="Q60" s="2">
        <f>VLOOKUP(P60,$A$96:$Q$126,17,FALSE)</f>
        <v>0.25</v>
      </c>
      <c r="R60" t="s">
        <v>33</v>
      </c>
      <c r="S60" s="2">
        <f>VLOOKUP(R60,$A$96:$S$126,19,FALSE)</f>
        <v>1</v>
      </c>
      <c r="T60" t="s">
        <v>37</v>
      </c>
      <c r="U60" s="2">
        <f>VLOOKUP(T60,$A$96:$U$126,21,FALSE)</f>
        <v>0</v>
      </c>
      <c r="V60" t="s">
        <v>38</v>
      </c>
      <c r="W60" s="2">
        <f>VLOOKUP(V60,$A$96:$W$126,23,FALSE)</f>
        <v>0.67</v>
      </c>
      <c r="X60" t="s">
        <v>33</v>
      </c>
      <c r="Y60" s="2">
        <f>VLOOKUP(X60,$A$96:$Y$126,25,FALSE)</f>
        <v>0.5</v>
      </c>
      <c r="Z60" t="s">
        <v>38</v>
      </c>
      <c r="AA60" s="2">
        <f>VLOOKUP(Z60,$A$96:$AA$126,27,FALSE)</f>
        <v>0.4</v>
      </c>
      <c r="AB60" t="s">
        <v>33</v>
      </c>
      <c r="AC60" s="2">
        <f>VLOOKUP(AB60,$A$96:$AC$126,29,FALSE)</f>
        <v>0.8</v>
      </c>
      <c r="AD60" t="s">
        <v>30</v>
      </c>
      <c r="AE60" s="2">
        <f>VLOOKUP(AD60,$A$96:$AE$126,31,FALSE)</f>
        <v>0.5</v>
      </c>
      <c r="AF60" t="s">
        <v>33</v>
      </c>
      <c r="AG60" s="2">
        <f>VLOOKUP(AF60,$A$96:$AG$126,33,FALSE)</f>
        <v>0.25</v>
      </c>
      <c r="AH60" t="s">
        <v>30</v>
      </c>
      <c r="AI60" s="2">
        <f>VLOOKUP(AH60,$A$96:$AI$126,35,FALSE)</f>
        <v>0.5</v>
      </c>
      <c r="AJ60" t="s">
        <v>41</v>
      </c>
      <c r="AK60" s="2">
        <f>VLOOKUP(AJ60,$A$96:$AK$126,37,FALSE)</f>
        <v>0.8</v>
      </c>
      <c r="AL60" t="s">
        <v>38</v>
      </c>
      <c r="AM60" s="2">
        <f>VLOOKUP(AL60,$A$96:$AM$126,39,FALSE)</f>
        <v>1</v>
      </c>
      <c r="AN60" t="s">
        <v>34</v>
      </c>
      <c r="AO60" s="2">
        <f>VLOOKUP(AN60,$A$96:$AO$126,41,FALSE)</f>
        <v>0.3333333</v>
      </c>
      <c r="AP60" t="s">
        <v>30</v>
      </c>
      <c r="AQ60" s="2">
        <f>VLOOKUP(AP60,$A$96:$AQ$126,43,FALSE)</f>
        <v>1</v>
      </c>
      <c r="AR60" t="s">
        <v>45</v>
      </c>
      <c r="AS60" s="2">
        <f>VLOOKUP(AR60,$A$96:$AS$126,45,FALSE)</f>
        <v>0.66666700000000001</v>
      </c>
      <c r="AT60" t="s">
        <v>33</v>
      </c>
      <c r="AU60" s="2">
        <f>VLOOKUP(AT60,$A$96:$AU$126,47,FALSE)</f>
        <v>1</v>
      </c>
      <c r="AV60" t="s">
        <v>32</v>
      </c>
      <c r="AW60" s="2">
        <f>VLOOKUP(AV60,$A$96:$AW$126,49,FALSE)</f>
        <v>0.25</v>
      </c>
      <c r="AX60" t="s">
        <v>45</v>
      </c>
      <c r="AY60" s="2">
        <f>VLOOKUP(AX60,$A$96:$AY$126,51,FALSE)</f>
        <v>0.5</v>
      </c>
      <c r="AZ60">
        <f>SUM(I60:AY60)</f>
        <v>12.6700003</v>
      </c>
      <c r="BA60" s="12">
        <v>0.20833333333333334</v>
      </c>
      <c r="BB60" s="12">
        <f>AZ60/24</f>
        <v>0.52791667916666662</v>
      </c>
      <c r="BC60"/>
    </row>
    <row r="61" spans="1:55" s="7" customFormat="1" x14ac:dyDescent="0.25">
      <c r="A61" t="s">
        <v>162</v>
      </c>
      <c r="B61" s="9" t="s">
        <v>30</v>
      </c>
      <c r="C61" s="9" t="s">
        <v>40</v>
      </c>
      <c r="D61" t="s">
        <v>38</v>
      </c>
      <c r="E61" s="2">
        <f>VLOOKUP(D61,$A$96:$E$126,5,FALSE)</f>
        <v>0.4</v>
      </c>
      <c r="F61" t="s">
        <v>30</v>
      </c>
      <c r="G61" s="2">
        <f>VLOOKUP(F61,$A$96:$G$126,7,FALSE)</f>
        <v>0.4</v>
      </c>
      <c r="H61" t="s">
        <v>30</v>
      </c>
      <c r="I61" s="2">
        <f>VLOOKUP(H61,$A$96:$I$126,9,FALSE)</f>
        <v>1</v>
      </c>
      <c r="J61" t="s">
        <v>38</v>
      </c>
      <c r="K61" s="2">
        <f>VLOOKUP(J61,$A$96:$K$126,11,FALSE)</f>
        <v>0.33</v>
      </c>
      <c r="L61" t="s">
        <v>33</v>
      </c>
      <c r="M61" s="2">
        <f>VLOOKUP(L61,$A$96:$M$126,13,FALSE)</f>
        <v>0.75</v>
      </c>
      <c r="N61" t="s">
        <v>38</v>
      </c>
      <c r="O61" s="2">
        <f>VLOOKUP(N61,$A$96:$O$126,15,FALSE)</f>
        <v>0.25</v>
      </c>
      <c r="P61" t="s">
        <v>33</v>
      </c>
      <c r="Q61" s="2">
        <f>VLOOKUP(P61,$A$96:$Q$126,17,FALSE)</f>
        <v>0.5</v>
      </c>
      <c r="R61" t="s">
        <v>38</v>
      </c>
      <c r="S61" s="2">
        <f>VLOOKUP(R61,$A$96:$S$126,19,FALSE)</f>
        <v>0.5</v>
      </c>
      <c r="T61" t="s">
        <v>30</v>
      </c>
      <c r="U61" s="2">
        <f>VLOOKUP(T61,$A$96:$U$126,21,FALSE)</f>
        <v>0.75</v>
      </c>
      <c r="V61" t="s">
        <v>38</v>
      </c>
      <c r="W61" s="2">
        <f>VLOOKUP(V61,$A$96:$W$126,23,FALSE)</f>
        <v>0.67</v>
      </c>
      <c r="X61" t="s">
        <v>30</v>
      </c>
      <c r="Y61" s="2">
        <f>VLOOKUP(X61,$A$96:$Y$126,25,FALSE)</f>
        <v>1</v>
      </c>
      <c r="Z61" t="s">
        <v>30</v>
      </c>
      <c r="AA61" s="2">
        <f>VLOOKUP(Z61,$A$96:$AA$126,27,FALSE)</f>
        <v>0.8</v>
      </c>
      <c r="AB61" t="s">
        <v>40</v>
      </c>
      <c r="AC61" s="2">
        <f>VLOOKUP(AB61,$A$96:$AC$126,29,FALSE)</f>
        <v>0.4</v>
      </c>
      <c r="AD61" t="s">
        <v>38</v>
      </c>
      <c r="AE61" s="2">
        <f>VLOOKUP(AD61,$A$96:$AE$126,31,FALSE)</f>
        <v>0.5</v>
      </c>
      <c r="AF61" t="s">
        <v>38</v>
      </c>
      <c r="AG61" s="2">
        <f>VLOOKUP(AF61,$A$96:$AG$126,33,FALSE)</f>
        <v>0.75</v>
      </c>
      <c r="AH61" t="s">
        <v>38</v>
      </c>
      <c r="AI61" s="2">
        <f>VLOOKUP(AH61,$A$96:$AI$126,35,FALSE)</f>
        <v>1</v>
      </c>
      <c r="AJ61" t="s">
        <v>40</v>
      </c>
      <c r="AK61" s="2">
        <f>VLOOKUP(AJ61,$A$96:$AK$126,37,FALSE)</f>
        <v>0.4</v>
      </c>
      <c r="AL61" t="s">
        <v>38</v>
      </c>
      <c r="AM61" s="2">
        <f>VLOOKUP(AL61,$A$96:$AM$126,39,FALSE)</f>
        <v>1</v>
      </c>
      <c r="AN61" t="s">
        <v>34</v>
      </c>
      <c r="AO61" s="2">
        <f>VLOOKUP(AN61,$A$96:$AO$126,41,FALSE)</f>
        <v>0.3333333</v>
      </c>
      <c r="AP61" t="s">
        <v>30</v>
      </c>
      <c r="AQ61" s="2">
        <f>VLOOKUP(AP61,$A$96:$AQ$126,43,FALSE)</f>
        <v>1</v>
      </c>
      <c r="AR61" t="s">
        <v>33</v>
      </c>
      <c r="AS61" s="2">
        <f>VLOOKUP(AR61,$A$96:$AS$126,45,FALSE)</f>
        <v>0.33333000000000002</v>
      </c>
      <c r="AT61" t="s">
        <v>41</v>
      </c>
      <c r="AU61" s="2">
        <f>VLOOKUP(AT61,$A$96:$AU$126,47,FALSE)</f>
        <v>0.5</v>
      </c>
      <c r="AV61" t="s">
        <v>38</v>
      </c>
      <c r="AW61" s="2">
        <f>VLOOKUP(AV61,$A$96:$AW$126,49,FALSE)</f>
        <v>0.5</v>
      </c>
      <c r="AX61" t="s">
        <v>33</v>
      </c>
      <c r="AY61" s="2">
        <f>VLOOKUP(AX61,$A$96:$AY$126,51,FALSE)</f>
        <v>0.25</v>
      </c>
      <c r="AZ61">
        <f>SUM(I61:AY61)</f>
        <v>13.516663299999999</v>
      </c>
      <c r="BA61" s="12">
        <v>0.20833333333333334</v>
      </c>
      <c r="BB61" s="12">
        <f>AZ61/24</f>
        <v>0.5631943041666666</v>
      </c>
      <c r="BC61"/>
    </row>
    <row r="62" spans="1:55" s="7" customFormat="1" x14ac:dyDescent="0.25">
      <c r="A62" s="1" t="s">
        <v>108</v>
      </c>
      <c r="B62" s="1" t="s">
        <v>30</v>
      </c>
      <c r="C62" s="1" t="s">
        <v>40</v>
      </c>
      <c r="D62" t="s">
        <v>34</v>
      </c>
      <c r="E62" s="2">
        <f>VLOOKUP(D62,$A$96:$E$126,5,FALSE)</f>
        <v>0.6</v>
      </c>
      <c r="F62" t="s">
        <v>41</v>
      </c>
      <c r="G62" s="2">
        <f>VLOOKUP(F62,$A$96:$G$126,7,FALSE)</f>
        <v>0.4</v>
      </c>
      <c r="H62" t="s">
        <v>30</v>
      </c>
      <c r="I62" s="2">
        <f>VLOOKUP(H62,$A$96:$I$126,9,FALSE)</f>
        <v>1</v>
      </c>
      <c r="J62" t="s">
        <v>34</v>
      </c>
      <c r="K62" s="2">
        <f>VLOOKUP(J62,$A$96:$K$126,11,FALSE)</f>
        <v>0.67</v>
      </c>
      <c r="L62" t="s">
        <v>35</v>
      </c>
      <c r="M62" s="2">
        <f>VLOOKUP(L62,$A$96:$M$126,13,FALSE)</f>
        <v>0</v>
      </c>
      <c r="N62" t="s">
        <v>37</v>
      </c>
      <c r="O62" s="2">
        <f>VLOOKUP(N62,$A$96:$O$126,15,FALSE)</f>
        <v>0.5</v>
      </c>
      <c r="P62" t="s">
        <v>38</v>
      </c>
      <c r="Q62" s="2">
        <f>VLOOKUP(P62,$A$96:$Q$126,17,FALSE)</f>
        <v>0.5</v>
      </c>
      <c r="R62" t="s">
        <v>30</v>
      </c>
      <c r="S62" s="2">
        <f>VLOOKUP(R62,$A$96:$S$126,19,FALSE)</f>
        <v>0.5</v>
      </c>
      <c r="T62" t="s">
        <v>30</v>
      </c>
      <c r="U62" s="2">
        <f>VLOOKUP(T62,$A$96:$U$126,21,FALSE)</f>
        <v>0.75</v>
      </c>
      <c r="V62" t="s">
        <v>38</v>
      </c>
      <c r="W62" s="2">
        <f>VLOOKUP(V62,$A$96:$W$126,23,FALSE)</f>
        <v>0.67</v>
      </c>
      <c r="X62" t="s">
        <v>34</v>
      </c>
      <c r="Y62" s="2">
        <f>VLOOKUP(X62,$A$96:$Y$126,25,FALSE)</f>
        <v>0.75</v>
      </c>
      <c r="Z62" t="s">
        <v>40</v>
      </c>
      <c r="AA62" s="2">
        <f>VLOOKUP(Z62,$A$96:$AA$126,27,FALSE)</f>
        <v>0.4</v>
      </c>
      <c r="AB62" t="s">
        <v>41</v>
      </c>
      <c r="AC62" s="2">
        <f>VLOOKUP(AB62,$A$96:$AC$126,29,FALSE)</f>
        <v>0.8</v>
      </c>
      <c r="AD62" t="s">
        <v>28</v>
      </c>
      <c r="AE62" s="2">
        <f>VLOOKUP(AD62,$A$96:$AE$126,31,FALSE)</f>
        <v>0.75</v>
      </c>
      <c r="AF62" t="s">
        <v>37</v>
      </c>
      <c r="AG62" s="2">
        <f>VLOOKUP(AF62,$A$96:$AG$126,33,FALSE)</f>
        <v>1</v>
      </c>
      <c r="AH62" t="s">
        <v>37</v>
      </c>
      <c r="AI62" s="2">
        <f>VLOOKUP(AH62,$A$96:$AI$126,35,FALSE)</f>
        <v>0.75</v>
      </c>
      <c r="AJ62" t="s">
        <v>29</v>
      </c>
      <c r="AK62" s="2">
        <f>VLOOKUP(AJ62,$A$96:$AK$126,37,FALSE)</f>
        <v>0.2</v>
      </c>
      <c r="AL62" t="s">
        <v>38</v>
      </c>
      <c r="AM62" s="2">
        <f>VLOOKUP(AL62,$A$96:$AM$126,39,FALSE)</f>
        <v>1</v>
      </c>
      <c r="AN62" t="s">
        <v>33</v>
      </c>
      <c r="AO62" s="2">
        <f>VLOOKUP(AN62,$A$96:$AO$126,41,FALSE)</f>
        <v>0.33333299999999999</v>
      </c>
      <c r="AP62" t="s">
        <v>30</v>
      </c>
      <c r="AQ62" s="2">
        <f>VLOOKUP(AP62,$A$96:$AQ$126,43,FALSE)</f>
        <v>1</v>
      </c>
      <c r="AR62" t="s">
        <v>33</v>
      </c>
      <c r="AS62" s="2">
        <f>VLOOKUP(AR62,$A$96:$AS$126,45,FALSE)</f>
        <v>0.33333000000000002</v>
      </c>
      <c r="AT62" t="s">
        <v>33</v>
      </c>
      <c r="AU62" s="2">
        <f>VLOOKUP(AT62,$A$96:$AU$126,47,FALSE)</f>
        <v>1</v>
      </c>
      <c r="AV62" t="s">
        <v>32</v>
      </c>
      <c r="AW62" s="2">
        <f>VLOOKUP(AV62,$A$96:$AW$126,49,FALSE)</f>
        <v>0.25</v>
      </c>
      <c r="AX62" t="s">
        <v>32</v>
      </c>
      <c r="AY62" s="2">
        <f>VLOOKUP(AX62,$A$96:$AY$126,51,FALSE)</f>
        <v>1</v>
      </c>
      <c r="AZ62">
        <f>SUM(I62:AY62)</f>
        <v>14.156662999999998</v>
      </c>
      <c r="BA62" s="12">
        <v>0.25</v>
      </c>
      <c r="BB62" s="12">
        <f>AZ62/24</f>
        <v>0.5898609583333333</v>
      </c>
      <c r="BC62"/>
    </row>
    <row r="63" spans="1:55" s="7" customFormat="1" x14ac:dyDescent="0.25">
      <c r="A63" t="s">
        <v>109</v>
      </c>
      <c r="B63" s="1" t="s">
        <v>30</v>
      </c>
      <c r="C63" s="1" t="s">
        <v>40</v>
      </c>
      <c r="D63" t="s">
        <v>38</v>
      </c>
      <c r="E63" s="2">
        <f>VLOOKUP(D63,$A$96:$E$126,5,FALSE)</f>
        <v>0.4</v>
      </c>
      <c r="F63" t="s">
        <v>38</v>
      </c>
      <c r="G63" s="2">
        <f>VLOOKUP(F63,$A$96:$G$126,7,FALSE)</f>
        <v>0.8</v>
      </c>
      <c r="H63" t="s">
        <v>30</v>
      </c>
      <c r="I63" s="2">
        <f>VLOOKUP(H63,$A$96:$I$126,9,FALSE)</f>
        <v>1</v>
      </c>
      <c r="J63" t="s">
        <v>33</v>
      </c>
      <c r="K63" s="2">
        <f>VLOOKUP(J63,$A$96:$K$126,11,FALSE)</f>
        <v>0.33</v>
      </c>
      <c r="L63" t="s">
        <v>33</v>
      </c>
      <c r="M63" s="2">
        <f>VLOOKUP(L63,$A$96:$M$126,13,FALSE)</f>
        <v>0.75</v>
      </c>
      <c r="N63" t="s">
        <v>41</v>
      </c>
      <c r="O63" s="2">
        <f>VLOOKUP(N63,$A$96:$O$126,15,FALSE)</f>
        <v>0.25</v>
      </c>
      <c r="P63" t="s">
        <v>30</v>
      </c>
      <c r="Q63" s="2">
        <f>VLOOKUP(P63,$A$96:$Q$126,17,FALSE)</f>
        <v>1</v>
      </c>
      <c r="R63" t="s">
        <v>33</v>
      </c>
      <c r="S63" s="2">
        <f>VLOOKUP(R63,$A$96:$S$126,19,FALSE)</f>
        <v>1</v>
      </c>
      <c r="T63" t="s">
        <v>30</v>
      </c>
      <c r="U63" s="2">
        <f>VLOOKUP(T63,$A$96:$U$126,21,FALSE)</f>
        <v>0.75</v>
      </c>
      <c r="V63" t="s">
        <v>38</v>
      </c>
      <c r="W63" s="2">
        <f>VLOOKUP(V63,$A$96:$W$126,23,FALSE)</f>
        <v>0.67</v>
      </c>
      <c r="X63" t="s">
        <v>30</v>
      </c>
      <c r="Y63" s="2">
        <f>VLOOKUP(X63,$A$96:$Y$126,25,FALSE)</f>
        <v>1</v>
      </c>
      <c r="Z63" t="s">
        <v>38</v>
      </c>
      <c r="AA63" s="2">
        <f>VLOOKUP(Z63,$A$96:$AA$126,27,FALSE)</f>
        <v>0.4</v>
      </c>
      <c r="AB63" t="s">
        <v>34</v>
      </c>
      <c r="AC63" s="2">
        <f>VLOOKUP(AB63,$A$96:$AC$126,29,FALSE)</f>
        <v>0.6</v>
      </c>
      <c r="AD63" t="s">
        <v>32</v>
      </c>
      <c r="AE63" s="2">
        <f>VLOOKUP(AD63,$A$96:$AE$126,31,FALSE)</f>
        <v>0.25</v>
      </c>
      <c r="AF63" t="s">
        <v>34</v>
      </c>
      <c r="AG63" s="2">
        <f>VLOOKUP(AF63,$A$96:$AG$126,33,FALSE)</f>
        <v>0</v>
      </c>
      <c r="AH63" t="s">
        <v>33</v>
      </c>
      <c r="AI63" s="2">
        <f>VLOOKUP(AH63,$A$96:$AI$126,35,FALSE)</f>
        <v>0.5</v>
      </c>
      <c r="AJ63" t="s">
        <v>30</v>
      </c>
      <c r="AK63" s="2">
        <f>VLOOKUP(AJ63,$A$96:$AK$126,37,FALSE)</f>
        <v>0.4</v>
      </c>
      <c r="AL63" t="s">
        <v>41</v>
      </c>
      <c r="AM63" s="2">
        <f>VLOOKUP(AL63,$A$96:$AM$126,39,FALSE)</f>
        <v>0.5</v>
      </c>
      <c r="AN63" t="s">
        <v>33</v>
      </c>
      <c r="AO63" s="2">
        <f>VLOOKUP(AN63,$A$96:$AO$126,41,FALSE)</f>
        <v>0.33333299999999999</v>
      </c>
      <c r="AP63" t="s">
        <v>30</v>
      </c>
      <c r="AQ63" s="2">
        <f>VLOOKUP(AP63,$A$96:$AQ$126,43,FALSE)</f>
        <v>1</v>
      </c>
      <c r="AR63" t="s">
        <v>33</v>
      </c>
      <c r="AS63" s="2">
        <f>VLOOKUP(AR63,$A$96:$AS$126,45,FALSE)</f>
        <v>0.33333000000000002</v>
      </c>
      <c r="AT63" t="s">
        <v>33</v>
      </c>
      <c r="AU63" s="2">
        <f>VLOOKUP(AT63,$A$96:$AU$126,47,FALSE)</f>
        <v>1</v>
      </c>
      <c r="AV63" t="s">
        <v>36</v>
      </c>
      <c r="AW63" s="2">
        <f>VLOOKUP(AV63,$A$96:$AW$126,49,FALSE)</f>
        <v>0.5</v>
      </c>
      <c r="AX63" t="s">
        <v>38</v>
      </c>
      <c r="AY63" s="2">
        <f>VLOOKUP(AX63,$A$96:$AY$126,51,FALSE)</f>
        <v>0.25</v>
      </c>
      <c r="AZ63">
        <f>SUM(I63:AY63)</f>
        <v>12.816663</v>
      </c>
      <c r="BA63" s="12">
        <v>0.25</v>
      </c>
      <c r="BB63" s="12">
        <f>AZ63/24</f>
        <v>0.53402762500000001</v>
      </c>
      <c r="BC63"/>
    </row>
    <row r="64" spans="1:55" s="7" customFormat="1" x14ac:dyDescent="0.25">
      <c r="A64" t="s">
        <v>111</v>
      </c>
      <c r="B64" s="1" t="s">
        <v>30</v>
      </c>
      <c r="C64" s="1" t="s">
        <v>40</v>
      </c>
      <c r="D64" t="s">
        <v>30</v>
      </c>
      <c r="E64" s="2">
        <f>VLOOKUP(D64,$A$96:$E$126,5,FALSE)</f>
        <v>0.8</v>
      </c>
      <c r="F64" t="s">
        <v>38</v>
      </c>
      <c r="G64" s="2">
        <f>VLOOKUP(F64,$A$96:$G$126,7,FALSE)</f>
        <v>0.8</v>
      </c>
      <c r="H64" t="s">
        <v>48</v>
      </c>
      <c r="I64" s="2">
        <f>VLOOKUP(H64,$A$96:$I$126,9,FALSE)</f>
        <v>0.33</v>
      </c>
      <c r="J64" t="s">
        <v>48</v>
      </c>
      <c r="K64" s="2">
        <f>VLOOKUP(J64,$A$96:$K$126,11,FALSE)</f>
        <v>0.33</v>
      </c>
      <c r="L64" t="s">
        <v>31</v>
      </c>
      <c r="M64" s="2">
        <f>VLOOKUP(L64,$A$96:$M$126,13,FALSE)</f>
        <v>1</v>
      </c>
      <c r="N64" t="s">
        <v>48</v>
      </c>
      <c r="O64" s="2">
        <f>VLOOKUP(N64,$A$96:$O$126,15,FALSE)</f>
        <v>0.75</v>
      </c>
      <c r="P64" t="s">
        <v>35</v>
      </c>
      <c r="Q64" s="2">
        <f>VLOOKUP(P64,$A$96:$Q$126,17,FALSE)</f>
        <v>0.75</v>
      </c>
      <c r="R64" t="s">
        <v>30</v>
      </c>
      <c r="S64" s="2">
        <f>VLOOKUP(R64,$A$96:$S$126,19,FALSE)</f>
        <v>0.5</v>
      </c>
      <c r="T64" t="s">
        <v>32</v>
      </c>
      <c r="U64" s="2">
        <f>VLOOKUP(T64,$A$96:$U$126,21,FALSE)</f>
        <v>0.5</v>
      </c>
      <c r="V64" t="s">
        <v>33</v>
      </c>
      <c r="W64" s="2">
        <f>VLOOKUP(V64,$A$96:$W$126,23,FALSE)</f>
        <v>0</v>
      </c>
      <c r="X64" t="s">
        <v>59</v>
      </c>
      <c r="Y64" s="2">
        <f>VLOOKUP(X64,$A$96:$Y$126,25,FALSE)</f>
        <v>0.5</v>
      </c>
      <c r="Z64" t="s">
        <v>40</v>
      </c>
      <c r="AA64" s="2">
        <f>VLOOKUP(Z64,$A$96:$AA$126,27,FALSE)</f>
        <v>0.4</v>
      </c>
      <c r="AB64" t="s">
        <v>38</v>
      </c>
      <c r="AC64" s="2">
        <f>VLOOKUP(AB64,$A$96:$AC$126,29,FALSE)</f>
        <v>0.4</v>
      </c>
      <c r="AD64" t="s">
        <v>28</v>
      </c>
      <c r="AE64" s="2">
        <f>VLOOKUP(AD64,$A$96:$AE$126,31,FALSE)</f>
        <v>0.75</v>
      </c>
      <c r="AF64" t="s">
        <v>38</v>
      </c>
      <c r="AG64" s="2">
        <f>VLOOKUP(AF64,$A$96:$AG$126,33,FALSE)</f>
        <v>0.75</v>
      </c>
      <c r="AH64" t="s">
        <v>38</v>
      </c>
      <c r="AI64" s="2">
        <f>VLOOKUP(AH64,$A$96:$AI$126,35,FALSE)</f>
        <v>1</v>
      </c>
      <c r="AJ64" t="s">
        <v>44</v>
      </c>
      <c r="AK64" s="2">
        <f>VLOOKUP(AJ64,$A$96:$AK$126,37,FALSE)</f>
        <v>0.2</v>
      </c>
      <c r="AL64" t="s">
        <v>33</v>
      </c>
      <c r="AM64" s="2">
        <f>VLOOKUP(AL64,$A$96:$AM$126,39,FALSE)</f>
        <v>0.5</v>
      </c>
      <c r="AN64" t="s">
        <v>33</v>
      </c>
      <c r="AO64" s="2">
        <f>VLOOKUP(AN64,$A$96:$AO$126,41,FALSE)</f>
        <v>0.33333299999999999</v>
      </c>
      <c r="AP64" t="s">
        <v>30</v>
      </c>
      <c r="AQ64" s="2">
        <f>VLOOKUP(AP64,$A$96:$AQ$126,43,FALSE)</f>
        <v>1</v>
      </c>
      <c r="AR64" t="s">
        <v>38</v>
      </c>
      <c r="AS64" s="2">
        <f>VLOOKUP(AR64,$A$96:$AS$126,45,FALSE)</f>
        <v>1</v>
      </c>
      <c r="AT64" t="s">
        <v>33</v>
      </c>
      <c r="AU64" s="2">
        <f>VLOOKUP(AT64,$A$96:$AU$126,47,FALSE)</f>
        <v>1</v>
      </c>
      <c r="AV64" t="s">
        <v>30</v>
      </c>
      <c r="AW64" s="2">
        <f>VLOOKUP(AV64,$A$96:$AW$126,49,FALSE)</f>
        <v>1</v>
      </c>
      <c r="AX64" t="s">
        <v>33</v>
      </c>
      <c r="AY64" s="2">
        <f>VLOOKUP(AX64,$A$96:$AY$126,51,FALSE)</f>
        <v>0.25</v>
      </c>
      <c r="AZ64">
        <f>SUM(I64:AY64)</f>
        <v>13.243333</v>
      </c>
      <c r="BA64" s="12">
        <v>0.25</v>
      </c>
      <c r="BB64" s="12">
        <f>AZ64/24</f>
        <v>0.55180554166666662</v>
      </c>
      <c r="BC64"/>
    </row>
    <row r="65" spans="1:55" s="7" customFormat="1" x14ac:dyDescent="0.25">
      <c r="A65" t="s">
        <v>114</v>
      </c>
      <c r="B65" s="1" t="s">
        <v>30</v>
      </c>
      <c r="C65" s="1" t="s">
        <v>40</v>
      </c>
      <c r="D65" t="s">
        <v>29</v>
      </c>
      <c r="E65" s="2">
        <f>VLOOKUP(D65,$A$96:$E$126,5,FALSE)</f>
        <v>0.2</v>
      </c>
      <c r="F65" t="s">
        <v>37</v>
      </c>
      <c r="G65" s="2">
        <f>VLOOKUP(F65,$A$96:$G$126,7,FALSE)</f>
        <v>0.6</v>
      </c>
      <c r="H65" t="s">
        <v>34</v>
      </c>
      <c r="I65" s="2">
        <f>VLOOKUP(H65,$A$96:$I$126,9,FALSE)</f>
        <v>0.67</v>
      </c>
      <c r="J65" t="s">
        <v>35</v>
      </c>
      <c r="K65" s="2">
        <f>VLOOKUP(J65,$A$96:$K$126,11,FALSE)</f>
        <v>0.67</v>
      </c>
      <c r="L65" t="s">
        <v>38</v>
      </c>
      <c r="M65" s="2">
        <f>VLOOKUP(L65,$A$96:$M$126,13,FALSE)</f>
        <v>0.25</v>
      </c>
      <c r="N65" t="s">
        <v>41</v>
      </c>
      <c r="O65" s="2">
        <f>VLOOKUP(N65,$A$96:$O$126,15,FALSE)</f>
        <v>0.25</v>
      </c>
      <c r="P65" t="s">
        <v>30</v>
      </c>
      <c r="Q65" s="2">
        <f>VLOOKUP(P65,$A$96:$Q$126,17,FALSE)</f>
        <v>1</v>
      </c>
      <c r="R65" t="s">
        <v>41</v>
      </c>
      <c r="S65" s="2">
        <f>VLOOKUP(R65,$A$96:$S$126,19,FALSE)</f>
        <v>0.5</v>
      </c>
      <c r="T65" t="s">
        <v>28</v>
      </c>
      <c r="U65" s="2">
        <f>VLOOKUP(T65,$A$96:$U$126,21,FALSE)</f>
        <v>0.5</v>
      </c>
      <c r="V65" t="s">
        <v>30</v>
      </c>
      <c r="W65" s="2">
        <f>VLOOKUP(V65,$A$96:$W$126,23,FALSE)</f>
        <v>0.67</v>
      </c>
      <c r="X65" t="s">
        <v>30</v>
      </c>
      <c r="Y65" s="2">
        <f>VLOOKUP(X65,$A$96:$Y$126,25,FALSE)</f>
        <v>1</v>
      </c>
      <c r="Z65" t="s">
        <v>30</v>
      </c>
      <c r="AA65" s="2">
        <f>VLOOKUP(Z65,$A$96:$AA$126,27,FALSE)</f>
        <v>0.8</v>
      </c>
      <c r="AB65" t="s">
        <v>33</v>
      </c>
      <c r="AC65" s="2">
        <f>VLOOKUP(AB65,$A$96:$AC$126,29,FALSE)</f>
        <v>0.8</v>
      </c>
      <c r="AD65" t="s">
        <v>30</v>
      </c>
      <c r="AE65" s="2">
        <f>VLOOKUP(AD65,$A$96:$AE$126,31,FALSE)</f>
        <v>0.5</v>
      </c>
      <c r="AF65" t="s">
        <v>31</v>
      </c>
      <c r="AG65" s="2">
        <f>VLOOKUP(AF65,$A$96:$AG$126,33,FALSE)</f>
        <v>0.5</v>
      </c>
      <c r="AH65" t="s">
        <v>38</v>
      </c>
      <c r="AI65" s="2">
        <f>VLOOKUP(AH65,$A$96:$AI$126,35,FALSE)</f>
        <v>1</v>
      </c>
      <c r="AJ65" t="s">
        <v>57</v>
      </c>
      <c r="AK65" s="2">
        <f>VLOOKUP(AJ65,$A$96:$AK$126,37,FALSE)</f>
        <v>0.6</v>
      </c>
      <c r="AL65" t="s">
        <v>33</v>
      </c>
      <c r="AM65" s="2">
        <f>VLOOKUP(AL65,$A$96:$AM$126,39,FALSE)</f>
        <v>0.5</v>
      </c>
      <c r="AN65" t="s">
        <v>30</v>
      </c>
      <c r="AO65" s="2">
        <f>VLOOKUP(AN65,$A$96:$AO$126,41,FALSE)</f>
        <v>1</v>
      </c>
      <c r="AP65" t="s">
        <v>30</v>
      </c>
      <c r="AQ65" s="2">
        <f>VLOOKUP(AP65,$A$96:$AQ$126,43,FALSE)</f>
        <v>1</v>
      </c>
      <c r="AR65" t="s">
        <v>33</v>
      </c>
      <c r="AS65" s="2">
        <f>VLOOKUP(AR65,$A$96:$AS$126,45,FALSE)</f>
        <v>0.33333000000000002</v>
      </c>
      <c r="AT65" t="s">
        <v>33</v>
      </c>
      <c r="AU65" s="2">
        <f>VLOOKUP(AT65,$A$96:$AU$126,47,FALSE)</f>
        <v>1</v>
      </c>
      <c r="AV65" t="s">
        <v>36</v>
      </c>
      <c r="AW65" s="2">
        <f>VLOOKUP(AV65,$A$96:$AW$126,49,FALSE)</f>
        <v>0.5</v>
      </c>
      <c r="AX65" t="s">
        <v>36</v>
      </c>
      <c r="AY65" s="2">
        <f>VLOOKUP(AX65,$A$96:$AY$126,51,FALSE)</f>
        <v>0.75</v>
      </c>
      <c r="AZ65">
        <f>SUM(I65:AY65)</f>
        <v>14.793329999999999</v>
      </c>
      <c r="BA65" s="12">
        <v>0.25</v>
      </c>
      <c r="BB65" s="12">
        <f>AZ65/24</f>
        <v>0.61638874999999993</v>
      </c>
      <c r="BC65"/>
    </row>
    <row r="66" spans="1:55" s="7" customFormat="1" x14ac:dyDescent="0.25">
      <c r="A66" t="s">
        <v>121</v>
      </c>
      <c r="B66" s="1" t="s">
        <v>30</v>
      </c>
      <c r="C66" s="1" t="s">
        <v>40</v>
      </c>
      <c r="D66" t="s">
        <v>48</v>
      </c>
      <c r="E66" s="2">
        <f>VLOOKUP(D66,$A$96:$E$126,5,FALSE)</f>
        <v>0.4</v>
      </c>
      <c r="F66" t="s">
        <v>89</v>
      </c>
      <c r="G66" s="2">
        <f>VLOOKUP(F66,$A$96:$G$126,7,FALSE)</f>
        <v>0.8</v>
      </c>
      <c r="H66" t="s">
        <v>33</v>
      </c>
      <c r="I66" s="2">
        <f>VLOOKUP(H66,$A$96:$I$126,9,FALSE)</f>
        <v>0.33</v>
      </c>
      <c r="J66" t="s">
        <v>34</v>
      </c>
      <c r="K66" s="2">
        <f>VLOOKUP(J66,$A$96:$K$126,11,FALSE)</f>
        <v>0.67</v>
      </c>
      <c r="L66" t="s">
        <v>32</v>
      </c>
      <c r="M66" s="2">
        <f>VLOOKUP(L66,$A$96:$M$126,13,FALSE)</f>
        <v>0.5</v>
      </c>
      <c r="N66" t="s">
        <v>36</v>
      </c>
      <c r="O66" s="2">
        <f>VLOOKUP(N66,$A$96:$O$126,15,FALSE)</f>
        <v>0.75</v>
      </c>
      <c r="P66" t="s">
        <v>31</v>
      </c>
      <c r="Q66" s="2">
        <f>VLOOKUP(P66,$A$96:$Q$126,17,FALSE)</f>
        <v>0.25</v>
      </c>
      <c r="R66" t="s">
        <v>41</v>
      </c>
      <c r="S66" s="2">
        <f>VLOOKUP(R66,$A$96:$S$126,19,FALSE)</f>
        <v>0.5</v>
      </c>
      <c r="T66" t="s">
        <v>34</v>
      </c>
      <c r="U66" s="2">
        <f>VLOOKUP(T66,$A$96:$U$126,21,FALSE)</f>
        <v>1</v>
      </c>
      <c r="V66" t="s">
        <v>35</v>
      </c>
      <c r="W66" s="2">
        <f>VLOOKUP(V66,$A$96:$W$126,23,FALSE)</f>
        <v>1</v>
      </c>
      <c r="X66" t="s">
        <v>30</v>
      </c>
      <c r="Y66" s="2">
        <f>VLOOKUP(X66,$A$96:$Y$126,25,FALSE)</f>
        <v>1</v>
      </c>
      <c r="Z66" t="s">
        <v>40</v>
      </c>
      <c r="AA66" s="2">
        <f>VLOOKUP(Z66,$A$96:$AA$126,27,FALSE)</f>
        <v>0.4</v>
      </c>
      <c r="AB66" t="s">
        <v>45</v>
      </c>
      <c r="AC66" s="2">
        <f>VLOOKUP(AB66,$A$96:$AC$126,29,FALSE)</f>
        <v>0.6</v>
      </c>
      <c r="AD66" t="s">
        <v>28</v>
      </c>
      <c r="AE66" s="2">
        <f>VLOOKUP(AD66,$A$96:$AE$126,31,FALSE)</f>
        <v>0.75</v>
      </c>
      <c r="AF66" t="s">
        <v>38</v>
      </c>
      <c r="AG66" s="2">
        <f>VLOOKUP(AF66,$A$96:$AG$126,33,FALSE)</f>
        <v>0.75</v>
      </c>
      <c r="AH66" t="s">
        <v>38</v>
      </c>
      <c r="AI66" s="2">
        <f>VLOOKUP(AH66,$A$96:$AI$126,35,FALSE)</f>
        <v>1</v>
      </c>
      <c r="AJ66" t="s">
        <v>33</v>
      </c>
      <c r="AK66" s="2">
        <f>VLOOKUP(AJ66,$A$96:$AK$126,37,FALSE)</f>
        <v>0.8</v>
      </c>
      <c r="AL66" t="s">
        <v>38</v>
      </c>
      <c r="AM66" s="2">
        <f>VLOOKUP(AL66,$A$96:$AM$126,39,FALSE)</f>
        <v>1</v>
      </c>
      <c r="AN66" t="s">
        <v>33</v>
      </c>
      <c r="AO66" s="2">
        <f>VLOOKUP(AN66,$A$96:$AO$126,41,FALSE)</f>
        <v>0.33333299999999999</v>
      </c>
      <c r="AP66" t="s">
        <v>32</v>
      </c>
      <c r="AQ66" s="2">
        <f>VLOOKUP(AP66,$A$96:$AQ$126,43,FALSE)</f>
        <v>0.25</v>
      </c>
      <c r="AR66" t="s">
        <v>30</v>
      </c>
      <c r="AS66" s="2">
        <f>VLOOKUP(AR66,$A$96:$AS$126,45,FALSE)</f>
        <v>0.33333000000000002</v>
      </c>
      <c r="AT66" t="s">
        <v>41</v>
      </c>
      <c r="AU66" s="2">
        <f>VLOOKUP(AT66,$A$96:$AU$126,47,FALSE)</f>
        <v>0.5</v>
      </c>
      <c r="AV66" t="s">
        <v>32</v>
      </c>
      <c r="AW66" s="2">
        <f>VLOOKUP(AV66,$A$96:$AW$126,49,FALSE)</f>
        <v>0.25</v>
      </c>
      <c r="AX66" t="s">
        <v>32</v>
      </c>
      <c r="AY66" s="2">
        <f>VLOOKUP(AX66,$A$96:$AY$126,51,FALSE)</f>
        <v>1</v>
      </c>
      <c r="AZ66">
        <f>SUM(I66:AY66)</f>
        <v>13.966663</v>
      </c>
      <c r="BA66" s="12">
        <v>0.25</v>
      </c>
      <c r="BB66" s="12">
        <f>AZ66/24</f>
        <v>0.58194429166666672</v>
      </c>
      <c r="BC66"/>
    </row>
    <row r="67" spans="1:55" s="7" customFormat="1" x14ac:dyDescent="0.25">
      <c r="A67" t="s">
        <v>122</v>
      </c>
      <c r="B67" s="1" t="s">
        <v>30</v>
      </c>
      <c r="C67" s="1" t="s">
        <v>40</v>
      </c>
      <c r="D67" t="s">
        <v>34</v>
      </c>
      <c r="E67" s="2">
        <f>VLOOKUP(D67,$A$96:$E$126,5,FALSE)</f>
        <v>0.6</v>
      </c>
      <c r="F67" t="s">
        <v>37</v>
      </c>
      <c r="G67" s="2">
        <f>VLOOKUP(F67,$A$96:$G$126,7,FALSE)</f>
        <v>0.6</v>
      </c>
      <c r="H67" t="s">
        <v>38</v>
      </c>
      <c r="I67" s="2">
        <f>VLOOKUP(H67,$A$96:$I$126,9,FALSE)</f>
        <v>0.33</v>
      </c>
      <c r="J67" t="s">
        <v>30</v>
      </c>
      <c r="K67" s="2">
        <f>VLOOKUP(J67,$A$96:$K$126,11,FALSE)</f>
        <v>1</v>
      </c>
      <c r="L67" t="s">
        <v>48</v>
      </c>
      <c r="M67" s="2">
        <f>VLOOKUP(L67,$A$96:$M$126,13,FALSE)</f>
        <v>0.25</v>
      </c>
      <c r="N67" t="s">
        <v>41</v>
      </c>
      <c r="O67" s="2">
        <f>VLOOKUP(N67,$A$96:$O$126,15,FALSE)</f>
        <v>0.25</v>
      </c>
      <c r="P67" t="s">
        <v>33</v>
      </c>
      <c r="Q67" s="2">
        <f>VLOOKUP(P67,$A$96:$Q$126,17,FALSE)</f>
        <v>0.5</v>
      </c>
      <c r="R67" t="s">
        <v>31</v>
      </c>
      <c r="S67" s="2">
        <f>VLOOKUP(R67,$A$96:$S$126,19,FALSE)</f>
        <v>0.75</v>
      </c>
      <c r="T67" t="s">
        <v>49</v>
      </c>
      <c r="U67" s="2">
        <f>VLOOKUP(T67,$A$96:$U$126,21,FALSE)</f>
        <v>0.25</v>
      </c>
      <c r="V67" t="s">
        <v>30</v>
      </c>
      <c r="W67" s="2">
        <f>VLOOKUP(V67,$A$96:$W$126,23,FALSE)</f>
        <v>0.67</v>
      </c>
      <c r="X67" t="s">
        <v>45</v>
      </c>
      <c r="Y67" s="2">
        <f>VLOOKUP(X67,$A$96:$Y$126,25,FALSE)</f>
        <v>0.25</v>
      </c>
      <c r="Z67" t="s">
        <v>40</v>
      </c>
      <c r="AA67" s="2">
        <f>VLOOKUP(Z67,$A$96:$AA$126,27,FALSE)</f>
        <v>0.4</v>
      </c>
      <c r="AB67" t="s">
        <v>40</v>
      </c>
      <c r="AC67" s="2">
        <f>VLOOKUP(AB67,$A$96:$AC$126,29,FALSE)</f>
        <v>0.4</v>
      </c>
      <c r="AD67" t="s">
        <v>41</v>
      </c>
      <c r="AE67" s="2">
        <f>VLOOKUP(AD67,$A$96:$AE$126,31,FALSE)</f>
        <v>0.5</v>
      </c>
      <c r="AF67" t="s">
        <v>45</v>
      </c>
      <c r="AG67" s="2">
        <f>VLOOKUP(AF67,$A$96:$AG$126,33,FALSE)</f>
        <v>0.5</v>
      </c>
      <c r="AH67" t="s">
        <v>33</v>
      </c>
      <c r="AI67" s="2">
        <f>VLOOKUP(AH67,$A$96:$AI$126,35,FALSE)</f>
        <v>0.5</v>
      </c>
      <c r="AJ67" t="s">
        <v>38</v>
      </c>
      <c r="AK67" s="2">
        <f>VLOOKUP(AJ67,$A$96:$AK$126,37,FALSE)</f>
        <v>0.4</v>
      </c>
      <c r="AL67" t="s">
        <v>38</v>
      </c>
      <c r="AM67" s="2">
        <f>VLOOKUP(AL67,$A$96:$AM$126,39,FALSE)</f>
        <v>1</v>
      </c>
      <c r="AN67" t="s">
        <v>30</v>
      </c>
      <c r="AO67" s="2">
        <f>VLOOKUP(AN67,$A$96:$AO$126,41,FALSE)</f>
        <v>1</v>
      </c>
      <c r="AP67" t="s">
        <v>33</v>
      </c>
      <c r="AQ67" s="2">
        <f>VLOOKUP(AP67,$A$96:$AQ$126,43,FALSE)</f>
        <v>0.5</v>
      </c>
      <c r="AR67" t="s">
        <v>38</v>
      </c>
      <c r="AS67" s="2">
        <f>VLOOKUP(AR67,$A$96:$AS$126,45,FALSE)</f>
        <v>1</v>
      </c>
      <c r="AT67" t="s">
        <v>33</v>
      </c>
      <c r="AU67" s="2">
        <f>VLOOKUP(AT67,$A$96:$AU$126,47,FALSE)</f>
        <v>1</v>
      </c>
      <c r="AV67" t="s">
        <v>32</v>
      </c>
      <c r="AW67" s="2">
        <f>VLOOKUP(AV67,$A$96:$AW$126,49,FALSE)</f>
        <v>0.25</v>
      </c>
      <c r="AX67" t="s">
        <v>32</v>
      </c>
      <c r="AY67" s="2">
        <f>VLOOKUP(AX67,$A$96:$AY$126,51,FALSE)</f>
        <v>1</v>
      </c>
      <c r="AZ67">
        <f>SUM(I67:AY67)</f>
        <v>12.700000000000001</v>
      </c>
      <c r="BA67" s="12">
        <v>0.25</v>
      </c>
      <c r="BB67" s="12">
        <f>AZ67/24</f>
        <v>0.52916666666666667</v>
      </c>
      <c r="BC67"/>
    </row>
    <row r="68" spans="1:55" s="7" customFormat="1" x14ac:dyDescent="0.25">
      <c r="A68" t="s">
        <v>138</v>
      </c>
      <c r="B68" s="9" t="s">
        <v>30</v>
      </c>
      <c r="C68" s="9" t="s">
        <v>40</v>
      </c>
      <c r="D68" t="s">
        <v>29</v>
      </c>
      <c r="E68" s="2">
        <f>VLOOKUP(D68,$A$96:$E$126,5,FALSE)</f>
        <v>0.2</v>
      </c>
      <c r="F68" t="s">
        <v>33</v>
      </c>
      <c r="G68" s="2">
        <f>VLOOKUP(F68,$A$96:$G$126,7,FALSE)</f>
        <v>0.4</v>
      </c>
      <c r="H68" t="s">
        <v>45</v>
      </c>
      <c r="I68" s="2">
        <f>VLOOKUP(H68,$A$96:$I$126,9,FALSE)</f>
        <v>0</v>
      </c>
      <c r="J68" t="s">
        <v>30</v>
      </c>
      <c r="K68" s="2">
        <f>VLOOKUP(J68,$A$96:$K$126,11,FALSE)</f>
        <v>1</v>
      </c>
      <c r="L68" t="s">
        <v>30</v>
      </c>
      <c r="M68" s="2">
        <f>VLOOKUP(L68,$A$96:$M$126,13,FALSE)</f>
        <v>0.25</v>
      </c>
      <c r="N68" t="s">
        <v>35</v>
      </c>
      <c r="O68" s="2">
        <f>VLOOKUP(N68,$A$96:$O$126,15,FALSE)</f>
        <v>0.5</v>
      </c>
      <c r="P68" t="s">
        <v>41</v>
      </c>
      <c r="Q68" s="2">
        <f>VLOOKUP(P68,$A$96:$Q$126,17,FALSE)</f>
        <v>0.5</v>
      </c>
      <c r="R68" t="s">
        <v>35</v>
      </c>
      <c r="S68" s="2">
        <f>VLOOKUP(R68,$A$96:$S$126,19,FALSE)</f>
        <v>0.25</v>
      </c>
      <c r="T68" t="s">
        <v>30</v>
      </c>
      <c r="U68" s="2">
        <f>VLOOKUP(T68,$A$96:$U$126,21,FALSE)</f>
        <v>0.75</v>
      </c>
      <c r="V68" t="s">
        <v>30</v>
      </c>
      <c r="W68" s="2">
        <f>VLOOKUP(V68,$A$96:$W$126,23,FALSE)</f>
        <v>0.67</v>
      </c>
      <c r="X68" t="s">
        <v>30</v>
      </c>
      <c r="Y68" s="2">
        <f>VLOOKUP(X68,$A$96:$Y$126,25,FALSE)</f>
        <v>1</v>
      </c>
      <c r="Z68" t="s">
        <v>33</v>
      </c>
      <c r="AA68" s="2">
        <f>VLOOKUP(Z68,$A$96:$AA$126,27,FALSE)</f>
        <v>0.8</v>
      </c>
      <c r="AB68" t="s">
        <v>40</v>
      </c>
      <c r="AC68" s="2">
        <f>VLOOKUP(AB68,$A$96:$AC$126,29,FALSE)</f>
        <v>0.4</v>
      </c>
      <c r="AD68" t="s">
        <v>30</v>
      </c>
      <c r="AE68" s="2">
        <f>VLOOKUP(AD68,$A$96:$AE$126,31,FALSE)</f>
        <v>0.5</v>
      </c>
      <c r="AF68" t="s">
        <v>33</v>
      </c>
      <c r="AG68" s="2">
        <f>VLOOKUP(AF68,$A$96:$AG$126,33,FALSE)</f>
        <v>0.25</v>
      </c>
      <c r="AH68" t="s">
        <v>38</v>
      </c>
      <c r="AI68" s="2">
        <f>VLOOKUP(AH68,$A$96:$AI$126,35,FALSE)</f>
        <v>1</v>
      </c>
      <c r="AJ68" t="s">
        <v>40</v>
      </c>
      <c r="AK68" s="2">
        <f>VLOOKUP(AJ68,$A$96:$AK$126,37,FALSE)</f>
        <v>0.4</v>
      </c>
      <c r="AL68" t="s">
        <v>38</v>
      </c>
      <c r="AM68" s="2">
        <f>VLOOKUP(AL68,$A$96:$AM$126,39,FALSE)</f>
        <v>1</v>
      </c>
      <c r="AN68" t="s">
        <v>30</v>
      </c>
      <c r="AO68" s="2">
        <f>VLOOKUP(AN68,$A$96:$AO$126,41,FALSE)</f>
        <v>1</v>
      </c>
      <c r="AP68" t="s">
        <v>48</v>
      </c>
      <c r="AQ68" s="2">
        <f>VLOOKUP(AP68,$A$96:$AQ$126,43,FALSE)</f>
        <v>0.5</v>
      </c>
      <c r="AR68" t="s">
        <v>30</v>
      </c>
      <c r="AS68" s="2">
        <f>VLOOKUP(AR68,$A$96:$AS$126,45,FALSE)</f>
        <v>0.33333000000000002</v>
      </c>
      <c r="AT68" t="s">
        <v>33</v>
      </c>
      <c r="AU68" s="2">
        <f>VLOOKUP(AT68,$A$96:$AU$126,47,FALSE)</f>
        <v>1</v>
      </c>
      <c r="AV68" t="s">
        <v>48</v>
      </c>
      <c r="AW68" s="2">
        <f>VLOOKUP(AV68,$A$96:$AW$126,49,FALSE)</f>
        <v>0.5</v>
      </c>
      <c r="AX68" t="s">
        <v>41</v>
      </c>
      <c r="AY68" s="2">
        <f>VLOOKUP(AX68,$A$96:$AY$126,51,FALSE)</f>
        <v>0.25</v>
      </c>
      <c r="AZ68">
        <f>SUM(I68:AY68)</f>
        <v>12.85333</v>
      </c>
      <c r="BA68" s="12">
        <v>0.25</v>
      </c>
      <c r="BB68" s="12">
        <f>AZ68/24</f>
        <v>0.53555541666666662</v>
      </c>
    </row>
    <row r="69" spans="1:55" s="7" customFormat="1" x14ac:dyDescent="0.25">
      <c r="A69" t="s">
        <v>139</v>
      </c>
      <c r="B69" s="9" t="s">
        <v>30</v>
      </c>
      <c r="C69" s="9" t="s">
        <v>40</v>
      </c>
      <c r="D69" t="s">
        <v>30</v>
      </c>
      <c r="E69" s="2">
        <f>VLOOKUP(D69,$A$96:$E$126,5,FALSE)</f>
        <v>0.8</v>
      </c>
      <c r="F69" t="s">
        <v>33</v>
      </c>
      <c r="G69" s="2">
        <f>VLOOKUP(F69,$A$96:$G$126,7,FALSE)</f>
        <v>0.4</v>
      </c>
      <c r="H69" t="s">
        <v>30</v>
      </c>
      <c r="I69" s="2">
        <f>VLOOKUP(H69,$A$96:$I$126,9,FALSE)</f>
        <v>1</v>
      </c>
      <c r="J69" t="s">
        <v>30</v>
      </c>
      <c r="K69" s="2">
        <f>VLOOKUP(J69,$A$96:$K$126,11,FALSE)</f>
        <v>1</v>
      </c>
      <c r="L69" t="s">
        <v>33</v>
      </c>
      <c r="M69" s="2">
        <f>VLOOKUP(L69,$A$96:$M$126,13,FALSE)</f>
        <v>0.75</v>
      </c>
      <c r="N69" t="s">
        <v>41</v>
      </c>
      <c r="O69" s="2">
        <f>VLOOKUP(N69,$A$96:$O$126,15,FALSE)</f>
        <v>0.25</v>
      </c>
      <c r="P69" t="s">
        <v>41</v>
      </c>
      <c r="Q69" s="2">
        <f>VLOOKUP(P69,$A$96:$Q$126,17,FALSE)</f>
        <v>0.5</v>
      </c>
      <c r="R69" t="s">
        <v>38</v>
      </c>
      <c r="S69" s="2">
        <f>VLOOKUP(R69,$A$96:$S$126,19,FALSE)</f>
        <v>0.5</v>
      </c>
      <c r="T69" t="s">
        <v>30</v>
      </c>
      <c r="U69" s="2">
        <f>VLOOKUP(T69,$A$96:$U$126,21,FALSE)</f>
        <v>0.75</v>
      </c>
      <c r="V69" t="s">
        <v>30</v>
      </c>
      <c r="W69" s="2">
        <f>VLOOKUP(V69,$A$96:$W$126,23,FALSE)</f>
        <v>0.67</v>
      </c>
      <c r="X69" t="s">
        <v>30</v>
      </c>
      <c r="Y69" s="2">
        <f>VLOOKUP(X69,$A$96:$Y$126,25,FALSE)</f>
        <v>1</v>
      </c>
      <c r="Z69" t="s">
        <v>40</v>
      </c>
      <c r="AA69" s="2">
        <f>VLOOKUP(Z69,$A$96:$AA$126,27,FALSE)</f>
        <v>0.4</v>
      </c>
      <c r="AB69" t="s">
        <v>38</v>
      </c>
      <c r="AC69" s="2">
        <f>VLOOKUP(AB69,$A$96:$AC$126,29,FALSE)</f>
        <v>0.4</v>
      </c>
      <c r="AD69" t="s">
        <v>41</v>
      </c>
      <c r="AE69" s="2">
        <f>VLOOKUP(AD69,$A$96:$AE$126,31,FALSE)</f>
        <v>0.5</v>
      </c>
      <c r="AF69" t="s">
        <v>41</v>
      </c>
      <c r="AG69" s="2">
        <f>VLOOKUP(AF69,$A$96:$AG$126,33,FALSE)</f>
        <v>0.75</v>
      </c>
      <c r="AH69" t="s">
        <v>38</v>
      </c>
      <c r="AI69" s="2">
        <f>VLOOKUP(AH69,$A$96:$AI$126,35,FALSE)</f>
        <v>1</v>
      </c>
      <c r="AJ69" t="s">
        <v>38</v>
      </c>
      <c r="AK69" s="2">
        <f>VLOOKUP(AJ69,$A$96:$AK$126,37,FALSE)</f>
        <v>0.4</v>
      </c>
      <c r="AL69" t="s">
        <v>33</v>
      </c>
      <c r="AM69" s="2">
        <f>VLOOKUP(AL69,$A$96:$AM$126,39,FALSE)</f>
        <v>0.5</v>
      </c>
      <c r="AN69" t="s">
        <v>30</v>
      </c>
      <c r="AO69" s="2">
        <f>VLOOKUP(AN69,$A$96:$AO$126,41,FALSE)</f>
        <v>1</v>
      </c>
      <c r="AP69" t="s">
        <v>30</v>
      </c>
      <c r="AQ69" s="2">
        <f>VLOOKUP(AP69,$A$96:$AQ$126,43,FALSE)</f>
        <v>1</v>
      </c>
      <c r="AR69" t="s">
        <v>33</v>
      </c>
      <c r="AS69" s="2">
        <f>VLOOKUP(AR69,$A$96:$AS$126,45,FALSE)</f>
        <v>0.33333000000000002</v>
      </c>
      <c r="AT69" t="s">
        <v>41</v>
      </c>
      <c r="AU69" s="2">
        <f>VLOOKUP(AT69,$A$96:$AU$126,47,FALSE)</f>
        <v>0.5</v>
      </c>
      <c r="AV69" t="s">
        <v>33</v>
      </c>
      <c r="AW69" s="2">
        <f>VLOOKUP(AV69,$A$96:$AW$126,49,FALSE)</f>
        <v>0.5</v>
      </c>
      <c r="AX69" t="s">
        <v>41</v>
      </c>
      <c r="AY69" s="2">
        <f>VLOOKUP(AX69,$A$96:$AY$126,51,FALSE)</f>
        <v>0.25</v>
      </c>
      <c r="AZ69">
        <f>SUM(I69:AY69)</f>
        <v>13.953330000000001</v>
      </c>
      <c r="BA69" s="12">
        <v>0.25</v>
      </c>
      <c r="BB69" s="12">
        <f>AZ69/24</f>
        <v>0.58138875000000001</v>
      </c>
    </row>
    <row r="70" spans="1:55" s="7" customFormat="1" x14ac:dyDescent="0.25">
      <c r="A70" s="7" t="s">
        <v>65</v>
      </c>
      <c r="B70" s="7" t="s">
        <v>30</v>
      </c>
      <c r="C70" s="7" t="s">
        <v>40</v>
      </c>
      <c r="D70" s="7" t="s">
        <v>30</v>
      </c>
      <c r="E70" s="2">
        <f>VLOOKUP(D70,$A$96:$E$126,5,FALSE)</f>
        <v>0.8</v>
      </c>
      <c r="F70" s="7" t="s">
        <v>38</v>
      </c>
      <c r="G70" s="2">
        <f>VLOOKUP(F70,$A$96:$G$126,7,FALSE)</f>
        <v>0.8</v>
      </c>
      <c r="H70" s="7" t="s">
        <v>35</v>
      </c>
      <c r="I70" s="2">
        <f>VLOOKUP(H70,$A$96:$I$126,9,FALSE)</f>
        <v>0.67</v>
      </c>
      <c r="J70" s="7" t="s">
        <v>34</v>
      </c>
      <c r="K70" s="2">
        <f>VLOOKUP(J70,$A$96:$K$126,11,FALSE)</f>
        <v>0.67</v>
      </c>
      <c r="L70" s="7" t="s">
        <v>30</v>
      </c>
      <c r="M70" s="2">
        <f>VLOOKUP(L70,$A$96:$M$126,13,FALSE)</f>
        <v>0.25</v>
      </c>
      <c r="N70" s="7" t="s">
        <v>48</v>
      </c>
      <c r="O70" s="2">
        <f>VLOOKUP(N70,$A$96:$O$126,15,FALSE)</f>
        <v>0.75</v>
      </c>
      <c r="P70" s="7" t="s">
        <v>41</v>
      </c>
      <c r="Q70" s="2">
        <f>VLOOKUP(P70,$A$96:$Q$126,17,FALSE)</f>
        <v>0.5</v>
      </c>
      <c r="R70" s="7" t="s">
        <v>33</v>
      </c>
      <c r="S70" s="2">
        <f>VLOOKUP(R70,$A$96:$S$126,19,FALSE)</f>
        <v>1</v>
      </c>
      <c r="T70" s="7" t="s">
        <v>34</v>
      </c>
      <c r="U70" s="2">
        <f>VLOOKUP(T70,$A$96:$U$126,21,FALSE)</f>
        <v>1</v>
      </c>
      <c r="V70" s="7" t="s">
        <v>35</v>
      </c>
      <c r="W70" s="2">
        <f>VLOOKUP(V70,$A$96:$W$126,23,FALSE)</f>
        <v>1</v>
      </c>
      <c r="X70" s="7" t="s">
        <v>28</v>
      </c>
      <c r="Y70" s="2">
        <f>VLOOKUP(X70,$A$96:$Y$126,25,FALSE)</f>
        <v>0.75</v>
      </c>
      <c r="Z70" s="7" t="s">
        <v>34</v>
      </c>
      <c r="AA70" s="2">
        <f>VLOOKUP(Z70,$A$96:$AA$126,27,FALSE)</f>
        <v>1</v>
      </c>
      <c r="AB70" s="7" t="s">
        <v>38</v>
      </c>
      <c r="AC70" s="2">
        <f>VLOOKUP(AB70,$A$96:$AC$126,29,FALSE)</f>
        <v>0.4</v>
      </c>
      <c r="AD70" s="7" t="s">
        <v>35</v>
      </c>
      <c r="AE70" s="2">
        <f>VLOOKUP(AD70,$A$96:$AE$126,31,FALSE)</f>
        <v>0.75</v>
      </c>
      <c r="AF70" s="7" t="s">
        <v>28</v>
      </c>
      <c r="AG70" s="2">
        <f>VLOOKUP(AF70,$A$96:$AG$126,33,FALSE)</f>
        <v>0.5</v>
      </c>
      <c r="AH70" s="7" t="s">
        <v>38</v>
      </c>
      <c r="AI70" s="2">
        <f>VLOOKUP(AH70,$A$96:$AI$126,35,FALSE)</f>
        <v>1</v>
      </c>
      <c r="AJ70" s="7" t="s">
        <v>28</v>
      </c>
      <c r="AK70" s="2">
        <f>VLOOKUP(AJ70,$A$96:$AK$126,37,FALSE)</f>
        <v>0.6</v>
      </c>
      <c r="AL70" s="7" t="s">
        <v>38</v>
      </c>
      <c r="AM70" s="2">
        <f>VLOOKUP(AL70,$A$96:$AM$126,39,FALSE)</f>
        <v>1</v>
      </c>
      <c r="AN70" s="7" t="s">
        <v>34</v>
      </c>
      <c r="AO70" s="2">
        <f>VLOOKUP(AN70,$A$96:$AO$126,41,FALSE)</f>
        <v>0.3333333</v>
      </c>
      <c r="AP70" s="7" t="s">
        <v>35</v>
      </c>
      <c r="AQ70" s="2">
        <f>VLOOKUP(AP70,$A$96:$AQ$126,43,FALSE)</f>
        <v>0.75</v>
      </c>
      <c r="AR70" s="7" t="s">
        <v>33</v>
      </c>
      <c r="AS70" s="2">
        <f>VLOOKUP(AR70,$A$96:$AS$126,45,FALSE)</f>
        <v>0.33333000000000002</v>
      </c>
      <c r="AT70" s="7" t="s">
        <v>30</v>
      </c>
      <c r="AU70" s="2">
        <f>VLOOKUP(AT70,$A$96:$AU$126,47,FALSE)</f>
        <v>0.5</v>
      </c>
      <c r="AV70" s="7" t="s">
        <v>32</v>
      </c>
      <c r="AW70" s="2">
        <f>VLOOKUP(AV70,$A$96:$AW$126,49,FALSE)</f>
        <v>0.25</v>
      </c>
      <c r="AX70" s="7" t="s">
        <v>37</v>
      </c>
      <c r="AY70" s="2">
        <f>VLOOKUP(AX70,$A$96:$AY$126,51,FALSE)</f>
        <v>0.5</v>
      </c>
      <c r="AZ70">
        <f>SUM(I70:AY70)</f>
        <v>14.5066633</v>
      </c>
      <c r="BA70" s="12">
        <v>0.25</v>
      </c>
      <c r="BB70" s="12">
        <f>AZ70/24</f>
        <v>0.60444430416666661</v>
      </c>
      <c r="BC70"/>
    </row>
    <row r="71" spans="1:55" s="7" customFormat="1" x14ac:dyDescent="0.25">
      <c r="A71" t="s">
        <v>161</v>
      </c>
      <c r="B71" s="9" t="s">
        <v>30</v>
      </c>
      <c r="C71" s="9" t="s">
        <v>40</v>
      </c>
      <c r="D71" t="s">
        <v>29</v>
      </c>
      <c r="E71" s="2">
        <f>VLOOKUP(D71,$A$96:$E$126,5,FALSE)</f>
        <v>0.2</v>
      </c>
      <c r="F71" t="s">
        <v>34</v>
      </c>
      <c r="G71" s="2">
        <f>VLOOKUP(F71,$A$96:$G$126,7,FALSE)</f>
        <v>0.2</v>
      </c>
      <c r="H71" t="s">
        <v>30</v>
      </c>
      <c r="I71" s="2">
        <f>VLOOKUP(H71,$A$96:$I$126,9,FALSE)</f>
        <v>1</v>
      </c>
      <c r="J71" t="s">
        <v>30</v>
      </c>
      <c r="K71" s="2">
        <f>VLOOKUP(J71,$A$96:$K$126,11,FALSE)</f>
        <v>1</v>
      </c>
      <c r="L71" t="s">
        <v>35</v>
      </c>
      <c r="M71" s="2">
        <f>VLOOKUP(L71,$A$96:$M$126,13,FALSE)</f>
        <v>0</v>
      </c>
      <c r="N71" t="s">
        <v>36</v>
      </c>
      <c r="O71" s="2">
        <f>VLOOKUP(N71,$A$96:$O$126,15,FALSE)</f>
        <v>0.75</v>
      </c>
      <c r="P71" t="s">
        <v>33</v>
      </c>
      <c r="Q71" s="2">
        <f>VLOOKUP(P71,$A$96:$Q$126,17,FALSE)</f>
        <v>0.5</v>
      </c>
      <c r="R71" t="s">
        <v>35</v>
      </c>
      <c r="S71" s="2">
        <f>VLOOKUP(R71,$A$96:$S$126,19,FALSE)</f>
        <v>0.25</v>
      </c>
      <c r="T71" t="s">
        <v>30</v>
      </c>
      <c r="U71" s="2">
        <f>VLOOKUP(T71,$A$96:$U$126,21,FALSE)</f>
        <v>0.75</v>
      </c>
      <c r="V71" t="s">
        <v>38</v>
      </c>
      <c r="W71" s="2">
        <f>VLOOKUP(V71,$A$96:$W$126,23,FALSE)</f>
        <v>0.67</v>
      </c>
      <c r="X71" t="s">
        <v>30</v>
      </c>
      <c r="Y71" s="2">
        <f>VLOOKUP(X71,$A$96:$Y$126,25,FALSE)</f>
        <v>1</v>
      </c>
      <c r="Z71" t="s">
        <v>30</v>
      </c>
      <c r="AA71" s="2">
        <f>VLOOKUP(Z71,$A$96:$AA$126,27,FALSE)</f>
        <v>0.8</v>
      </c>
      <c r="AB71" t="s">
        <v>45</v>
      </c>
      <c r="AC71" s="2">
        <f>VLOOKUP(AB71,$A$96:$AC$126,29,FALSE)</f>
        <v>0.6</v>
      </c>
      <c r="AD71" t="s">
        <v>49</v>
      </c>
      <c r="AE71" s="2">
        <f>VLOOKUP(AD71,$A$96:$AE$126,31,FALSE)</f>
        <v>0.5</v>
      </c>
      <c r="AF71" t="s">
        <v>31</v>
      </c>
      <c r="AG71" s="2">
        <f>VLOOKUP(AF71,$A$96:$AG$126,33,FALSE)</f>
        <v>0.5</v>
      </c>
      <c r="AH71" t="s">
        <v>38</v>
      </c>
      <c r="AI71" s="2">
        <f>VLOOKUP(AH71,$A$96:$AI$126,35,FALSE)</f>
        <v>1</v>
      </c>
      <c r="AJ71" t="s">
        <v>37</v>
      </c>
      <c r="AK71" s="2">
        <f>VLOOKUP(AJ71,$A$96:$AK$126,37,FALSE)</f>
        <v>0.6</v>
      </c>
      <c r="AL71" t="s">
        <v>33</v>
      </c>
      <c r="AM71" s="2">
        <f>VLOOKUP(AL71,$A$96:$AM$126,39,FALSE)</f>
        <v>0.5</v>
      </c>
      <c r="AN71" t="s">
        <v>34</v>
      </c>
      <c r="AO71" s="2">
        <f>VLOOKUP(AN71,$A$96:$AO$126,41,FALSE)</f>
        <v>0.3333333</v>
      </c>
      <c r="AP71" t="s">
        <v>30</v>
      </c>
      <c r="AQ71" s="2">
        <f>VLOOKUP(AP71,$A$96:$AQ$126,43,FALSE)</f>
        <v>1</v>
      </c>
      <c r="AR71" t="s">
        <v>38</v>
      </c>
      <c r="AS71" s="2">
        <f>VLOOKUP(AR71,$A$96:$AS$126,45,FALSE)</f>
        <v>1</v>
      </c>
      <c r="AT71" t="s">
        <v>38</v>
      </c>
      <c r="AU71" s="2">
        <f>VLOOKUP(AT71,$A$96:$AU$126,47,FALSE)</f>
        <v>0.5</v>
      </c>
      <c r="AV71" t="s">
        <v>31</v>
      </c>
      <c r="AW71" s="2">
        <f>VLOOKUP(AV71,$A$96:$AW$126,49,FALSE)</f>
        <v>0.25</v>
      </c>
      <c r="AX71" t="s">
        <v>35</v>
      </c>
      <c r="AY71" s="2">
        <f>VLOOKUP(AX71,$A$96:$AY$126,51,FALSE)</f>
        <v>0.5</v>
      </c>
      <c r="AZ71">
        <f>SUM(I71:AY71)</f>
        <v>14.0033333</v>
      </c>
      <c r="BA71" s="12">
        <v>0.25</v>
      </c>
      <c r="BB71" s="12">
        <f>AZ71/24</f>
        <v>0.58347222083333328</v>
      </c>
      <c r="BC71"/>
    </row>
    <row r="72" spans="1:55" x14ac:dyDescent="0.25">
      <c r="A72" t="s">
        <v>112</v>
      </c>
      <c r="B72" s="1" t="s">
        <v>30</v>
      </c>
      <c r="C72" s="1" t="s">
        <v>40</v>
      </c>
      <c r="D72" t="s">
        <v>30</v>
      </c>
      <c r="E72" s="2">
        <f>VLOOKUP(D72,$A$96:$E$126,5,FALSE)</f>
        <v>0.8</v>
      </c>
      <c r="F72" t="s">
        <v>40</v>
      </c>
      <c r="G72" s="2">
        <f>VLOOKUP(F72,$A$96:$G$126,7,FALSE)</f>
        <v>0.8</v>
      </c>
      <c r="H72" t="s">
        <v>30</v>
      </c>
      <c r="I72" s="2">
        <f>VLOOKUP(H72,$A$96:$I$126,9,FALSE)</f>
        <v>1</v>
      </c>
      <c r="J72" t="s">
        <v>30</v>
      </c>
      <c r="K72" s="2">
        <f>VLOOKUP(J72,$A$96:$K$126,11,FALSE)</f>
        <v>1</v>
      </c>
      <c r="L72" t="s">
        <v>33</v>
      </c>
      <c r="M72" s="2">
        <f>VLOOKUP(L72,$A$96:$M$126,13,FALSE)</f>
        <v>0.75</v>
      </c>
      <c r="N72" t="s">
        <v>33</v>
      </c>
      <c r="O72" s="2">
        <f>VLOOKUP(N72,$A$96:$O$126,15,FALSE)</f>
        <v>0.25</v>
      </c>
      <c r="P72" t="s">
        <v>41</v>
      </c>
      <c r="Q72" s="2">
        <f>VLOOKUP(P72,$A$96:$Q$126,17,FALSE)</f>
        <v>0.5</v>
      </c>
      <c r="R72" t="s">
        <v>41</v>
      </c>
      <c r="S72" s="2">
        <f>VLOOKUP(R72,$A$96:$S$126,19,FALSE)</f>
        <v>0.5</v>
      </c>
      <c r="T72" t="s">
        <v>30</v>
      </c>
      <c r="U72" s="2">
        <f>VLOOKUP(T72,$A$96:$U$126,21,FALSE)</f>
        <v>0.75</v>
      </c>
      <c r="V72" t="s">
        <v>38</v>
      </c>
      <c r="W72" s="2">
        <f>VLOOKUP(V72,$A$96:$W$126,23,FALSE)</f>
        <v>0.67</v>
      </c>
      <c r="X72" t="s">
        <v>38</v>
      </c>
      <c r="Y72" s="2">
        <f>VLOOKUP(X72,$A$96:$Y$126,25,FALSE)</f>
        <v>0.5</v>
      </c>
      <c r="Z72" t="s">
        <v>40</v>
      </c>
      <c r="AA72" s="2">
        <f>VLOOKUP(Z72,$A$96:$AA$126,27,FALSE)</f>
        <v>0.4</v>
      </c>
      <c r="AB72" t="s">
        <v>33</v>
      </c>
      <c r="AC72" s="2">
        <f>VLOOKUP(AB72,$A$96:$AC$126,29,FALSE)</f>
        <v>0.8</v>
      </c>
      <c r="AD72" t="s">
        <v>33</v>
      </c>
      <c r="AE72" s="2">
        <f>VLOOKUP(AD72,$A$96:$AE$126,31,FALSE)</f>
        <v>0</v>
      </c>
      <c r="AF72" t="s">
        <v>41</v>
      </c>
      <c r="AG72" s="2">
        <f>VLOOKUP(AF72,$A$96:$AG$126,33,FALSE)</f>
        <v>0.75</v>
      </c>
      <c r="AH72" t="s">
        <v>38</v>
      </c>
      <c r="AI72" s="2">
        <f>VLOOKUP(AH72,$A$96:$AI$126,35,FALSE)</f>
        <v>1</v>
      </c>
      <c r="AJ72" t="s">
        <v>33</v>
      </c>
      <c r="AK72" s="2">
        <f>VLOOKUP(AJ72,$A$96:$AK$126,37,FALSE)</f>
        <v>0.8</v>
      </c>
      <c r="AL72" t="s">
        <v>38</v>
      </c>
      <c r="AM72" s="2">
        <f>VLOOKUP(AL72,$A$96:$AM$126,39,FALSE)</f>
        <v>1</v>
      </c>
      <c r="AN72" t="s">
        <v>33</v>
      </c>
      <c r="AO72" s="2">
        <f>VLOOKUP(AN72,$A$96:$AO$126,41,FALSE)</f>
        <v>0.33333299999999999</v>
      </c>
      <c r="AP72" t="s">
        <v>30</v>
      </c>
      <c r="AQ72" s="2">
        <f>VLOOKUP(AP72,$A$96:$AQ$126,43,FALSE)</f>
        <v>1</v>
      </c>
      <c r="AR72" t="s">
        <v>38</v>
      </c>
      <c r="AS72" s="2">
        <f>VLOOKUP(AR72,$A$96:$AS$126,45,FALSE)</f>
        <v>1</v>
      </c>
      <c r="AT72" t="s">
        <v>30</v>
      </c>
      <c r="AU72" s="2">
        <f>VLOOKUP(AT72,$A$96:$AU$126,47,FALSE)</f>
        <v>0.5</v>
      </c>
      <c r="AV72" t="s">
        <v>30</v>
      </c>
      <c r="AW72" s="2">
        <f>VLOOKUP(AV72,$A$96:$AW$126,49,FALSE)</f>
        <v>1</v>
      </c>
      <c r="AX72" t="s">
        <v>30</v>
      </c>
      <c r="AY72" s="2">
        <f>VLOOKUP(AX72,$A$96:$AY$126,51,FALSE)</f>
        <v>0.25</v>
      </c>
      <c r="AZ72">
        <f>SUM(I72:AY72)</f>
        <v>14.753333000000001</v>
      </c>
      <c r="BA72" s="12">
        <v>0.29166666666666669</v>
      </c>
      <c r="BB72" s="12">
        <f>AZ72/24</f>
        <v>0.61472220833333335</v>
      </c>
    </row>
    <row r="73" spans="1:55" x14ac:dyDescent="0.25">
      <c r="A73" t="s">
        <v>123</v>
      </c>
      <c r="B73" s="1" t="s">
        <v>30</v>
      </c>
      <c r="C73" s="1" t="s">
        <v>40</v>
      </c>
      <c r="D73" t="s">
        <v>41</v>
      </c>
      <c r="E73" s="2">
        <f>VLOOKUP(D73,$A$96:$E$126,5,FALSE)</f>
        <v>0.8</v>
      </c>
      <c r="F73" t="s">
        <v>41</v>
      </c>
      <c r="G73" s="2">
        <f>VLOOKUP(F73,$A$96:$G$126,7,FALSE)</f>
        <v>0.4</v>
      </c>
      <c r="H73" t="s">
        <v>30</v>
      </c>
      <c r="I73" s="2">
        <f>VLOOKUP(H73,$A$96:$I$126,9,FALSE)</f>
        <v>1</v>
      </c>
      <c r="J73" t="s">
        <v>30</v>
      </c>
      <c r="K73" s="2">
        <f>VLOOKUP(J73,$A$96:$K$126,11,FALSE)</f>
        <v>1</v>
      </c>
      <c r="L73" t="s">
        <v>41</v>
      </c>
      <c r="M73" s="2">
        <f>VLOOKUP(L73,$A$96:$M$126,13,FALSE)</f>
        <v>0.75</v>
      </c>
      <c r="N73" t="s">
        <v>35</v>
      </c>
      <c r="O73" s="2">
        <f>VLOOKUP(N73,$A$96:$O$126,15,FALSE)</f>
        <v>0.5</v>
      </c>
      <c r="P73" t="s">
        <v>30</v>
      </c>
      <c r="Q73" s="2">
        <f>VLOOKUP(P73,$A$96:$Q$126,17,FALSE)</f>
        <v>1</v>
      </c>
      <c r="R73" t="s">
        <v>41</v>
      </c>
      <c r="S73" s="2">
        <f>VLOOKUP(R73,$A$96:$S$126,19,FALSE)</f>
        <v>0.5</v>
      </c>
      <c r="T73" t="s">
        <v>34</v>
      </c>
      <c r="U73" s="2">
        <f>VLOOKUP(T73,$A$96:$U$126,21,FALSE)</f>
        <v>1</v>
      </c>
      <c r="V73" t="s">
        <v>38</v>
      </c>
      <c r="W73" s="2">
        <f>VLOOKUP(V73,$A$96:$W$126,23,FALSE)</f>
        <v>0.67</v>
      </c>
      <c r="X73" t="s">
        <v>28</v>
      </c>
      <c r="Y73" s="2">
        <f>VLOOKUP(X73,$A$96:$Y$126,25,FALSE)</f>
        <v>0.75</v>
      </c>
      <c r="Z73" t="s">
        <v>40</v>
      </c>
      <c r="AA73" s="2">
        <f>VLOOKUP(Z73,$A$96:$AA$126,27,FALSE)</f>
        <v>0.4</v>
      </c>
      <c r="AB73" t="s">
        <v>45</v>
      </c>
      <c r="AC73" s="2">
        <f>VLOOKUP(AB73,$A$96:$AC$126,29,FALSE)</f>
        <v>0.6</v>
      </c>
      <c r="AD73" t="s">
        <v>28</v>
      </c>
      <c r="AE73" s="2">
        <f>VLOOKUP(AD73,$A$96:$AE$126,31,FALSE)</f>
        <v>0.75</v>
      </c>
      <c r="AF73" t="s">
        <v>37</v>
      </c>
      <c r="AG73" s="2">
        <f>VLOOKUP(AF73,$A$96:$AG$126,33,FALSE)</f>
        <v>1</v>
      </c>
      <c r="AH73" t="s">
        <v>45</v>
      </c>
      <c r="AI73" s="2">
        <f>VLOOKUP(AH73,$A$96:$AI$126,35,FALSE)</f>
        <v>0.75</v>
      </c>
      <c r="AJ73" t="s">
        <v>41</v>
      </c>
      <c r="AK73" s="2">
        <f>VLOOKUP(AJ73,$A$96:$AK$126,37,FALSE)</f>
        <v>0.8</v>
      </c>
      <c r="AL73" t="s">
        <v>33</v>
      </c>
      <c r="AM73" s="2">
        <f>VLOOKUP(AL73,$A$96:$AM$126,39,FALSE)</f>
        <v>0.5</v>
      </c>
      <c r="AN73" t="s">
        <v>34</v>
      </c>
      <c r="AO73" s="2">
        <f>VLOOKUP(AN73,$A$96:$AO$126,41,FALSE)</f>
        <v>0.3333333</v>
      </c>
      <c r="AP73" t="s">
        <v>34</v>
      </c>
      <c r="AQ73" s="2">
        <f>VLOOKUP(AP73,$A$96:$AQ$126,43,FALSE)</f>
        <v>0.75</v>
      </c>
      <c r="AR73" t="s">
        <v>38</v>
      </c>
      <c r="AS73" s="2">
        <f>VLOOKUP(AR73,$A$96:$AS$126,45,FALSE)</f>
        <v>1</v>
      </c>
      <c r="AT73" t="s">
        <v>41</v>
      </c>
      <c r="AU73" s="2">
        <f>VLOOKUP(AT73,$A$96:$AU$126,47,FALSE)</f>
        <v>0.5</v>
      </c>
      <c r="AV73" t="s">
        <v>32</v>
      </c>
      <c r="AW73" s="2">
        <f>VLOOKUP(AV73,$A$96:$AW$126,49,FALSE)</f>
        <v>0.25</v>
      </c>
      <c r="AX73" t="s">
        <v>32</v>
      </c>
      <c r="AY73" s="2">
        <f>VLOOKUP(AX73,$A$96:$AY$126,51,FALSE)</f>
        <v>1</v>
      </c>
      <c r="AZ73">
        <f>SUM(I73:AY73)</f>
        <v>15.8033333</v>
      </c>
      <c r="BA73" s="12">
        <v>0.29166666666666669</v>
      </c>
      <c r="BB73" s="12">
        <f>AZ73/24</f>
        <v>0.65847222083333334</v>
      </c>
    </row>
    <row r="74" spans="1:55" x14ac:dyDescent="0.25">
      <c r="A74" s="7" t="s">
        <v>94</v>
      </c>
      <c r="B74" s="7" t="s">
        <v>30</v>
      </c>
      <c r="C74" s="7" t="s">
        <v>40</v>
      </c>
      <c r="D74" s="7" t="s">
        <v>36</v>
      </c>
      <c r="E74" s="2">
        <f>VLOOKUP(D74,$A$96:$E$126,5,FALSE)</f>
        <v>0.8</v>
      </c>
      <c r="F74" s="7" t="s">
        <v>29</v>
      </c>
      <c r="G74" s="2">
        <f>VLOOKUP(F74,$A$96:$G$126,7,FALSE)</f>
        <v>1</v>
      </c>
      <c r="H74" s="7" t="s">
        <v>45</v>
      </c>
      <c r="I74" s="2">
        <f>VLOOKUP(H74,$A$96:$I$126,9,FALSE)</f>
        <v>0</v>
      </c>
      <c r="J74" s="7" t="s">
        <v>34</v>
      </c>
      <c r="K74" s="2">
        <f>VLOOKUP(J74,$A$96:$K$126,11,FALSE)</f>
        <v>0.67</v>
      </c>
      <c r="L74" s="7" t="s">
        <v>33</v>
      </c>
      <c r="M74" s="2">
        <f>VLOOKUP(L74,$A$96:$M$126,13,FALSE)</f>
        <v>0.75</v>
      </c>
      <c r="N74" s="7" t="s">
        <v>32</v>
      </c>
      <c r="O74" s="2">
        <f>VLOOKUP(N74,$A$96:$O$126,15,FALSE)</f>
        <v>1</v>
      </c>
      <c r="P74" s="7" t="s">
        <v>31</v>
      </c>
      <c r="Q74" s="2">
        <f>VLOOKUP(P74,$A$96:$Q$126,17,FALSE)</f>
        <v>0.25</v>
      </c>
      <c r="R74" s="7" t="s">
        <v>38</v>
      </c>
      <c r="S74" s="2">
        <f>VLOOKUP(R74,$A$96:$S$126,19,FALSE)</f>
        <v>0.5</v>
      </c>
      <c r="T74" s="7" t="s">
        <v>30</v>
      </c>
      <c r="U74" s="2">
        <f>VLOOKUP(T74,$A$96:$U$126,21,FALSE)</f>
        <v>0.75</v>
      </c>
      <c r="V74" s="7" t="s">
        <v>38</v>
      </c>
      <c r="W74" s="2">
        <f>VLOOKUP(V74,$A$96:$W$126,23,FALSE)</f>
        <v>0.67</v>
      </c>
      <c r="X74" s="7" t="s">
        <v>30</v>
      </c>
      <c r="Y74" s="2">
        <f>VLOOKUP(X74,$A$96:$Y$126,25,FALSE)</f>
        <v>1</v>
      </c>
      <c r="Z74" s="7" t="s">
        <v>40</v>
      </c>
      <c r="AA74" s="2">
        <f>VLOOKUP(Z74,$A$96:$AA$126,27,FALSE)</f>
        <v>0.4</v>
      </c>
      <c r="AB74" s="7" t="s">
        <v>45</v>
      </c>
      <c r="AC74" s="2">
        <f>VLOOKUP(AB74,$A$96:$AC$126,29,FALSE)</f>
        <v>0.6</v>
      </c>
      <c r="AD74" s="7" t="s">
        <v>28</v>
      </c>
      <c r="AE74" s="2">
        <f>VLOOKUP(AD74,$A$96:$AE$126,31,FALSE)</f>
        <v>0.75</v>
      </c>
      <c r="AF74" s="7" t="s">
        <v>41</v>
      </c>
      <c r="AG74" s="2">
        <f>VLOOKUP(AF74,$A$96:$AG$126,33,FALSE)</f>
        <v>0.75</v>
      </c>
      <c r="AH74" s="7" t="s">
        <v>38</v>
      </c>
      <c r="AI74" s="2">
        <f>VLOOKUP(AH74,$A$96:$AI$126,35,FALSE)</f>
        <v>1</v>
      </c>
      <c r="AJ74" s="7" t="s">
        <v>33</v>
      </c>
      <c r="AK74" s="2">
        <f>VLOOKUP(AJ74,$A$96:$AK$126,37,FALSE)</f>
        <v>0.8</v>
      </c>
      <c r="AL74" s="7" t="s">
        <v>33</v>
      </c>
      <c r="AM74" s="2">
        <f>VLOOKUP(AL74,$A$96:$AM$126,39,FALSE)</f>
        <v>0.5</v>
      </c>
      <c r="AN74" s="7" t="s">
        <v>30</v>
      </c>
      <c r="AO74" s="2">
        <f>VLOOKUP(AN74,$A$96:$AO$126,41,FALSE)</f>
        <v>1</v>
      </c>
      <c r="AP74" s="7" t="s">
        <v>37</v>
      </c>
      <c r="AQ74" s="2">
        <f>VLOOKUP(AP74,$A$96:$AQ$126,43,FALSE)</f>
        <v>0.25</v>
      </c>
      <c r="AR74" s="7" t="s">
        <v>38</v>
      </c>
      <c r="AS74" s="2">
        <f>VLOOKUP(AR74,$A$96:$AS$126,45,FALSE)</f>
        <v>1</v>
      </c>
      <c r="AT74" s="7" t="s">
        <v>33</v>
      </c>
      <c r="AU74" s="2">
        <f>VLOOKUP(AT74,$A$96:$AU$126,47,FALSE)</f>
        <v>1</v>
      </c>
      <c r="AV74" s="7" t="s">
        <v>32</v>
      </c>
      <c r="AW74" s="2">
        <f>VLOOKUP(AV74,$A$96:$AW$126,49,FALSE)</f>
        <v>0.25</v>
      </c>
      <c r="AX74" s="7" t="s">
        <v>32</v>
      </c>
      <c r="AY74" s="2">
        <f>VLOOKUP(AX74,$A$96:$AY$126,51,FALSE)</f>
        <v>1</v>
      </c>
      <c r="AZ74">
        <f>SUM(I74:AY74)</f>
        <v>14.89</v>
      </c>
      <c r="BA74" s="12">
        <v>0.29166666666666669</v>
      </c>
      <c r="BB74" s="12">
        <f>AZ74/24</f>
        <v>0.62041666666666673</v>
      </c>
      <c r="BC74" s="7"/>
    </row>
    <row r="75" spans="1:55" x14ac:dyDescent="0.25">
      <c r="A75" s="7" t="s">
        <v>70</v>
      </c>
      <c r="B75" s="7" t="s">
        <v>30</v>
      </c>
      <c r="C75" s="7" t="s">
        <v>40</v>
      </c>
      <c r="D75" s="7" t="s">
        <v>38</v>
      </c>
      <c r="E75" s="2">
        <f>VLOOKUP(D75,$A$96:$E$126,5,FALSE)</f>
        <v>0.4</v>
      </c>
      <c r="F75" s="7" t="s">
        <v>35</v>
      </c>
      <c r="G75" s="2">
        <f>VLOOKUP(F75,$A$96:$G$126,7,FALSE)</f>
        <v>0.6</v>
      </c>
      <c r="H75" s="7" t="s">
        <v>30</v>
      </c>
      <c r="I75" s="2">
        <f>VLOOKUP(H75,$A$96:$I$126,9,FALSE)</f>
        <v>1</v>
      </c>
      <c r="J75" s="7" t="s">
        <v>38</v>
      </c>
      <c r="K75" s="2">
        <f>VLOOKUP(J75,$A$96:$K$126,11,FALSE)</f>
        <v>0.33</v>
      </c>
      <c r="L75" s="7" t="s">
        <v>41</v>
      </c>
      <c r="M75" s="2">
        <f>VLOOKUP(L75,$A$96:$M$126,13,FALSE)</f>
        <v>0.75</v>
      </c>
      <c r="N75" s="7" t="s">
        <v>32</v>
      </c>
      <c r="O75" s="2">
        <f>VLOOKUP(N75,$A$96:$O$126,15,FALSE)</f>
        <v>1</v>
      </c>
      <c r="P75" s="7" t="s">
        <v>30</v>
      </c>
      <c r="Q75" s="2">
        <f>VLOOKUP(P75,$A$96:$Q$126,17,FALSE)</f>
        <v>1</v>
      </c>
      <c r="R75" s="7" t="s">
        <v>38</v>
      </c>
      <c r="S75" s="2">
        <f>VLOOKUP(R75,$A$96:$S$126,19,FALSE)</f>
        <v>0.5</v>
      </c>
      <c r="T75" s="7" t="s">
        <v>30</v>
      </c>
      <c r="U75" s="2">
        <f>VLOOKUP(T75,$A$96:$U$126,21,FALSE)</f>
        <v>0.75</v>
      </c>
      <c r="V75" s="7" t="s">
        <v>35</v>
      </c>
      <c r="W75" s="2">
        <f>VLOOKUP(V75,$A$96:$W$126,23,FALSE)</f>
        <v>1</v>
      </c>
      <c r="X75" s="7" t="s">
        <v>28</v>
      </c>
      <c r="Y75" s="2">
        <f>VLOOKUP(X75,$A$96:$Y$126,25,FALSE)</f>
        <v>0.75</v>
      </c>
      <c r="Z75" s="7" t="s">
        <v>30</v>
      </c>
      <c r="AA75" s="2">
        <f>VLOOKUP(Z75,$A$96:$AA$126,27,FALSE)</f>
        <v>0.8</v>
      </c>
      <c r="AB75" s="7" t="s">
        <v>38</v>
      </c>
      <c r="AC75" s="2">
        <f>VLOOKUP(AB75,$A$96:$AC$126,29,FALSE)</f>
        <v>0.4</v>
      </c>
      <c r="AD75" s="7" t="s">
        <v>45</v>
      </c>
      <c r="AE75" s="2">
        <f>VLOOKUP(AD75,$A$96:$AE$126,31,FALSE)</f>
        <v>0.25</v>
      </c>
      <c r="AF75" s="7" t="s">
        <v>33</v>
      </c>
      <c r="AG75" s="2">
        <f>VLOOKUP(AF75,$A$96:$AG$126,33,FALSE)</f>
        <v>0.25</v>
      </c>
      <c r="AH75" s="7" t="s">
        <v>38</v>
      </c>
      <c r="AI75" s="2">
        <f>VLOOKUP(AH75,$A$96:$AI$126,35,FALSE)</f>
        <v>1</v>
      </c>
      <c r="AJ75" s="7" t="s">
        <v>33</v>
      </c>
      <c r="AK75" s="2">
        <f>VLOOKUP(AJ75,$A$96:$AK$126,37,FALSE)</f>
        <v>0.8</v>
      </c>
      <c r="AL75" s="7" t="s">
        <v>33</v>
      </c>
      <c r="AM75" s="2">
        <f>VLOOKUP(AL75,$A$96:$AM$126,39,FALSE)</f>
        <v>0.5</v>
      </c>
      <c r="AN75" s="7" t="s">
        <v>33</v>
      </c>
      <c r="AO75" s="2">
        <f>VLOOKUP(AN75,$A$96:$AO$126,41,FALSE)</f>
        <v>0.33333299999999999</v>
      </c>
      <c r="AP75" s="7" t="s">
        <v>38</v>
      </c>
      <c r="AQ75" s="2">
        <f>VLOOKUP(AP75,$A$96:$AQ$126,43,FALSE)</f>
        <v>0.5</v>
      </c>
      <c r="AR75" s="7" t="s">
        <v>33</v>
      </c>
      <c r="AS75" s="2">
        <f>VLOOKUP(AR75,$A$96:$AS$126,45,FALSE)</f>
        <v>0.33333000000000002</v>
      </c>
      <c r="AT75" s="7" t="s">
        <v>33</v>
      </c>
      <c r="AU75" s="2">
        <f>VLOOKUP(AT75,$A$96:$AU$126,47,FALSE)</f>
        <v>1</v>
      </c>
      <c r="AV75" s="7" t="s">
        <v>32</v>
      </c>
      <c r="AW75" s="2">
        <f>VLOOKUP(AV75,$A$96:$AW$126,49,FALSE)</f>
        <v>0.25</v>
      </c>
      <c r="AX75" s="7" t="s">
        <v>32</v>
      </c>
      <c r="AY75" s="2">
        <f>VLOOKUP(AX75,$A$96:$AY$126,51,FALSE)</f>
        <v>1</v>
      </c>
      <c r="AZ75">
        <f>SUM(I75:AY75)</f>
        <v>14.496663</v>
      </c>
      <c r="BA75" s="12">
        <v>0.29166666666666669</v>
      </c>
      <c r="BB75" s="12">
        <f>AZ75/24</f>
        <v>0.60402762499999996</v>
      </c>
      <c r="BC75" s="7"/>
    </row>
    <row r="76" spans="1:55" x14ac:dyDescent="0.25">
      <c r="A76" s="7" t="s">
        <v>86</v>
      </c>
      <c r="B76" s="7" t="s">
        <v>30</v>
      </c>
      <c r="C76" s="7" t="s">
        <v>40</v>
      </c>
      <c r="D76" s="7" t="s">
        <v>38</v>
      </c>
      <c r="E76" s="2">
        <f>VLOOKUP(D76,$A$96:$E$126,5,FALSE)</f>
        <v>0.4</v>
      </c>
      <c r="F76" s="7" t="s">
        <v>30</v>
      </c>
      <c r="G76" s="2">
        <f>VLOOKUP(F76,$A$96:$G$126,7,FALSE)</f>
        <v>0.4</v>
      </c>
      <c r="H76" s="7" t="s">
        <v>30</v>
      </c>
      <c r="I76" s="2">
        <f>VLOOKUP(H76,$A$96:$I$126,9,FALSE)</f>
        <v>1</v>
      </c>
      <c r="J76" s="7" t="s">
        <v>30</v>
      </c>
      <c r="K76" s="2">
        <f>VLOOKUP(J76,$A$96:$K$126,11,FALSE)</f>
        <v>1</v>
      </c>
      <c r="L76" s="7" t="s">
        <v>30</v>
      </c>
      <c r="M76" s="2">
        <f>VLOOKUP(L76,$A$96:$M$126,13,FALSE)</f>
        <v>0.25</v>
      </c>
      <c r="N76" s="7" t="s">
        <v>38</v>
      </c>
      <c r="O76" s="2">
        <f>VLOOKUP(N76,$A$96:$O$126,15,FALSE)</f>
        <v>0.25</v>
      </c>
      <c r="P76" s="7" t="s">
        <v>33</v>
      </c>
      <c r="Q76" s="2">
        <f>VLOOKUP(P76,$A$96:$Q$126,17,FALSE)</f>
        <v>0.5</v>
      </c>
      <c r="R76" s="7" t="s">
        <v>38</v>
      </c>
      <c r="S76" s="2">
        <f>VLOOKUP(R76,$A$96:$S$126,19,FALSE)</f>
        <v>0.5</v>
      </c>
      <c r="T76" s="7" t="s">
        <v>30</v>
      </c>
      <c r="U76" s="2">
        <f>VLOOKUP(T76,$A$96:$U$126,21,FALSE)</f>
        <v>0.75</v>
      </c>
      <c r="V76" s="7" t="s">
        <v>38</v>
      </c>
      <c r="W76" s="2">
        <f>VLOOKUP(V76,$A$96:$W$126,23,FALSE)</f>
        <v>0.67</v>
      </c>
      <c r="X76" s="7" t="s">
        <v>30</v>
      </c>
      <c r="Y76" s="2">
        <f>VLOOKUP(X76,$A$96:$Y$126,25,FALSE)</f>
        <v>1</v>
      </c>
      <c r="Z76" s="7" t="s">
        <v>30</v>
      </c>
      <c r="AA76" s="2">
        <f>VLOOKUP(Z76,$A$96:$AA$126,27,FALSE)</f>
        <v>0.8</v>
      </c>
      <c r="AB76" s="7" t="s">
        <v>33</v>
      </c>
      <c r="AC76" s="2">
        <f>VLOOKUP(AB76,$A$96:$AC$126,29,FALSE)</f>
        <v>0.8</v>
      </c>
      <c r="AD76" s="7" t="s">
        <v>41</v>
      </c>
      <c r="AE76" s="2">
        <f>VLOOKUP(AD76,$A$96:$AE$126,31,FALSE)</f>
        <v>0.5</v>
      </c>
      <c r="AF76" s="7" t="s">
        <v>33</v>
      </c>
      <c r="AG76" s="2">
        <f>VLOOKUP(AF76,$A$96:$AG$126,33,FALSE)</f>
        <v>0.25</v>
      </c>
      <c r="AH76" s="7" t="s">
        <v>38</v>
      </c>
      <c r="AI76" s="2">
        <f>VLOOKUP(AH76,$A$96:$AI$126,35,FALSE)</f>
        <v>1</v>
      </c>
      <c r="AJ76" s="7" t="s">
        <v>41</v>
      </c>
      <c r="AK76" s="2">
        <f>VLOOKUP(AJ76,$A$96:$AK$126,37,FALSE)</f>
        <v>0.8</v>
      </c>
      <c r="AL76" s="7" t="s">
        <v>38</v>
      </c>
      <c r="AM76" s="2">
        <f>VLOOKUP(AL76,$A$96:$AM$126,39,FALSE)</f>
        <v>1</v>
      </c>
      <c r="AN76" s="7" t="s">
        <v>30</v>
      </c>
      <c r="AO76" s="2">
        <f>VLOOKUP(AN76,$A$96:$AO$126,41,FALSE)</f>
        <v>1</v>
      </c>
      <c r="AP76" s="7" t="s">
        <v>33</v>
      </c>
      <c r="AQ76" s="2">
        <f>VLOOKUP(AP76,$A$96:$AQ$126,43,FALSE)</f>
        <v>0.5</v>
      </c>
      <c r="AR76" s="7" t="s">
        <v>38</v>
      </c>
      <c r="AS76" s="2">
        <f>VLOOKUP(AR76,$A$96:$AS$126,45,FALSE)</f>
        <v>1</v>
      </c>
      <c r="AT76" s="7" t="s">
        <v>38</v>
      </c>
      <c r="AU76" s="2">
        <f>VLOOKUP(AT76,$A$96:$AU$126,47,FALSE)</f>
        <v>0.5</v>
      </c>
      <c r="AV76" s="7" t="s">
        <v>38</v>
      </c>
      <c r="AW76" s="2">
        <f>VLOOKUP(AV76,$A$96:$AW$126,49,FALSE)</f>
        <v>0.5</v>
      </c>
      <c r="AX76" s="7" t="s">
        <v>41</v>
      </c>
      <c r="AY76" s="2">
        <f>VLOOKUP(AX76,$A$96:$AY$126,51,FALSE)</f>
        <v>0.25</v>
      </c>
      <c r="AZ76">
        <f>SUM(I76:AY76)</f>
        <v>14.82</v>
      </c>
      <c r="BA76" s="12">
        <v>0.29166666666666669</v>
      </c>
      <c r="BB76" s="12">
        <f>AZ76/24</f>
        <v>0.61750000000000005</v>
      </c>
      <c r="BC76" s="7"/>
    </row>
    <row r="77" spans="1:55" x14ac:dyDescent="0.25">
      <c r="A77" s="7" t="s">
        <v>82</v>
      </c>
      <c r="B77" s="7" t="s">
        <v>30</v>
      </c>
      <c r="C77" s="7" t="s">
        <v>40</v>
      </c>
      <c r="D77" s="7" t="s">
        <v>38</v>
      </c>
      <c r="E77" s="2">
        <f>VLOOKUP(D77,$A$96:$E$126,5,FALSE)</f>
        <v>0.4</v>
      </c>
      <c r="F77" s="7" t="s">
        <v>38</v>
      </c>
      <c r="G77" s="2">
        <f>VLOOKUP(F77,$A$96:$G$126,7,FALSE)</f>
        <v>0.8</v>
      </c>
      <c r="H77" s="7" t="s">
        <v>35</v>
      </c>
      <c r="I77" s="2">
        <f>VLOOKUP(H77,$A$96:$I$126,9,FALSE)</f>
        <v>0.67</v>
      </c>
      <c r="J77" s="7" t="s">
        <v>30</v>
      </c>
      <c r="K77" s="2">
        <f>VLOOKUP(J77,$A$96:$K$126,11,FALSE)</f>
        <v>1</v>
      </c>
      <c r="L77" s="7" t="s">
        <v>33</v>
      </c>
      <c r="M77" s="2">
        <f>VLOOKUP(L77,$A$96:$M$126,13,FALSE)</f>
        <v>0.75</v>
      </c>
      <c r="N77" s="7" t="s">
        <v>35</v>
      </c>
      <c r="O77" s="2">
        <f>VLOOKUP(N77,$A$96:$O$126,15,FALSE)</f>
        <v>0.5</v>
      </c>
      <c r="P77" s="7" t="s">
        <v>33</v>
      </c>
      <c r="Q77" s="2">
        <f>VLOOKUP(P77,$A$96:$Q$126,17,FALSE)</f>
        <v>0.5</v>
      </c>
      <c r="R77" s="7" t="s">
        <v>41</v>
      </c>
      <c r="S77" s="2">
        <f>VLOOKUP(R77,$A$96:$S$126,19,FALSE)</f>
        <v>0.5</v>
      </c>
      <c r="T77" s="7" t="s">
        <v>48</v>
      </c>
      <c r="U77" s="2">
        <f>VLOOKUP(T77,$A$96:$U$126,21,FALSE)</f>
        <v>0.75</v>
      </c>
      <c r="V77" s="7" t="s">
        <v>38</v>
      </c>
      <c r="W77" s="2">
        <f>VLOOKUP(V77,$A$96:$W$126,23,FALSE)</f>
        <v>0.67</v>
      </c>
      <c r="X77" s="7" t="s">
        <v>30</v>
      </c>
      <c r="Y77" s="2">
        <f>VLOOKUP(X77,$A$96:$Y$126,25,FALSE)</f>
        <v>1</v>
      </c>
      <c r="Z77" s="7" t="s">
        <v>30</v>
      </c>
      <c r="AA77" s="2">
        <f>VLOOKUP(Z77,$A$96:$AA$126,27,FALSE)</f>
        <v>0.8</v>
      </c>
      <c r="AB77" s="7" t="s">
        <v>38</v>
      </c>
      <c r="AC77" s="2">
        <f>VLOOKUP(AB77,$A$96:$AC$126,29,FALSE)</f>
        <v>0.4</v>
      </c>
      <c r="AD77" s="7" t="s">
        <v>37</v>
      </c>
      <c r="AE77" s="2">
        <f>VLOOKUP(AD77,$A$96:$AE$126,31,FALSE)</f>
        <v>0.75</v>
      </c>
      <c r="AF77" s="7" t="s">
        <v>45</v>
      </c>
      <c r="AG77" s="2">
        <f>VLOOKUP(AF77,$A$96:$AG$126,33,FALSE)</f>
        <v>0.5</v>
      </c>
      <c r="AH77" s="7" t="s">
        <v>33</v>
      </c>
      <c r="AI77" s="2">
        <f>VLOOKUP(AH77,$A$96:$AI$126,35,FALSE)</f>
        <v>0.5</v>
      </c>
      <c r="AJ77" s="7" t="s">
        <v>41</v>
      </c>
      <c r="AK77" s="2">
        <f>VLOOKUP(AJ77,$A$96:$AK$126,37,FALSE)</f>
        <v>0.8</v>
      </c>
      <c r="AL77" s="7" t="s">
        <v>38</v>
      </c>
      <c r="AM77" s="2">
        <f>VLOOKUP(AL77,$A$96:$AM$126,39,FALSE)</f>
        <v>1</v>
      </c>
      <c r="AN77" s="7" t="s">
        <v>33</v>
      </c>
      <c r="AO77" s="2">
        <f>VLOOKUP(AN77,$A$96:$AO$126,41,FALSE)</f>
        <v>0.33333299999999999</v>
      </c>
      <c r="AP77" s="7" t="s">
        <v>30</v>
      </c>
      <c r="AQ77" s="2">
        <f>VLOOKUP(AP77,$A$96:$AQ$126,43,FALSE)</f>
        <v>1</v>
      </c>
      <c r="AR77" s="7" t="s">
        <v>38</v>
      </c>
      <c r="AS77" s="2">
        <f>VLOOKUP(AR77,$A$96:$AS$126,45,FALSE)</f>
        <v>1</v>
      </c>
      <c r="AT77" s="7" t="s">
        <v>33</v>
      </c>
      <c r="AU77" s="2">
        <f>VLOOKUP(AT77,$A$96:$AU$126,47,FALSE)</f>
        <v>1</v>
      </c>
      <c r="AV77" s="7" t="s">
        <v>30</v>
      </c>
      <c r="AW77" s="2">
        <f>VLOOKUP(AV77,$A$96:$AW$126,49,FALSE)</f>
        <v>1</v>
      </c>
      <c r="AX77" s="7" t="s">
        <v>49</v>
      </c>
      <c r="AY77" s="2">
        <f>VLOOKUP(AX77,$A$96:$AY$126,51,FALSE)</f>
        <v>0.75</v>
      </c>
      <c r="AZ77">
        <f>SUM(I77:AY77)</f>
        <v>16.173333</v>
      </c>
      <c r="BA77" s="12">
        <v>0.29166666666666669</v>
      </c>
      <c r="BB77" s="12">
        <f>AZ77/24</f>
        <v>0.67388887499999994</v>
      </c>
      <c r="BC77" s="7"/>
    </row>
    <row r="78" spans="1:55" x14ac:dyDescent="0.25">
      <c r="A78" t="s">
        <v>144</v>
      </c>
      <c r="B78" s="9" t="s">
        <v>30</v>
      </c>
      <c r="C78" s="9" t="s">
        <v>40</v>
      </c>
      <c r="D78" t="s">
        <v>33</v>
      </c>
      <c r="E78" s="2">
        <f>VLOOKUP(D78,$A$96:$E$126,5,FALSE)</f>
        <v>0.4</v>
      </c>
      <c r="F78" t="s">
        <v>41</v>
      </c>
      <c r="G78" s="2">
        <f>VLOOKUP(F78,$A$96:$G$126,7,FALSE)</f>
        <v>0.4</v>
      </c>
      <c r="H78" t="s">
        <v>33</v>
      </c>
      <c r="I78" s="2">
        <f>VLOOKUP(H78,$A$96:$I$126,9,FALSE)</f>
        <v>0.33</v>
      </c>
      <c r="J78" t="s">
        <v>30</v>
      </c>
      <c r="K78" s="2">
        <f>VLOOKUP(J78,$A$96:$K$126,11,FALSE)</f>
        <v>1</v>
      </c>
      <c r="L78" t="s">
        <v>30</v>
      </c>
      <c r="M78" s="2">
        <f>VLOOKUP(L78,$A$96:$M$126,13,FALSE)</f>
        <v>0.25</v>
      </c>
      <c r="N78" t="s">
        <v>32</v>
      </c>
      <c r="O78" s="2">
        <f>VLOOKUP(N78,$A$96:$O$126,15,FALSE)</f>
        <v>1</v>
      </c>
      <c r="P78" t="s">
        <v>33</v>
      </c>
      <c r="Q78" s="2">
        <f>VLOOKUP(P78,$A$96:$Q$126,17,FALSE)</f>
        <v>0.5</v>
      </c>
      <c r="R78" t="s">
        <v>35</v>
      </c>
      <c r="S78" s="2">
        <f>VLOOKUP(R78,$A$96:$S$126,19,FALSE)</f>
        <v>0.25</v>
      </c>
      <c r="T78" t="s">
        <v>35</v>
      </c>
      <c r="U78" s="2">
        <f>VLOOKUP(T78,$A$96:$U$126,21,FALSE)</f>
        <v>0.5</v>
      </c>
      <c r="V78" t="s">
        <v>38</v>
      </c>
      <c r="W78" s="2">
        <f>VLOOKUP(V78,$A$96:$W$126,23,FALSE)</f>
        <v>0.67</v>
      </c>
      <c r="X78" t="s">
        <v>30</v>
      </c>
      <c r="Y78" s="2">
        <f>VLOOKUP(X78,$A$96:$Y$126,25,FALSE)</f>
        <v>1</v>
      </c>
      <c r="Z78" t="s">
        <v>40</v>
      </c>
      <c r="AA78" s="2">
        <f>VLOOKUP(Z78,$A$96:$AA$126,27,FALSE)</f>
        <v>0.4</v>
      </c>
      <c r="AB78" t="s">
        <v>40</v>
      </c>
      <c r="AC78" s="2">
        <f>VLOOKUP(AB78,$A$96:$AC$126,29,FALSE)</f>
        <v>0.4</v>
      </c>
      <c r="AD78" t="s">
        <v>32</v>
      </c>
      <c r="AE78" s="2">
        <f>VLOOKUP(AD78,$A$96:$AE$126,31,FALSE)</f>
        <v>0.25</v>
      </c>
      <c r="AF78" t="s">
        <v>30</v>
      </c>
      <c r="AG78" s="2">
        <f>VLOOKUP(AF78,$A$96:$AG$126,33,FALSE)</f>
        <v>0.25</v>
      </c>
      <c r="AH78" t="s">
        <v>38</v>
      </c>
      <c r="AI78" s="2">
        <f>VLOOKUP(AH78,$A$96:$AI$126,35,FALSE)</f>
        <v>1</v>
      </c>
      <c r="AJ78" t="s">
        <v>41</v>
      </c>
      <c r="AK78" s="2">
        <f>VLOOKUP(AJ78,$A$96:$AK$126,37,FALSE)</f>
        <v>0.8</v>
      </c>
      <c r="AL78" t="s">
        <v>38</v>
      </c>
      <c r="AM78" s="2">
        <f>VLOOKUP(AL78,$A$96:$AM$126,39,FALSE)</f>
        <v>1</v>
      </c>
      <c r="AN78" t="s">
        <v>34</v>
      </c>
      <c r="AO78" s="2">
        <f>VLOOKUP(AN78,$A$96:$AO$126,41,FALSE)</f>
        <v>0.3333333</v>
      </c>
      <c r="AP78" t="s">
        <v>30</v>
      </c>
      <c r="AQ78" s="2">
        <f>VLOOKUP(AP78,$A$96:$AQ$126,43,FALSE)</f>
        <v>1</v>
      </c>
      <c r="AR78" t="s">
        <v>38</v>
      </c>
      <c r="AS78" s="2">
        <f>VLOOKUP(AR78,$A$96:$AS$126,45,FALSE)</f>
        <v>1</v>
      </c>
      <c r="AT78" t="s">
        <v>30</v>
      </c>
      <c r="AU78" s="2">
        <f>VLOOKUP(AT78,$A$96:$AU$126,47,FALSE)</f>
        <v>0.5</v>
      </c>
      <c r="AV78" t="s">
        <v>48</v>
      </c>
      <c r="AW78" s="2">
        <f>VLOOKUP(AV78,$A$96:$AW$126,49,FALSE)</f>
        <v>0.5</v>
      </c>
      <c r="AX78" t="s">
        <v>41</v>
      </c>
      <c r="AY78" s="2">
        <f>VLOOKUP(AX78,$A$96:$AY$126,51,FALSE)</f>
        <v>0.25</v>
      </c>
      <c r="AZ78">
        <f>SUM(I78:AY78)</f>
        <v>13.183333300000001</v>
      </c>
      <c r="BA78" s="12">
        <v>0.29166666666666669</v>
      </c>
      <c r="BB78" s="12">
        <f>AZ78/24</f>
        <v>0.54930555416666671</v>
      </c>
      <c r="BC78" s="7"/>
    </row>
    <row r="79" spans="1:55" x14ac:dyDescent="0.25">
      <c r="A79" t="s">
        <v>152</v>
      </c>
      <c r="B79" s="9" t="s">
        <v>30</v>
      </c>
      <c r="C79" s="9" t="s">
        <v>40</v>
      </c>
      <c r="D79" t="s">
        <v>35</v>
      </c>
      <c r="E79" s="2">
        <f>VLOOKUP(D79,$A$96:$E$126,5,FALSE)</f>
        <v>0.6</v>
      </c>
      <c r="F79" t="s">
        <v>30</v>
      </c>
      <c r="G79" s="2">
        <f>VLOOKUP(F79,$A$96:$G$126,7,FALSE)</f>
        <v>0.4</v>
      </c>
      <c r="H79" t="s">
        <v>30</v>
      </c>
      <c r="I79" s="2">
        <f>VLOOKUP(H79,$A$96:$I$126,9,FALSE)</f>
        <v>1</v>
      </c>
      <c r="J79" t="s">
        <v>30</v>
      </c>
      <c r="K79" s="2">
        <f>VLOOKUP(J79,$A$96:$K$126,11,FALSE)</f>
        <v>1</v>
      </c>
      <c r="L79" t="s">
        <v>33</v>
      </c>
      <c r="M79" s="2">
        <f>VLOOKUP(L79,$A$96:$M$126,13,FALSE)</f>
        <v>0.75</v>
      </c>
      <c r="N79" t="s">
        <v>38</v>
      </c>
      <c r="O79" s="2">
        <f>VLOOKUP(N79,$A$96:$O$126,15,FALSE)</f>
        <v>0.25</v>
      </c>
      <c r="P79" t="s">
        <v>41</v>
      </c>
      <c r="Q79" s="2">
        <f>VLOOKUP(P79,$A$96:$Q$126,17,FALSE)</f>
        <v>0.5</v>
      </c>
      <c r="R79" t="s">
        <v>33</v>
      </c>
      <c r="S79" s="2">
        <f>VLOOKUP(R79,$A$96:$S$126,19,FALSE)</f>
        <v>1</v>
      </c>
      <c r="T79" t="s">
        <v>41</v>
      </c>
      <c r="U79" s="2">
        <f>VLOOKUP(T79,$A$96:$U$126,21,FALSE)</f>
        <v>0.25</v>
      </c>
      <c r="V79" t="s">
        <v>33</v>
      </c>
      <c r="W79" s="2">
        <f>VLOOKUP(V79,$A$96:$W$126,23,FALSE)</f>
        <v>0</v>
      </c>
      <c r="X79" t="s">
        <v>30</v>
      </c>
      <c r="Y79" s="2">
        <f>VLOOKUP(X79,$A$96:$Y$126,25,FALSE)</f>
        <v>1</v>
      </c>
      <c r="Z79" t="s">
        <v>40</v>
      </c>
      <c r="AA79" s="2">
        <f>VLOOKUP(Z79,$A$96:$AA$126,27,FALSE)</f>
        <v>0.4</v>
      </c>
      <c r="AB79" t="s">
        <v>38</v>
      </c>
      <c r="AC79" s="2">
        <f>VLOOKUP(AB79,$A$96:$AC$126,29,FALSE)</f>
        <v>0.4</v>
      </c>
      <c r="AD79" t="s">
        <v>33</v>
      </c>
      <c r="AE79" s="2">
        <f>VLOOKUP(AD79,$A$96:$AE$126,31,FALSE)</f>
        <v>0</v>
      </c>
      <c r="AF79" t="s">
        <v>41</v>
      </c>
      <c r="AG79" s="2">
        <f>VLOOKUP(AF79,$A$96:$AG$126,33,FALSE)</f>
        <v>0.75</v>
      </c>
      <c r="AH79" t="s">
        <v>38</v>
      </c>
      <c r="AI79" s="2">
        <f>VLOOKUP(AH79,$A$96:$AI$126,35,FALSE)</f>
        <v>1</v>
      </c>
      <c r="AJ79" t="s">
        <v>41</v>
      </c>
      <c r="AK79" s="2">
        <f>VLOOKUP(AJ79,$A$96:$AK$126,37,FALSE)</f>
        <v>0.8</v>
      </c>
      <c r="AL79" t="s">
        <v>38</v>
      </c>
      <c r="AM79" s="2">
        <f>VLOOKUP(AL79,$A$96:$AM$126,39,FALSE)</f>
        <v>1</v>
      </c>
      <c r="AN79" t="s">
        <v>38</v>
      </c>
      <c r="AO79" s="2">
        <f>VLOOKUP(AN79,$A$96:$AO$126,41,FALSE)</f>
        <v>0.33333299999999999</v>
      </c>
      <c r="AP79" t="s">
        <v>30</v>
      </c>
      <c r="AQ79" s="2">
        <f>VLOOKUP(AP79,$A$96:$AQ$126,43,FALSE)</f>
        <v>1</v>
      </c>
      <c r="AR79" t="s">
        <v>33</v>
      </c>
      <c r="AS79" s="2">
        <f>VLOOKUP(AR79,$A$96:$AS$126,45,FALSE)</f>
        <v>0.33333000000000002</v>
      </c>
      <c r="AT79" t="s">
        <v>38</v>
      </c>
      <c r="AU79" s="2">
        <f>VLOOKUP(AT79,$A$96:$AU$126,47,FALSE)</f>
        <v>0.5</v>
      </c>
      <c r="AV79" t="s">
        <v>41</v>
      </c>
      <c r="AW79" s="2">
        <f>VLOOKUP(AV79,$A$96:$AW$126,49,FALSE)</f>
        <v>0.5</v>
      </c>
      <c r="AX79" t="s">
        <v>38</v>
      </c>
      <c r="AY79" s="2">
        <f>VLOOKUP(AX79,$A$96:$AY$126,51,FALSE)</f>
        <v>0.25</v>
      </c>
      <c r="AZ79">
        <f>SUM(I79:AY79)</f>
        <v>13.016663000000001</v>
      </c>
      <c r="BA79" s="12">
        <v>0.29166666666666669</v>
      </c>
      <c r="BB79" s="12">
        <f>AZ79/24</f>
        <v>0.54236095833333342</v>
      </c>
      <c r="BC79" s="7"/>
    </row>
    <row r="80" spans="1:55" x14ac:dyDescent="0.25">
      <c r="A80" s="7" t="s">
        <v>42</v>
      </c>
      <c r="B80" s="7" t="s">
        <v>30</v>
      </c>
      <c r="C80" s="7" t="s">
        <v>40</v>
      </c>
      <c r="D80" s="7" t="s">
        <v>37</v>
      </c>
      <c r="E80" s="2">
        <f>VLOOKUP(D80,$A$96:$E$126,5,FALSE)</f>
        <v>0.6</v>
      </c>
      <c r="F80" s="7" t="s">
        <v>33</v>
      </c>
      <c r="G80" s="2">
        <f>VLOOKUP(F80,$A$96:$G$126,7,FALSE)</f>
        <v>0.4</v>
      </c>
      <c r="H80" s="7" t="s">
        <v>35</v>
      </c>
      <c r="I80" s="2">
        <f>VLOOKUP(H80,$A$96:$I$126,9,FALSE)</f>
        <v>0.67</v>
      </c>
      <c r="J80" s="7" t="s">
        <v>30</v>
      </c>
      <c r="K80" s="2">
        <f>VLOOKUP(J80,$A$96:$K$126,11,FALSE)</f>
        <v>1</v>
      </c>
      <c r="L80" s="7" t="s">
        <v>33</v>
      </c>
      <c r="M80" s="2">
        <f>VLOOKUP(L80,$A$96:$M$126,13,FALSE)</f>
        <v>0.75</v>
      </c>
      <c r="N80" s="7" t="s">
        <v>32</v>
      </c>
      <c r="O80" s="2">
        <f>VLOOKUP(N80,$A$96:$O$126,15,FALSE)</f>
        <v>1</v>
      </c>
      <c r="P80" s="7" t="s">
        <v>30</v>
      </c>
      <c r="Q80" s="2">
        <f>VLOOKUP(P80,$A$96:$Q$126,17,FALSE)</f>
        <v>1</v>
      </c>
      <c r="R80" s="7" t="s">
        <v>30</v>
      </c>
      <c r="S80" s="2">
        <f>VLOOKUP(R80,$A$96:$S$126,19,FALSE)</f>
        <v>0.5</v>
      </c>
      <c r="T80" s="7" t="s">
        <v>35</v>
      </c>
      <c r="U80" s="2">
        <f>VLOOKUP(T80,$A$96:$U$126,21,FALSE)</f>
        <v>0.5</v>
      </c>
      <c r="V80" s="7" t="s">
        <v>35</v>
      </c>
      <c r="W80" s="2">
        <f>VLOOKUP(V80,$A$96:$W$126,23,FALSE)</f>
        <v>1</v>
      </c>
      <c r="X80" s="7" t="s">
        <v>30</v>
      </c>
      <c r="Y80" s="2">
        <f>VLOOKUP(X80,$A$96:$Y$126,25,FALSE)</f>
        <v>1</v>
      </c>
      <c r="Z80" s="7" t="s">
        <v>40</v>
      </c>
      <c r="AA80" s="2">
        <f>VLOOKUP(Z80,$A$96:$AA$126,27,FALSE)</f>
        <v>0.4</v>
      </c>
      <c r="AB80" s="7" t="s">
        <v>34</v>
      </c>
      <c r="AC80" s="2">
        <f>VLOOKUP(AB80,$A$96:$AC$126,29,FALSE)</f>
        <v>0.6</v>
      </c>
      <c r="AD80" s="7" t="s">
        <v>28</v>
      </c>
      <c r="AE80" s="2">
        <f>VLOOKUP(AD80,$A$96:$AE$126,31,FALSE)</f>
        <v>0.75</v>
      </c>
      <c r="AF80" s="7" t="s">
        <v>38</v>
      </c>
      <c r="AG80" s="2">
        <f>VLOOKUP(AF80,$A$96:$AG$126,33,FALSE)</f>
        <v>0.75</v>
      </c>
      <c r="AH80" s="7" t="s">
        <v>30</v>
      </c>
      <c r="AI80" s="2">
        <f>VLOOKUP(AH80,$A$96:$AI$126,35,FALSE)</f>
        <v>0.5</v>
      </c>
      <c r="AJ80" s="7" t="s">
        <v>33</v>
      </c>
      <c r="AK80" s="2">
        <f>VLOOKUP(AJ80,$A$96:$AK$126,37,FALSE)</f>
        <v>0.8</v>
      </c>
      <c r="AL80" s="7" t="s">
        <v>38</v>
      </c>
      <c r="AM80" s="2">
        <f>VLOOKUP(AL80,$A$96:$AM$126,39,FALSE)</f>
        <v>1</v>
      </c>
      <c r="AN80" s="7" t="s">
        <v>33</v>
      </c>
      <c r="AO80" s="2">
        <f>VLOOKUP(AN80,$A$96:$AO$126,41,FALSE)</f>
        <v>0.33333299999999999</v>
      </c>
      <c r="AP80" s="7" t="s">
        <v>35</v>
      </c>
      <c r="AQ80" s="2">
        <f>VLOOKUP(AP80,$A$96:$AQ$126,43,FALSE)</f>
        <v>0.75</v>
      </c>
      <c r="AR80" s="7" t="s">
        <v>30</v>
      </c>
      <c r="AS80" s="2">
        <f>VLOOKUP(AR80,$A$96:$AS$126,45,FALSE)</f>
        <v>0.33333000000000002</v>
      </c>
      <c r="AT80" s="7" t="s">
        <v>33</v>
      </c>
      <c r="AU80" s="2">
        <f>VLOOKUP(AT80,$A$96:$AU$126,47,FALSE)</f>
        <v>1</v>
      </c>
      <c r="AV80" s="7" t="s">
        <v>37</v>
      </c>
      <c r="AW80" s="2">
        <f>VLOOKUP(AV80,$A$96:$AW$126,49,FALSE)</f>
        <v>0.25</v>
      </c>
      <c r="AX80" s="7" t="s">
        <v>34</v>
      </c>
      <c r="AY80" s="2">
        <f>VLOOKUP(AX80,$A$96:$AY$126,51,FALSE)</f>
        <v>0.5</v>
      </c>
      <c r="AZ80">
        <f>SUM(I80:AY80)</f>
        <v>15.386663</v>
      </c>
      <c r="BA80" s="12">
        <v>0.29166666666666669</v>
      </c>
      <c r="BB80" s="12">
        <f>AZ80/24</f>
        <v>0.64111095833333331</v>
      </c>
    </row>
    <row r="81" spans="1:55" x14ac:dyDescent="0.25">
      <c r="A81" s="7" t="s">
        <v>60</v>
      </c>
      <c r="B81" s="7" t="s">
        <v>30</v>
      </c>
      <c r="C81" s="7" t="s">
        <v>40</v>
      </c>
      <c r="D81" s="7" t="s">
        <v>30</v>
      </c>
      <c r="E81" s="2">
        <f>VLOOKUP(D81,$A$96:$E$126,5,FALSE)</f>
        <v>0.8</v>
      </c>
      <c r="F81" s="7" t="s">
        <v>29</v>
      </c>
      <c r="G81" s="2">
        <f>VLOOKUP(F81,$A$96:$G$126,7,FALSE)</f>
        <v>1</v>
      </c>
      <c r="H81" s="7" t="s">
        <v>35</v>
      </c>
      <c r="I81" s="2">
        <f>VLOOKUP(H81,$A$96:$I$126,9,FALSE)</f>
        <v>0.67</v>
      </c>
      <c r="J81" s="7" t="s">
        <v>30</v>
      </c>
      <c r="K81" s="2">
        <f>VLOOKUP(J81,$A$96:$K$126,11,FALSE)</f>
        <v>1</v>
      </c>
      <c r="L81" s="7" t="s">
        <v>41</v>
      </c>
      <c r="M81" s="2">
        <f>VLOOKUP(L81,$A$96:$M$126,13,FALSE)</f>
        <v>0.75</v>
      </c>
      <c r="N81" s="7" t="s">
        <v>59</v>
      </c>
      <c r="O81" s="2">
        <f>VLOOKUP(N81,$A$96:$O$126,15,FALSE)</f>
        <v>0.75</v>
      </c>
      <c r="P81" s="7" t="s">
        <v>35</v>
      </c>
      <c r="Q81" s="2">
        <f>VLOOKUP(P81,$A$96:$Q$126,17,FALSE)</f>
        <v>0.75</v>
      </c>
      <c r="R81" s="7" t="s">
        <v>41</v>
      </c>
      <c r="S81" s="2">
        <f>VLOOKUP(R81,$A$96:$S$126,19,FALSE)</f>
        <v>0.5</v>
      </c>
      <c r="T81" s="7" t="s">
        <v>30</v>
      </c>
      <c r="U81" s="2">
        <f>VLOOKUP(T81,$A$96:$U$126,21,FALSE)</f>
        <v>0.75</v>
      </c>
      <c r="V81" s="7" t="s">
        <v>48</v>
      </c>
      <c r="W81" s="2">
        <f>VLOOKUP(V81,$A$96:$W$126,23,FALSE)</f>
        <v>0.67</v>
      </c>
      <c r="X81" s="7" t="s">
        <v>28</v>
      </c>
      <c r="Y81" s="2">
        <f>VLOOKUP(X81,$A$96:$Y$126,25,FALSE)</f>
        <v>0.75</v>
      </c>
      <c r="Z81" s="7" t="s">
        <v>34</v>
      </c>
      <c r="AA81" s="2">
        <f>VLOOKUP(Z81,$A$96:$AA$126,27,FALSE)</f>
        <v>1</v>
      </c>
      <c r="AB81" s="7" t="s">
        <v>38</v>
      </c>
      <c r="AC81" s="2">
        <f>VLOOKUP(AB81,$A$96:$AC$126,29,FALSE)</f>
        <v>0.4</v>
      </c>
      <c r="AD81" s="7" t="s">
        <v>28</v>
      </c>
      <c r="AE81" s="2">
        <f>VLOOKUP(AD81,$A$96:$AE$126,31,FALSE)</f>
        <v>0.75</v>
      </c>
      <c r="AF81" s="7" t="s">
        <v>36</v>
      </c>
      <c r="AG81" s="2">
        <f>VLOOKUP(AF81,$A$96:$AG$126,33,FALSE)</f>
        <v>0.25</v>
      </c>
      <c r="AH81" s="7" t="s">
        <v>33</v>
      </c>
      <c r="AI81" s="2">
        <f>VLOOKUP(AH81,$A$96:$AI$126,35,FALSE)</f>
        <v>0.5</v>
      </c>
      <c r="AJ81" s="7" t="s">
        <v>33</v>
      </c>
      <c r="AK81" s="2">
        <f>VLOOKUP(AJ81,$A$96:$AK$126,37,FALSE)</f>
        <v>0.8</v>
      </c>
      <c r="AL81" s="7" t="s">
        <v>38</v>
      </c>
      <c r="AM81" s="2">
        <f>VLOOKUP(AL81,$A$96:$AM$126,39,FALSE)</f>
        <v>1</v>
      </c>
      <c r="AN81" s="7" t="s">
        <v>30</v>
      </c>
      <c r="AO81" s="2">
        <f>VLOOKUP(AN81,$A$96:$AO$126,41,FALSE)</f>
        <v>1</v>
      </c>
      <c r="AP81" s="7" t="s">
        <v>30</v>
      </c>
      <c r="AQ81" s="2">
        <f>VLOOKUP(AP81,$A$96:$AQ$126,43,FALSE)</f>
        <v>1</v>
      </c>
      <c r="AR81" s="7" t="s">
        <v>38</v>
      </c>
      <c r="AS81" s="2">
        <f>VLOOKUP(AR81,$A$96:$AS$126,45,FALSE)</f>
        <v>1</v>
      </c>
      <c r="AT81" s="7" t="s">
        <v>33</v>
      </c>
      <c r="AU81" s="2">
        <f>VLOOKUP(AT81,$A$96:$AU$126,47,FALSE)</f>
        <v>1</v>
      </c>
      <c r="AV81" s="7" t="s">
        <v>32</v>
      </c>
      <c r="AW81" s="2">
        <f>VLOOKUP(AV81,$A$96:$AW$126,49,FALSE)</f>
        <v>0.25</v>
      </c>
      <c r="AX81" s="7" t="s">
        <v>49</v>
      </c>
      <c r="AY81" s="2">
        <f>VLOOKUP(AX81,$A$96:$AY$126,51,FALSE)</f>
        <v>0.75</v>
      </c>
      <c r="AZ81">
        <f>SUM(I81:AY81)</f>
        <v>16.29</v>
      </c>
      <c r="BA81" s="12">
        <v>0.29166666666666669</v>
      </c>
      <c r="BB81" s="12">
        <f>AZ81/24</f>
        <v>0.67874999999999996</v>
      </c>
    </row>
    <row r="82" spans="1:55" x14ac:dyDescent="0.25">
      <c r="A82" t="s">
        <v>159</v>
      </c>
      <c r="B82" s="9" t="s">
        <v>30</v>
      </c>
      <c r="C82" s="9" t="s">
        <v>40</v>
      </c>
      <c r="D82" t="s">
        <v>38</v>
      </c>
      <c r="E82" s="2">
        <f>VLOOKUP(D82,$A$96:$E$126,5,FALSE)</f>
        <v>0.4</v>
      </c>
      <c r="F82" t="s">
        <v>35</v>
      </c>
      <c r="G82" s="2">
        <f>VLOOKUP(F82,$A$96:$G$126,7,FALSE)</f>
        <v>0.6</v>
      </c>
      <c r="H82" t="s">
        <v>34</v>
      </c>
      <c r="I82" s="2">
        <f>VLOOKUP(H82,$A$96:$I$126,9,FALSE)</f>
        <v>0.67</v>
      </c>
      <c r="J82" t="s">
        <v>30</v>
      </c>
      <c r="K82" s="2">
        <f>VLOOKUP(J82,$A$96:$K$126,11,FALSE)</f>
        <v>1</v>
      </c>
      <c r="L82" t="s">
        <v>30</v>
      </c>
      <c r="M82" s="2">
        <f>VLOOKUP(L82,$A$96:$M$126,13,FALSE)</f>
        <v>0.25</v>
      </c>
      <c r="N82" t="s">
        <v>31</v>
      </c>
      <c r="O82" s="2">
        <f>VLOOKUP(N82,$A$96:$O$126,15,FALSE)</f>
        <v>0.5</v>
      </c>
      <c r="P82" t="s">
        <v>35</v>
      </c>
      <c r="Q82" s="2">
        <f>VLOOKUP(P82,$A$96:$Q$126,17,FALSE)</f>
        <v>0.75</v>
      </c>
      <c r="R82" t="s">
        <v>38</v>
      </c>
      <c r="S82" s="2">
        <f>VLOOKUP(R82,$A$96:$S$126,19,FALSE)</f>
        <v>0.5</v>
      </c>
      <c r="T82" t="s">
        <v>48</v>
      </c>
      <c r="U82" s="2">
        <f>VLOOKUP(T82,$A$96:$U$126,21,FALSE)</f>
        <v>0.75</v>
      </c>
      <c r="V82" t="s">
        <v>30</v>
      </c>
      <c r="W82" s="2">
        <f>VLOOKUP(V82,$A$96:$W$126,23,FALSE)</f>
        <v>0.67</v>
      </c>
      <c r="X82" t="s">
        <v>30</v>
      </c>
      <c r="Y82" s="2">
        <f>VLOOKUP(X82,$A$96:$Y$126,25,FALSE)</f>
        <v>1</v>
      </c>
      <c r="Z82" t="s">
        <v>30</v>
      </c>
      <c r="AA82" s="2">
        <f>VLOOKUP(Z82,$A$96:$AA$126,27,FALSE)</f>
        <v>0.8</v>
      </c>
      <c r="AB82" t="s">
        <v>38</v>
      </c>
      <c r="AC82" s="2">
        <f>VLOOKUP(AB82,$A$96:$AC$126,29,FALSE)</f>
        <v>0.4</v>
      </c>
      <c r="AD82" t="s">
        <v>32</v>
      </c>
      <c r="AE82" s="2">
        <f>VLOOKUP(AD82,$A$96:$AE$126,31,FALSE)</f>
        <v>0.25</v>
      </c>
      <c r="AF82" t="s">
        <v>33</v>
      </c>
      <c r="AG82" s="2">
        <f>VLOOKUP(AF82,$A$96:$AG$126,33,FALSE)</f>
        <v>0.25</v>
      </c>
      <c r="AH82" t="s">
        <v>33</v>
      </c>
      <c r="AI82" s="2">
        <f>VLOOKUP(AH82,$A$96:$AI$126,35,FALSE)</f>
        <v>0.5</v>
      </c>
      <c r="AJ82" t="s">
        <v>31</v>
      </c>
      <c r="AK82" s="2">
        <f>VLOOKUP(AJ82,$A$96:$AK$126,37,FALSE)</f>
        <v>1</v>
      </c>
      <c r="AL82" t="s">
        <v>38</v>
      </c>
      <c r="AM82" s="2">
        <f>VLOOKUP(AL82,$A$96:$AM$126,39,FALSE)</f>
        <v>1</v>
      </c>
      <c r="AN82" t="s">
        <v>30</v>
      </c>
      <c r="AO82" s="2">
        <f>VLOOKUP(AN82,$A$96:$AO$126,41,FALSE)</f>
        <v>1</v>
      </c>
      <c r="AP82" t="s">
        <v>30</v>
      </c>
      <c r="AQ82" s="2">
        <f>VLOOKUP(AP82,$A$96:$AQ$126,43,FALSE)</f>
        <v>1</v>
      </c>
      <c r="AR82" t="s">
        <v>34</v>
      </c>
      <c r="AS82" s="2">
        <f>VLOOKUP(AR82,$A$96:$AS$126,45,FALSE)</f>
        <v>0.66666700000000001</v>
      </c>
      <c r="AT82" t="s">
        <v>33</v>
      </c>
      <c r="AU82" s="2">
        <f>VLOOKUP(AT82,$A$96:$AU$126,47,FALSE)</f>
        <v>1</v>
      </c>
      <c r="AV82" t="s">
        <v>37</v>
      </c>
      <c r="AW82" s="2">
        <f>VLOOKUP(AV82,$A$96:$AW$126,49,FALSE)</f>
        <v>0.25</v>
      </c>
      <c r="AX82" t="s">
        <v>30</v>
      </c>
      <c r="AY82" s="2">
        <f>VLOOKUP(AX82,$A$96:$AY$126,51,FALSE)</f>
        <v>0.25</v>
      </c>
      <c r="AZ82">
        <f>SUM(I82:AY82)</f>
        <v>14.456666999999999</v>
      </c>
      <c r="BA82" s="12">
        <v>0.29166666666666669</v>
      </c>
      <c r="BB82" s="12">
        <f>AZ82/24</f>
        <v>0.60236112499999994</v>
      </c>
    </row>
    <row r="83" spans="1:55" x14ac:dyDescent="0.25">
      <c r="A83" s="1" t="s">
        <v>167</v>
      </c>
      <c r="B83" s="9" t="s">
        <v>30</v>
      </c>
      <c r="C83" s="9" t="s">
        <v>40</v>
      </c>
      <c r="D83" t="s">
        <v>37</v>
      </c>
      <c r="E83" s="2">
        <f>VLOOKUP(D83,$A$96:$E$126,5,FALSE)</f>
        <v>0.6</v>
      </c>
      <c r="F83" t="s">
        <v>34</v>
      </c>
      <c r="G83" s="2">
        <f>VLOOKUP(F83,$A$96:$G$126,7,FALSE)</f>
        <v>0.2</v>
      </c>
      <c r="H83" t="s">
        <v>35</v>
      </c>
      <c r="I83" s="2">
        <f>VLOOKUP(H83,$A$96:$I$126,9,FALSE)</f>
        <v>0.67</v>
      </c>
      <c r="J83" t="s">
        <v>30</v>
      </c>
      <c r="K83" s="2">
        <f>VLOOKUP(J83,$A$96:$K$126,11,FALSE)</f>
        <v>1</v>
      </c>
      <c r="L83" t="s">
        <v>41</v>
      </c>
      <c r="M83" s="2">
        <f>VLOOKUP(L83,$A$96:$M$126,13,FALSE)</f>
        <v>0.75</v>
      </c>
      <c r="N83" t="s">
        <v>35</v>
      </c>
      <c r="O83" s="2">
        <f>VLOOKUP(N83,$A$96:$O$126,15,FALSE)</f>
        <v>0.5</v>
      </c>
      <c r="P83" t="s">
        <v>35</v>
      </c>
      <c r="Q83" s="2">
        <f>VLOOKUP(P83,$A$96:$Q$126,17,FALSE)</f>
        <v>0.75</v>
      </c>
      <c r="R83" t="s">
        <v>31</v>
      </c>
      <c r="S83" s="2">
        <f>VLOOKUP(R83,$A$96:$S$126,19,FALSE)</f>
        <v>0.75</v>
      </c>
      <c r="T83" t="s">
        <v>35</v>
      </c>
      <c r="U83" s="2">
        <f>VLOOKUP(T83,$A$96:$U$126,21,FALSE)</f>
        <v>0.5</v>
      </c>
      <c r="V83" t="s">
        <v>38</v>
      </c>
      <c r="W83" s="2">
        <f>VLOOKUP(V83,$A$96:$W$126,23,FALSE)</f>
        <v>0.67</v>
      </c>
      <c r="X83" t="s">
        <v>30</v>
      </c>
      <c r="Y83" s="2">
        <f>VLOOKUP(X83,$A$96:$Y$126,25,FALSE)</f>
        <v>1</v>
      </c>
      <c r="Z83" t="s">
        <v>40</v>
      </c>
      <c r="AA83" s="2">
        <f>VLOOKUP(Z83,$A$96:$AA$126,27,FALSE)</f>
        <v>0.4</v>
      </c>
      <c r="AB83" t="s">
        <v>30</v>
      </c>
      <c r="AC83" s="2">
        <f>VLOOKUP(AB83,$A$96:$AC$126,29,FALSE)</f>
        <v>0.4</v>
      </c>
      <c r="AD83" t="s">
        <v>30</v>
      </c>
      <c r="AE83" s="2">
        <f>VLOOKUP(AD83,$A$96:$AE$126,31,FALSE)</f>
        <v>0.5</v>
      </c>
      <c r="AF83" t="s">
        <v>35</v>
      </c>
      <c r="AG83" s="2">
        <f>VLOOKUP(AF83,$A$96:$AG$126,33,FALSE)</f>
        <v>0.5</v>
      </c>
      <c r="AH83" t="s">
        <v>38</v>
      </c>
      <c r="AI83" s="2">
        <f>VLOOKUP(AH83,$A$96:$AI$126,35,FALSE)</f>
        <v>1</v>
      </c>
      <c r="AJ83" t="s">
        <v>30</v>
      </c>
      <c r="AK83" s="2">
        <f>VLOOKUP(AJ83,$A$96:$AK$126,37,FALSE)</f>
        <v>0.4</v>
      </c>
      <c r="AL83" t="s">
        <v>38</v>
      </c>
      <c r="AM83" s="2">
        <f>VLOOKUP(AL83,$A$96:$AM$126,39,FALSE)</f>
        <v>1</v>
      </c>
      <c r="AN83" t="s">
        <v>38</v>
      </c>
      <c r="AO83" s="2">
        <f>VLOOKUP(AN83,$A$96:$AO$126,41,FALSE)</f>
        <v>0.33333299999999999</v>
      </c>
      <c r="AP83" t="s">
        <v>34</v>
      </c>
      <c r="AQ83" s="2">
        <f>VLOOKUP(AP83,$A$96:$AQ$126,43,FALSE)</f>
        <v>0.75</v>
      </c>
      <c r="AR83" t="s">
        <v>38</v>
      </c>
      <c r="AS83" s="2">
        <f>VLOOKUP(AR83,$A$96:$AS$126,45,FALSE)</f>
        <v>1</v>
      </c>
      <c r="AT83" t="s">
        <v>33</v>
      </c>
      <c r="AU83" s="2">
        <f>VLOOKUP(AT83,$A$96:$AU$126,47,FALSE)</f>
        <v>1</v>
      </c>
      <c r="AV83" t="s">
        <v>30</v>
      </c>
      <c r="AW83" s="2">
        <f>VLOOKUP(AV83,$A$96:$AW$126,49,FALSE)</f>
        <v>1</v>
      </c>
      <c r="AX83" t="s">
        <v>38</v>
      </c>
      <c r="AY83" s="2">
        <f>VLOOKUP(AX83,$A$96:$AY$126,51,FALSE)</f>
        <v>0.25</v>
      </c>
      <c r="AZ83">
        <f>SUM(I83:AY83)</f>
        <v>15.123333000000001</v>
      </c>
      <c r="BA83" s="12">
        <v>0.29166666666666669</v>
      </c>
      <c r="BB83" s="12">
        <f>AZ83/24</f>
        <v>0.63013887499999999</v>
      </c>
    </row>
    <row r="84" spans="1:55" x14ac:dyDescent="0.25">
      <c r="A84" t="s">
        <v>119</v>
      </c>
      <c r="B84" s="1" t="s">
        <v>30</v>
      </c>
      <c r="C84" s="1" t="s">
        <v>40</v>
      </c>
      <c r="D84" t="s">
        <v>28</v>
      </c>
      <c r="E84" s="2">
        <f>VLOOKUP(D84,$A$96:$E$126,5,FALSE)</f>
        <v>1</v>
      </c>
      <c r="F84" t="s">
        <v>29</v>
      </c>
      <c r="G84" s="2">
        <f>VLOOKUP(F84,$A$96:$G$126,7,FALSE)</f>
        <v>1</v>
      </c>
      <c r="H84" t="s">
        <v>34</v>
      </c>
      <c r="I84" s="2">
        <f>VLOOKUP(H84,$A$96:$I$126,9,FALSE)</f>
        <v>0.67</v>
      </c>
      <c r="J84" t="s">
        <v>30</v>
      </c>
      <c r="K84" s="2">
        <f>VLOOKUP(J84,$A$96:$K$126,11,FALSE)</f>
        <v>1</v>
      </c>
      <c r="L84" t="s">
        <v>33</v>
      </c>
      <c r="M84" s="2">
        <f>VLOOKUP(L84,$A$96:$M$126,13,FALSE)</f>
        <v>0.75</v>
      </c>
      <c r="N84" t="s">
        <v>28</v>
      </c>
      <c r="O84" s="2">
        <f>VLOOKUP(N84,$A$96:$O$126,15,FALSE)</f>
        <v>0.5</v>
      </c>
      <c r="P84" t="s">
        <v>33</v>
      </c>
      <c r="Q84" s="2">
        <f>VLOOKUP(P84,$A$96:$Q$126,17,FALSE)</f>
        <v>0.5</v>
      </c>
      <c r="R84" t="s">
        <v>41</v>
      </c>
      <c r="S84" s="2">
        <f>VLOOKUP(R84,$A$96:$S$126,19,FALSE)</f>
        <v>0.5</v>
      </c>
      <c r="T84" t="s">
        <v>35</v>
      </c>
      <c r="U84" s="2">
        <f>VLOOKUP(T84,$A$96:$U$126,21,FALSE)</f>
        <v>0.5</v>
      </c>
      <c r="V84" t="s">
        <v>30</v>
      </c>
      <c r="W84" s="2">
        <f>VLOOKUP(V84,$A$96:$W$126,23,FALSE)</f>
        <v>0.67</v>
      </c>
      <c r="X84" t="s">
        <v>30</v>
      </c>
      <c r="Y84" s="2">
        <f>VLOOKUP(X84,$A$96:$Y$126,25,FALSE)</f>
        <v>1</v>
      </c>
      <c r="Z84" t="s">
        <v>30</v>
      </c>
      <c r="AA84" s="2">
        <f>VLOOKUP(Z84,$A$96:$AA$126,27,FALSE)</f>
        <v>0.8</v>
      </c>
      <c r="AB84" t="s">
        <v>38</v>
      </c>
      <c r="AC84" s="2">
        <f>VLOOKUP(AB84,$A$96:$AC$126,29,FALSE)</f>
        <v>0.4</v>
      </c>
      <c r="AD84" t="s">
        <v>28</v>
      </c>
      <c r="AE84" s="2">
        <f>VLOOKUP(AD84,$A$96:$AE$126,31,FALSE)</f>
        <v>0.75</v>
      </c>
      <c r="AF84" t="s">
        <v>37</v>
      </c>
      <c r="AG84" s="2">
        <f>VLOOKUP(AF84,$A$96:$AG$126,33,FALSE)</f>
        <v>1</v>
      </c>
      <c r="AH84" t="s">
        <v>38</v>
      </c>
      <c r="AI84" s="2">
        <f>VLOOKUP(AH84,$A$96:$AI$126,35,FALSE)</f>
        <v>1</v>
      </c>
      <c r="AJ84" t="s">
        <v>28</v>
      </c>
      <c r="AK84" s="2">
        <f>VLOOKUP(AJ84,$A$96:$AK$126,37,FALSE)</f>
        <v>0.6</v>
      </c>
      <c r="AL84" t="s">
        <v>38</v>
      </c>
      <c r="AM84" s="2">
        <f>VLOOKUP(AL84,$A$96:$AM$126,39,FALSE)</f>
        <v>1</v>
      </c>
      <c r="AN84" t="s">
        <v>33</v>
      </c>
      <c r="AO84" s="2">
        <f>VLOOKUP(AN84,$A$96:$AO$126,41,FALSE)</f>
        <v>0.33333299999999999</v>
      </c>
      <c r="AP84" t="s">
        <v>48</v>
      </c>
      <c r="AQ84" s="2">
        <f>VLOOKUP(AP84,$A$96:$AQ$126,43,FALSE)</f>
        <v>0.5</v>
      </c>
      <c r="AR84" t="s">
        <v>38</v>
      </c>
      <c r="AS84" s="2">
        <f>VLOOKUP(AR84,$A$96:$AS$126,45,FALSE)</f>
        <v>1</v>
      </c>
      <c r="AT84" t="s">
        <v>33</v>
      </c>
      <c r="AU84" s="2">
        <f>VLOOKUP(AT84,$A$96:$AU$126,47,FALSE)</f>
        <v>1</v>
      </c>
      <c r="AV84" t="s">
        <v>32</v>
      </c>
      <c r="AW84" s="2">
        <f>VLOOKUP(AV84,$A$96:$AW$126,49,FALSE)</f>
        <v>0.25</v>
      </c>
      <c r="AX84" t="s">
        <v>32</v>
      </c>
      <c r="AY84" s="2">
        <f>VLOOKUP(AX84,$A$96:$AY$126,51,FALSE)</f>
        <v>1</v>
      </c>
      <c r="AZ84">
        <f>SUM(I84:AY84)</f>
        <v>15.723332999999998</v>
      </c>
      <c r="BA84" s="12">
        <v>0.33333333333333331</v>
      </c>
      <c r="BB84" s="12">
        <f>AZ84/24</f>
        <v>0.6551388749999999</v>
      </c>
    </row>
    <row r="85" spans="1:55" x14ac:dyDescent="0.25">
      <c r="A85" t="s">
        <v>142</v>
      </c>
      <c r="B85" s="9" t="s">
        <v>30</v>
      </c>
      <c r="C85" s="9" t="s">
        <v>40</v>
      </c>
      <c r="D85" t="s">
        <v>37</v>
      </c>
      <c r="E85" s="2">
        <f>VLOOKUP(D85,$A$96:$E$126,5,FALSE)</f>
        <v>0.6</v>
      </c>
      <c r="F85" t="s">
        <v>36</v>
      </c>
      <c r="G85" s="2">
        <f>VLOOKUP(F85,$A$96:$G$126,7,FALSE)</f>
        <v>0.4</v>
      </c>
      <c r="H85" t="s">
        <v>34</v>
      </c>
      <c r="I85" s="2">
        <f>VLOOKUP(H85,$A$96:$I$126,9,FALSE)</f>
        <v>0.67</v>
      </c>
      <c r="J85" t="s">
        <v>35</v>
      </c>
      <c r="K85" s="2">
        <f>VLOOKUP(J85,$A$96:$K$126,11,FALSE)</f>
        <v>0.67</v>
      </c>
      <c r="L85" t="s">
        <v>45</v>
      </c>
      <c r="M85" s="2">
        <f>VLOOKUP(L85,$A$96:$M$126,13,FALSE)</f>
        <v>0.5</v>
      </c>
      <c r="N85" t="s">
        <v>36</v>
      </c>
      <c r="O85" s="2">
        <f>VLOOKUP(N85,$A$96:$O$126,15,FALSE)</f>
        <v>0.75</v>
      </c>
      <c r="P85" t="s">
        <v>33</v>
      </c>
      <c r="Q85" s="2">
        <f>VLOOKUP(P85,$A$96:$Q$126,17,FALSE)</f>
        <v>0.5</v>
      </c>
      <c r="R85" t="s">
        <v>41</v>
      </c>
      <c r="S85" s="2">
        <f>VLOOKUP(R85,$A$96:$S$126,19,FALSE)</f>
        <v>0.5</v>
      </c>
      <c r="T85" t="s">
        <v>35</v>
      </c>
      <c r="U85" s="2">
        <f>VLOOKUP(T85,$A$96:$U$126,21,FALSE)</f>
        <v>0.5</v>
      </c>
      <c r="V85" t="s">
        <v>35</v>
      </c>
      <c r="W85" s="2">
        <f>VLOOKUP(V85,$A$96:$W$126,23,FALSE)</f>
        <v>1</v>
      </c>
      <c r="X85" t="s">
        <v>30</v>
      </c>
      <c r="Y85" s="2">
        <f>VLOOKUP(X85,$A$96:$Y$126,25,FALSE)</f>
        <v>1</v>
      </c>
      <c r="Z85" t="s">
        <v>40</v>
      </c>
      <c r="AA85" s="2">
        <f>VLOOKUP(Z85,$A$96:$AA$126,27,FALSE)</f>
        <v>0.4</v>
      </c>
      <c r="AB85" t="s">
        <v>38</v>
      </c>
      <c r="AC85" s="2">
        <f>VLOOKUP(AB85,$A$96:$AC$126,29,FALSE)</f>
        <v>0.4</v>
      </c>
      <c r="AD85" t="s">
        <v>36</v>
      </c>
      <c r="AE85" s="2">
        <f>VLOOKUP(AD85,$A$96:$AE$126,31,FALSE)</f>
        <v>1</v>
      </c>
      <c r="AF85" t="s">
        <v>59</v>
      </c>
      <c r="AG85" s="2">
        <f>VLOOKUP(AF85,$A$96:$AG$126,33,FALSE)</f>
        <v>0.25</v>
      </c>
      <c r="AH85" t="s">
        <v>38</v>
      </c>
      <c r="AI85" s="2">
        <f>VLOOKUP(AH85,$A$96:$AI$126,35,FALSE)</f>
        <v>1</v>
      </c>
      <c r="AJ85" t="s">
        <v>31</v>
      </c>
      <c r="AK85" s="2">
        <f>VLOOKUP(AJ85,$A$96:$AK$126,37,FALSE)</f>
        <v>1</v>
      </c>
      <c r="AL85" t="s">
        <v>33</v>
      </c>
      <c r="AM85" s="2">
        <f>VLOOKUP(AL85,$A$96:$AM$126,39,FALSE)</f>
        <v>0.5</v>
      </c>
      <c r="AN85" t="s">
        <v>30</v>
      </c>
      <c r="AO85" s="2">
        <f>VLOOKUP(AN85,$A$96:$AO$126,41,FALSE)</f>
        <v>1</v>
      </c>
      <c r="AP85" t="s">
        <v>35</v>
      </c>
      <c r="AQ85" s="2">
        <f>VLOOKUP(AP85,$A$96:$AQ$126,43,FALSE)</f>
        <v>0.75</v>
      </c>
      <c r="AR85" t="s">
        <v>38</v>
      </c>
      <c r="AS85" s="2">
        <f>VLOOKUP(AR85,$A$96:$AS$126,45,FALSE)</f>
        <v>1</v>
      </c>
      <c r="AT85" t="s">
        <v>38</v>
      </c>
      <c r="AU85" s="2">
        <f>VLOOKUP(AT85,$A$96:$AU$126,47,FALSE)</f>
        <v>0.5</v>
      </c>
      <c r="AV85" t="s">
        <v>59</v>
      </c>
      <c r="AW85" s="2">
        <f>VLOOKUP(AV85,$A$96:$AW$126,49,FALSE)</f>
        <v>0.5</v>
      </c>
      <c r="AX85" t="s">
        <v>32</v>
      </c>
      <c r="AY85" s="2">
        <f>VLOOKUP(AX85,$A$96:$AY$126,51,FALSE)</f>
        <v>1</v>
      </c>
      <c r="AZ85">
        <f>SUM(I85:AY85)</f>
        <v>15.39</v>
      </c>
      <c r="BA85" s="12">
        <v>0.33333333333333331</v>
      </c>
      <c r="BB85" s="12">
        <f>AZ85/24</f>
        <v>0.64124999999999999</v>
      </c>
      <c r="BC85" s="7"/>
    </row>
    <row r="86" spans="1:55" x14ac:dyDescent="0.25">
      <c r="A86" t="s">
        <v>154</v>
      </c>
      <c r="B86" s="9" t="s">
        <v>30</v>
      </c>
      <c r="C86" s="9" t="s">
        <v>40</v>
      </c>
      <c r="D86" t="s">
        <v>36</v>
      </c>
      <c r="E86" s="2">
        <f>VLOOKUP(D86,$A$96:$E$126,5,FALSE)</f>
        <v>0.8</v>
      </c>
      <c r="F86" t="s">
        <v>29</v>
      </c>
      <c r="G86" s="2">
        <f>VLOOKUP(F86,$A$96:$G$126,7,FALSE)</f>
        <v>1</v>
      </c>
      <c r="H86" t="s">
        <v>33</v>
      </c>
      <c r="I86" s="2">
        <f>VLOOKUP(H86,$A$96:$I$126,9,FALSE)</f>
        <v>0.33</v>
      </c>
      <c r="J86" t="s">
        <v>34</v>
      </c>
      <c r="K86" s="2">
        <f>VLOOKUP(J86,$A$96:$K$126,11,FALSE)</f>
        <v>0.67</v>
      </c>
      <c r="L86" t="s">
        <v>33</v>
      </c>
      <c r="M86" s="2">
        <f>VLOOKUP(L86,$A$96:$M$126,13,FALSE)</f>
        <v>0.75</v>
      </c>
      <c r="N86" t="s">
        <v>28</v>
      </c>
      <c r="O86" s="2">
        <f>VLOOKUP(N86,$A$96:$O$126,15,FALSE)</f>
        <v>0.5</v>
      </c>
      <c r="P86" t="s">
        <v>28</v>
      </c>
      <c r="Q86" s="2">
        <f>VLOOKUP(P86,$A$96:$Q$126,17,FALSE)</f>
        <v>0.75</v>
      </c>
      <c r="R86" t="s">
        <v>38</v>
      </c>
      <c r="S86" s="2">
        <f>VLOOKUP(R86,$A$96:$S$126,19,FALSE)</f>
        <v>0.5</v>
      </c>
      <c r="T86" t="s">
        <v>30</v>
      </c>
      <c r="U86" s="2">
        <f>VLOOKUP(T86,$A$96:$U$126,21,FALSE)</f>
        <v>0.75</v>
      </c>
      <c r="V86" t="s">
        <v>38</v>
      </c>
      <c r="W86" s="2">
        <f>VLOOKUP(V86,$A$96:$W$126,23,FALSE)</f>
        <v>0.67</v>
      </c>
      <c r="X86" t="s">
        <v>30</v>
      </c>
      <c r="Y86" s="2">
        <f>VLOOKUP(X86,$A$96:$Y$126,25,FALSE)</f>
        <v>1</v>
      </c>
      <c r="Z86" t="s">
        <v>40</v>
      </c>
      <c r="AA86" s="2">
        <f>VLOOKUP(Z86,$A$96:$AA$126,27,FALSE)</f>
        <v>0.4</v>
      </c>
      <c r="AB86" t="s">
        <v>38</v>
      </c>
      <c r="AC86" s="2">
        <f>VLOOKUP(AB86,$A$96:$AC$126,29,FALSE)</f>
        <v>0.4</v>
      </c>
      <c r="AD86" t="s">
        <v>28</v>
      </c>
      <c r="AE86" s="2">
        <f>VLOOKUP(AD86,$A$96:$AE$126,31,FALSE)</f>
        <v>0.75</v>
      </c>
      <c r="AF86" t="s">
        <v>35</v>
      </c>
      <c r="AG86" s="2">
        <f>VLOOKUP(AF86,$A$96:$AG$126,33,FALSE)</f>
        <v>0.5</v>
      </c>
      <c r="AH86" t="s">
        <v>38</v>
      </c>
      <c r="AI86" s="2">
        <f>VLOOKUP(AH86,$A$96:$AI$126,35,FALSE)</f>
        <v>1</v>
      </c>
      <c r="AJ86" t="s">
        <v>34</v>
      </c>
      <c r="AK86" s="2">
        <f>VLOOKUP(AJ86,$A$96:$AK$126,37,FALSE)</f>
        <v>0.6</v>
      </c>
      <c r="AL86" t="s">
        <v>38</v>
      </c>
      <c r="AM86" s="2">
        <f>VLOOKUP(AL86,$A$96:$AM$126,39,FALSE)</f>
        <v>1</v>
      </c>
      <c r="AN86" t="s">
        <v>33</v>
      </c>
      <c r="AO86" s="2">
        <f>VLOOKUP(AN86,$A$96:$AO$126,41,FALSE)</f>
        <v>0.33333299999999999</v>
      </c>
      <c r="AP86" t="s">
        <v>30</v>
      </c>
      <c r="AQ86" s="2">
        <f>VLOOKUP(AP86,$A$96:$AQ$126,43,FALSE)</f>
        <v>1</v>
      </c>
      <c r="AR86" t="s">
        <v>38</v>
      </c>
      <c r="AS86" s="2">
        <f>VLOOKUP(AR86,$A$96:$AS$126,45,FALSE)</f>
        <v>1</v>
      </c>
      <c r="AT86" t="s">
        <v>33</v>
      </c>
      <c r="AU86" s="2">
        <f>VLOOKUP(AT86,$A$96:$AU$126,47,FALSE)</f>
        <v>1</v>
      </c>
      <c r="AV86" t="s">
        <v>30</v>
      </c>
      <c r="AW86" s="2">
        <f>VLOOKUP(AV86,$A$96:$AW$126,49,FALSE)</f>
        <v>1</v>
      </c>
      <c r="AX86" t="s">
        <v>32</v>
      </c>
      <c r="AY86" s="2">
        <f>VLOOKUP(AX86,$A$96:$AY$126,51,FALSE)</f>
        <v>1</v>
      </c>
      <c r="AZ86">
        <f>SUM(I86:AY86)</f>
        <v>15.903333</v>
      </c>
      <c r="BA86" s="12">
        <v>0.33333333333333331</v>
      </c>
      <c r="BB86" s="12">
        <f>AZ86/24</f>
        <v>0.66263887499999996</v>
      </c>
      <c r="BC86" s="7"/>
    </row>
    <row r="87" spans="1:55" x14ac:dyDescent="0.25">
      <c r="A87" s="7" t="s">
        <v>93</v>
      </c>
      <c r="B87" s="7" t="s">
        <v>30</v>
      </c>
      <c r="C87" s="7" t="s">
        <v>40</v>
      </c>
      <c r="D87" s="7" t="s">
        <v>30</v>
      </c>
      <c r="E87" s="2">
        <f>VLOOKUP(D87,$A$96:$E$126,5,FALSE)</f>
        <v>0.8</v>
      </c>
      <c r="F87" s="7" t="s">
        <v>41</v>
      </c>
      <c r="G87" s="2">
        <f>VLOOKUP(F87,$A$96:$G$126,7,FALSE)</f>
        <v>0.4</v>
      </c>
      <c r="H87" s="7" t="s">
        <v>30</v>
      </c>
      <c r="I87" s="2">
        <f>VLOOKUP(H87,$A$96:$I$126,9,FALSE)</f>
        <v>1</v>
      </c>
      <c r="J87" s="7" t="s">
        <v>30</v>
      </c>
      <c r="K87" s="2">
        <f>VLOOKUP(J87,$A$96:$K$126,11,FALSE)</f>
        <v>1</v>
      </c>
      <c r="L87" s="7" t="s">
        <v>30</v>
      </c>
      <c r="M87" s="2">
        <f>VLOOKUP(L87,$A$96:$M$126,13,FALSE)</f>
        <v>0.25</v>
      </c>
      <c r="N87" s="7" t="s">
        <v>33</v>
      </c>
      <c r="O87" s="2">
        <f>VLOOKUP(N87,$A$96:$O$126,15,FALSE)</f>
        <v>0.25</v>
      </c>
      <c r="P87" s="7" t="s">
        <v>30</v>
      </c>
      <c r="Q87" s="2">
        <f>VLOOKUP(P87,$A$96:$Q$126,17,FALSE)</f>
        <v>1</v>
      </c>
      <c r="R87" s="7" t="s">
        <v>33</v>
      </c>
      <c r="S87" s="2">
        <f>VLOOKUP(R87,$A$96:$S$126,19,FALSE)</f>
        <v>1</v>
      </c>
      <c r="T87" s="7" t="s">
        <v>30</v>
      </c>
      <c r="U87" s="2">
        <f>VLOOKUP(T87,$A$96:$U$126,21,FALSE)</f>
        <v>0.75</v>
      </c>
      <c r="V87" s="7" t="s">
        <v>30</v>
      </c>
      <c r="W87" s="2">
        <f>VLOOKUP(V87,$A$96:$W$126,23,FALSE)</f>
        <v>0.67</v>
      </c>
      <c r="X87" s="7" t="s">
        <v>30</v>
      </c>
      <c r="Y87" s="2">
        <f>VLOOKUP(X87,$A$96:$Y$126,25,FALSE)</f>
        <v>1</v>
      </c>
      <c r="Z87" s="7" t="s">
        <v>30</v>
      </c>
      <c r="AA87" s="2">
        <f>VLOOKUP(Z87,$A$96:$AA$126,27,FALSE)</f>
        <v>0.8</v>
      </c>
      <c r="AB87" s="7" t="s">
        <v>40</v>
      </c>
      <c r="AC87" s="2">
        <f>VLOOKUP(AB87,$A$96:$AC$126,29,FALSE)</f>
        <v>0.4</v>
      </c>
      <c r="AD87" s="7" t="s">
        <v>30</v>
      </c>
      <c r="AE87" s="2">
        <f>VLOOKUP(AD87,$A$96:$AE$126,31,FALSE)</f>
        <v>0.5</v>
      </c>
      <c r="AF87" s="7" t="s">
        <v>33</v>
      </c>
      <c r="AG87" s="2">
        <f>VLOOKUP(AF87,$A$96:$AG$126,33,FALSE)</f>
        <v>0.25</v>
      </c>
      <c r="AH87" s="7" t="s">
        <v>38</v>
      </c>
      <c r="AI87" s="2">
        <f>VLOOKUP(AH87,$A$96:$AI$126,35,FALSE)</f>
        <v>1</v>
      </c>
      <c r="AJ87" s="7" t="s">
        <v>38</v>
      </c>
      <c r="AK87" s="2">
        <f>VLOOKUP(AJ87,$A$96:$AK$126,37,FALSE)</f>
        <v>0.4</v>
      </c>
      <c r="AL87" s="7" t="s">
        <v>38</v>
      </c>
      <c r="AM87" s="2">
        <f>VLOOKUP(AL87,$A$96:$AM$126,39,FALSE)</f>
        <v>1</v>
      </c>
      <c r="AN87" s="7" t="s">
        <v>30</v>
      </c>
      <c r="AO87" s="2">
        <f>VLOOKUP(AN87,$A$96:$AO$126,41,FALSE)</f>
        <v>1</v>
      </c>
      <c r="AP87" s="7" t="s">
        <v>30</v>
      </c>
      <c r="AQ87" s="2">
        <f>VLOOKUP(AP87,$A$96:$AQ$126,43,FALSE)</f>
        <v>1</v>
      </c>
      <c r="AR87" s="7" t="s">
        <v>33</v>
      </c>
      <c r="AS87" s="2">
        <f>VLOOKUP(AR87,$A$96:$AS$126,45,FALSE)</f>
        <v>0.33333000000000002</v>
      </c>
      <c r="AT87" s="7" t="s">
        <v>41</v>
      </c>
      <c r="AU87" s="2">
        <f>VLOOKUP(AT87,$A$96:$AU$126,47,FALSE)</f>
        <v>0.5</v>
      </c>
      <c r="AV87" s="7" t="s">
        <v>38</v>
      </c>
      <c r="AW87" s="2">
        <f>VLOOKUP(AV87,$A$96:$AW$126,49,FALSE)</f>
        <v>0.5</v>
      </c>
      <c r="AX87" s="7" t="s">
        <v>33</v>
      </c>
      <c r="AY87" s="2">
        <f>VLOOKUP(AX87,$A$96:$AY$126,51,FALSE)</f>
        <v>0.25</v>
      </c>
      <c r="AZ87">
        <f>SUM(I87:AY87)</f>
        <v>14.85333</v>
      </c>
      <c r="BA87" s="12">
        <v>0.375</v>
      </c>
      <c r="BB87" s="12">
        <f>AZ87/24</f>
        <v>0.61888874999999999</v>
      </c>
      <c r="BC87" s="7"/>
    </row>
    <row r="88" spans="1:55" x14ac:dyDescent="0.25">
      <c r="A88" s="7" t="s">
        <v>55</v>
      </c>
      <c r="B88" s="7" t="s">
        <v>30</v>
      </c>
      <c r="C88" s="7" t="s">
        <v>40</v>
      </c>
      <c r="D88" s="7" t="s">
        <v>35</v>
      </c>
      <c r="E88" s="2">
        <f>VLOOKUP(D88,$A$96:$E$126,5,FALSE)</f>
        <v>0.6</v>
      </c>
      <c r="F88" s="7" t="s">
        <v>37</v>
      </c>
      <c r="G88" s="2">
        <f>VLOOKUP(F88,$A$96:$G$126,7,FALSE)</f>
        <v>0.6</v>
      </c>
      <c r="H88" s="7" t="s">
        <v>33</v>
      </c>
      <c r="I88" s="2">
        <f>VLOOKUP(H88,$A$96:$I$126,9,FALSE)</f>
        <v>0.33</v>
      </c>
      <c r="J88" s="7" t="s">
        <v>30</v>
      </c>
      <c r="K88" s="2">
        <f>VLOOKUP(J88,$A$96:$K$126,11,FALSE)</f>
        <v>1</v>
      </c>
      <c r="L88" s="7" t="s">
        <v>35</v>
      </c>
      <c r="M88" s="2">
        <f>VLOOKUP(L88,$A$96:$M$126,13,FALSE)</f>
        <v>0</v>
      </c>
      <c r="N88" s="7" t="s">
        <v>48</v>
      </c>
      <c r="O88" s="2">
        <f>VLOOKUP(N88,$A$96:$O$126,15,FALSE)</f>
        <v>0.75</v>
      </c>
      <c r="P88" s="7" t="s">
        <v>30</v>
      </c>
      <c r="Q88" s="2">
        <f>VLOOKUP(P88,$A$96:$Q$126,17,FALSE)</f>
        <v>1</v>
      </c>
      <c r="R88" s="7" t="s">
        <v>33</v>
      </c>
      <c r="S88" s="2">
        <f>VLOOKUP(R88,$A$96:$S$126,19,FALSE)</f>
        <v>1</v>
      </c>
      <c r="T88" s="7" t="s">
        <v>30</v>
      </c>
      <c r="U88" s="2">
        <f>VLOOKUP(T88,$A$96:$U$126,21,FALSE)</f>
        <v>0.75</v>
      </c>
      <c r="V88" s="7" t="s">
        <v>35</v>
      </c>
      <c r="W88" s="2">
        <f>VLOOKUP(V88,$A$96:$W$126,23,FALSE)</f>
        <v>1</v>
      </c>
      <c r="X88" s="7" t="s">
        <v>30</v>
      </c>
      <c r="Y88" s="2">
        <f>VLOOKUP(X88,$A$96:$Y$126,25,FALSE)</f>
        <v>1</v>
      </c>
      <c r="Z88" s="7" t="s">
        <v>30</v>
      </c>
      <c r="AA88" s="2">
        <f>VLOOKUP(Z88,$A$96:$AA$126,27,FALSE)</f>
        <v>0.8</v>
      </c>
      <c r="AB88" s="7" t="s">
        <v>38</v>
      </c>
      <c r="AC88" s="2">
        <f>VLOOKUP(AB88,$A$96:$AC$126,29,FALSE)</f>
        <v>0.4</v>
      </c>
      <c r="AD88" s="7" t="s">
        <v>28</v>
      </c>
      <c r="AE88" s="2">
        <f>VLOOKUP(AD88,$A$96:$AE$126,31,FALSE)</f>
        <v>0.75</v>
      </c>
      <c r="AF88" s="7" t="s">
        <v>31</v>
      </c>
      <c r="AG88" s="2">
        <f>VLOOKUP(AF88,$A$96:$AG$126,33,FALSE)</f>
        <v>0.5</v>
      </c>
      <c r="AH88" s="7" t="s">
        <v>45</v>
      </c>
      <c r="AI88" s="2">
        <f>VLOOKUP(AH88,$A$96:$AI$126,35,FALSE)</f>
        <v>0.75</v>
      </c>
      <c r="AJ88" s="7" t="s">
        <v>33</v>
      </c>
      <c r="AK88" s="2">
        <f>VLOOKUP(AJ88,$A$96:$AK$126,37,FALSE)</f>
        <v>0.8</v>
      </c>
      <c r="AL88" s="7" t="s">
        <v>41</v>
      </c>
      <c r="AM88" s="2">
        <f>VLOOKUP(AL88,$A$96:$AM$126,39,FALSE)</f>
        <v>0.5</v>
      </c>
      <c r="AN88" s="7" t="s">
        <v>33</v>
      </c>
      <c r="AO88" s="2">
        <f>VLOOKUP(AN88,$A$96:$AO$126,41,FALSE)</f>
        <v>0.33333299999999999</v>
      </c>
      <c r="AP88" s="7" t="s">
        <v>30</v>
      </c>
      <c r="AQ88" s="2">
        <f>VLOOKUP(AP88,$A$96:$AQ$126,43,FALSE)</f>
        <v>1</v>
      </c>
      <c r="AR88" s="7" t="s">
        <v>38</v>
      </c>
      <c r="AS88" s="2">
        <f>VLOOKUP(AR88,$A$96:$AS$126,45,FALSE)</f>
        <v>1</v>
      </c>
      <c r="AT88" s="7" t="s">
        <v>38</v>
      </c>
      <c r="AU88" s="2">
        <f>VLOOKUP(AT88,$A$96:$AU$126,47,FALSE)</f>
        <v>0.5</v>
      </c>
      <c r="AV88" s="7" t="s">
        <v>30</v>
      </c>
      <c r="AW88" s="2">
        <f>VLOOKUP(AV88,$A$96:$AW$126,49,FALSE)</f>
        <v>1</v>
      </c>
      <c r="AX88" s="7" t="s">
        <v>32</v>
      </c>
      <c r="AY88" s="2">
        <f>VLOOKUP(AX88,$A$96:$AY$126,51,FALSE)</f>
        <v>1</v>
      </c>
      <c r="AZ88">
        <f>SUM(I88:AY88)</f>
        <v>16.163333000000002</v>
      </c>
      <c r="BA88" s="12">
        <v>0.375</v>
      </c>
      <c r="BB88" s="12">
        <f>AZ88/24</f>
        <v>0.67347220833333343</v>
      </c>
      <c r="BC88" s="7"/>
    </row>
    <row r="89" spans="1:55" x14ac:dyDescent="0.25">
      <c r="A89" t="s">
        <v>136</v>
      </c>
      <c r="B89" s="1" t="s">
        <v>30</v>
      </c>
      <c r="C89" s="1" t="s">
        <v>40</v>
      </c>
      <c r="D89" t="s">
        <v>28</v>
      </c>
      <c r="E89" s="2">
        <f>VLOOKUP(D89,$A$96:$E$126,5,FALSE)</f>
        <v>1</v>
      </c>
      <c r="F89" t="s">
        <v>29</v>
      </c>
      <c r="G89" s="2">
        <f>VLOOKUP(F89,$A$96:$G$126,7,FALSE)</f>
        <v>1</v>
      </c>
      <c r="H89" t="s">
        <v>35</v>
      </c>
      <c r="I89" s="2">
        <f>VLOOKUP(H89,$A$96:$I$126,9,FALSE)</f>
        <v>0.67</v>
      </c>
      <c r="J89" t="s">
        <v>48</v>
      </c>
      <c r="K89" s="2">
        <f>VLOOKUP(J89,$A$96:$K$126,11,FALSE)</f>
        <v>0.33</v>
      </c>
      <c r="L89" t="s">
        <v>31</v>
      </c>
      <c r="M89" s="2">
        <f>VLOOKUP(L89,$A$96:$M$126,13,FALSE)</f>
        <v>1</v>
      </c>
      <c r="N89" t="s">
        <v>32</v>
      </c>
      <c r="O89" s="2">
        <f>VLOOKUP(N89,$A$96:$O$126,15,FALSE)</f>
        <v>1</v>
      </c>
      <c r="P89" t="s">
        <v>30</v>
      </c>
      <c r="Q89" s="2">
        <f>VLOOKUP(P89,$A$96:$Q$126,17,FALSE)</f>
        <v>1</v>
      </c>
      <c r="R89" t="s">
        <v>33</v>
      </c>
      <c r="S89" s="2">
        <f>VLOOKUP(R89,$A$96:$S$126,19,FALSE)</f>
        <v>1</v>
      </c>
      <c r="T89" t="s">
        <v>30</v>
      </c>
      <c r="U89" s="2">
        <f>VLOOKUP(T89,$A$96:$U$126,21,FALSE)</f>
        <v>0.75</v>
      </c>
      <c r="V89" t="s">
        <v>38</v>
      </c>
      <c r="W89" s="2">
        <f>VLOOKUP(V89,$A$96:$W$126,23,FALSE)</f>
        <v>0.67</v>
      </c>
      <c r="X89" t="s">
        <v>59</v>
      </c>
      <c r="Y89" s="2">
        <f>VLOOKUP(X89,$A$96:$Y$126,25,FALSE)</f>
        <v>0.5</v>
      </c>
      <c r="Z89" t="s">
        <v>34</v>
      </c>
      <c r="AA89" s="2">
        <f>VLOOKUP(Z89,$A$96:$AA$126,27,FALSE)</f>
        <v>1</v>
      </c>
      <c r="AB89" t="s">
        <v>38</v>
      </c>
      <c r="AC89" s="2">
        <f>VLOOKUP(AB89,$A$96:$AC$126,29,FALSE)</f>
        <v>0.4</v>
      </c>
      <c r="AD89" t="s">
        <v>35</v>
      </c>
      <c r="AE89" s="2">
        <f>VLOOKUP(AD89,$A$96:$AE$126,31,FALSE)</f>
        <v>0.75</v>
      </c>
      <c r="AF89" t="s">
        <v>28</v>
      </c>
      <c r="AG89" s="2">
        <f>VLOOKUP(AF89,$A$96:$AG$126,33,FALSE)</f>
        <v>0.5</v>
      </c>
      <c r="AH89" t="s">
        <v>38</v>
      </c>
      <c r="AI89" s="2">
        <f>VLOOKUP(AH89,$A$96:$AI$126,35,FALSE)</f>
        <v>1</v>
      </c>
      <c r="AJ89" t="s">
        <v>59</v>
      </c>
      <c r="AK89" s="2">
        <f>VLOOKUP(AJ89,$A$96:$AK$126,37,FALSE)</f>
        <v>0.8</v>
      </c>
      <c r="AL89" t="s">
        <v>38</v>
      </c>
      <c r="AM89" s="2">
        <f>VLOOKUP(AL89,$A$96:$AM$126,39,FALSE)</f>
        <v>1</v>
      </c>
      <c r="AN89" t="s">
        <v>30</v>
      </c>
      <c r="AO89" s="2">
        <f>VLOOKUP(AN89,$A$96:$AO$126,41,FALSE)</f>
        <v>1</v>
      </c>
      <c r="AP89" t="s">
        <v>48</v>
      </c>
      <c r="AQ89" s="2">
        <f>VLOOKUP(AP89,$A$96:$AQ$126,43,FALSE)</f>
        <v>0.5</v>
      </c>
      <c r="AR89" t="s">
        <v>45</v>
      </c>
      <c r="AS89" s="2">
        <f>VLOOKUP(AR89,$A$96:$AS$126,45,FALSE)</f>
        <v>0.66666700000000001</v>
      </c>
      <c r="AT89" t="s">
        <v>33</v>
      </c>
      <c r="AU89" s="2">
        <f>VLOOKUP(AT89,$A$96:$AU$126,47,FALSE)</f>
        <v>1</v>
      </c>
      <c r="AV89" t="s">
        <v>32</v>
      </c>
      <c r="AW89" s="2">
        <f>VLOOKUP(AV89,$A$96:$AW$126,49,FALSE)</f>
        <v>0.25</v>
      </c>
      <c r="AX89" t="s">
        <v>32</v>
      </c>
      <c r="AY89" s="2">
        <f>VLOOKUP(AX89,$A$96:$AY$126,51,FALSE)</f>
        <v>1</v>
      </c>
      <c r="AZ89">
        <f>SUM(I89:AY89)</f>
        <v>16.786667000000001</v>
      </c>
      <c r="BA89" s="12">
        <v>0.41666666666666669</v>
      </c>
      <c r="BB89" s="12">
        <f>AZ89/24</f>
        <v>0.69944445833333335</v>
      </c>
    </row>
    <row r="90" spans="1:55" x14ac:dyDescent="0.25">
      <c r="A90" s="7" t="s">
        <v>85</v>
      </c>
      <c r="B90" s="7" t="s">
        <v>30</v>
      </c>
      <c r="C90" s="7" t="s">
        <v>40</v>
      </c>
      <c r="D90" s="7" t="s">
        <v>28</v>
      </c>
      <c r="E90" s="2">
        <f>VLOOKUP(D90,$A$96:$E$126,5,FALSE)</f>
        <v>1</v>
      </c>
      <c r="F90" s="7" t="s">
        <v>29</v>
      </c>
      <c r="G90" s="2">
        <f>VLOOKUP(F90,$A$96:$G$126,7,FALSE)</f>
        <v>1</v>
      </c>
      <c r="H90" s="7" t="s">
        <v>30</v>
      </c>
      <c r="I90" s="2">
        <f>VLOOKUP(H90,$A$96:$I$126,9,FALSE)</f>
        <v>1</v>
      </c>
      <c r="J90" s="7" t="s">
        <v>48</v>
      </c>
      <c r="K90" s="2">
        <f>VLOOKUP(J90,$A$96:$K$126,11,FALSE)</f>
        <v>0.33</v>
      </c>
      <c r="L90" s="7" t="s">
        <v>33</v>
      </c>
      <c r="M90" s="2">
        <f>VLOOKUP(L90,$A$96:$M$126,13,FALSE)</f>
        <v>0.75</v>
      </c>
      <c r="N90" s="7" t="s">
        <v>48</v>
      </c>
      <c r="O90" s="2">
        <f>VLOOKUP(N90,$A$96:$O$126,15,FALSE)</f>
        <v>0.75</v>
      </c>
      <c r="P90" s="7" t="s">
        <v>38</v>
      </c>
      <c r="Q90" s="2">
        <f>VLOOKUP(P90,$A$96:$Q$126,17,FALSE)</f>
        <v>0.5</v>
      </c>
      <c r="R90" s="7" t="s">
        <v>34</v>
      </c>
      <c r="S90" s="2">
        <f>VLOOKUP(R90,$A$96:$S$126,19,FALSE)</f>
        <v>0.75</v>
      </c>
      <c r="T90" s="7" t="s">
        <v>34</v>
      </c>
      <c r="U90" s="2">
        <f>VLOOKUP(T90,$A$96:$U$126,21,FALSE)</f>
        <v>1</v>
      </c>
      <c r="V90" s="7" t="s">
        <v>38</v>
      </c>
      <c r="W90" s="2">
        <f>VLOOKUP(V90,$A$96:$W$126,23,FALSE)</f>
        <v>0.67</v>
      </c>
      <c r="X90" s="7" t="s">
        <v>30</v>
      </c>
      <c r="Y90" s="2">
        <f>VLOOKUP(X90,$A$96:$Y$126,25,FALSE)</f>
        <v>1</v>
      </c>
      <c r="Z90" s="7" t="s">
        <v>40</v>
      </c>
      <c r="AA90" s="2">
        <f>VLOOKUP(Z90,$A$96:$AA$126,27,FALSE)</f>
        <v>0.4</v>
      </c>
      <c r="AB90" s="7" t="s">
        <v>30</v>
      </c>
      <c r="AC90" s="2">
        <f>VLOOKUP(AB90,$A$96:$AC$126,29,FALSE)</f>
        <v>0.4</v>
      </c>
      <c r="AD90" s="7" t="s">
        <v>36</v>
      </c>
      <c r="AE90" s="2">
        <f>VLOOKUP(AD90,$A$96:$AE$126,31,FALSE)</f>
        <v>1</v>
      </c>
      <c r="AF90" s="7" t="s">
        <v>36</v>
      </c>
      <c r="AG90" s="2">
        <f>VLOOKUP(AF90,$A$96:$AG$126,33,FALSE)</f>
        <v>0.25</v>
      </c>
      <c r="AH90" s="7" t="s">
        <v>38</v>
      </c>
      <c r="AI90" s="2">
        <f>VLOOKUP(AH90,$A$96:$AI$126,35,FALSE)</f>
        <v>1</v>
      </c>
      <c r="AJ90" s="7" t="s">
        <v>41</v>
      </c>
      <c r="AK90" s="2">
        <f>VLOOKUP(AJ90,$A$96:$AK$126,37,FALSE)</f>
        <v>0.8</v>
      </c>
      <c r="AL90" s="7" t="s">
        <v>38</v>
      </c>
      <c r="AM90" s="2">
        <f>VLOOKUP(AL90,$A$96:$AM$126,39,FALSE)</f>
        <v>1</v>
      </c>
      <c r="AN90" s="7" t="s">
        <v>34</v>
      </c>
      <c r="AO90" s="2">
        <f>VLOOKUP(AN90,$A$96:$AO$126,41,FALSE)</f>
        <v>0.3333333</v>
      </c>
      <c r="AP90" s="7" t="s">
        <v>30</v>
      </c>
      <c r="AQ90" s="2">
        <f>VLOOKUP(AP90,$A$96:$AQ$126,43,FALSE)</f>
        <v>1</v>
      </c>
      <c r="AR90" s="7" t="s">
        <v>35</v>
      </c>
      <c r="AS90" s="2">
        <f>VLOOKUP(AR90,$A$96:$AS$126,45,FALSE)</f>
        <v>0.66666999999999998</v>
      </c>
      <c r="AT90" s="7" t="s">
        <v>33</v>
      </c>
      <c r="AU90" s="2">
        <f>VLOOKUP(AT90,$A$96:$AU$126,47,FALSE)</f>
        <v>1</v>
      </c>
      <c r="AV90" s="7" t="s">
        <v>30</v>
      </c>
      <c r="AW90" s="2">
        <f>VLOOKUP(AV90,$A$96:$AW$126,49,FALSE)</f>
        <v>1</v>
      </c>
      <c r="AX90" s="7" t="s">
        <v>32</v>
      </c>
      <c r="AY90" s="2">
        <f>VLOOKUP(AX90,$A$96:$AY$126,51,FALSE)</f>
        <v>1</v>
      </c>
      <c r="AZ90">
        <f>SUM(I90:AY90)</f>
        <v>16.600003300000001</v>
      </c>
      <c r="BA90" s="12">
        <v>0.41666666666666669</v>
      </c>
      <c r="BB90" s="12">
        <f>AZ90/24</f>
        <v>0.6916668041666667</v>
      </c>
      <c r="BC90" s="7"/>
    </row>
    <row r="91" spans="1:55" x14ac:dyDescent="0.25">
      <c r="A91" s="1" t="s">
        <v>58</v>
      </c>
      <c r="B91" s="9" t="s">
        <v>30</v>
      </c>
      <c r="C91" s="9" t="s">
        <v>40</v>
      </c>
      <c r="D91" t="s">
        <v>34</v>
      </c>
      <c r="E91" s="2">
        <f>VLOOKUP(D91,$A$96:$E$126,5,FALSE)</f>
        <v>0.6</v>
      </c>
      <c r="F91" t="s">
        <v>36</v>
      </c>
      <c r="G91" s="2">
        <f>VLOOKUP(F91,$A$96:$G$126,7,FALSE)</f>
        <v>0.4</v>
      </c>
      <c r="H91" t="s">
        <v>35</v>
      </c>
      <c r="I91" s="2">
        <f>VLOOKUP(H91,$A$96:$I$126,9,FALSE)</f>
        <v>0.67</v>
      </c>
      <c r="J91" t="s">
        <v>30</v>
      </c>
      <c r="K91" s="2">
        <f>VLOOKUP(J91,$A$96:$K$126,11,FALSE)</f>
        <v>1</v>
      </c>
      <c r="L91" t="s">
        <v>30</v>
      </c>
      <c r="M91" s="2">
        <f>VLOOKUP(L91,$A$96:$M$126,13,FALSE)</f>
        <v>0.25</v>
      </c>
      <c r="N91" t="s">
        <v>41</v>
      </c>
      <c r="O91" s="2">
        <f>VLOOKUP(N91,$A$96:$O$126,15,FALSE)</f>
        <v>0.25</v>
      </c>
      <c r="P91" t="s">
        <v>35</v>
      </c>
      <c r="Q91" s="2">
        <f>VLOOKUP(P91,$A$96:$Q$126,17,FALSE)</f>
        <v>0.75</v>
      </c>
      <c r="R91" t="s">
        <v>38</v>
      </c>
      <c r="S91" s="2">
        <f>VLOOKUP(R91,$A$96:$S$126,19,FALSE)</f>
        <v>0.5</v>
      </c>
      <c r="T91" t="s">
        <v>48</v>
      </c>
      <c r="U91" s="2">
        <f>VLOOKUP(T91,$A$96:$U$126,21,FALSE)</f>
        <v>0.75</v>
      </c>
      <c r="V91" t="s">
        <v>35</v>
      </c>
      <c r="W91" s="2">
        <f>VLOOKUP(V91,$A$96:$W$126,23,FALSE)</f>
        <v>1</v>
      </c>
      <c r="X91" t="s">
        <v>30</v>
      </c>
      <c r="Y91" s="2">
        <f>VLOOKUP(X91,$A$96:$Y$126,25,FALSE)</f>
        <v>1</v>
      </c>
      <c r="Z91" t="s">
        <v>30</v>
      </c>
      <c r="AA91" s="2">
        <f>VLOOKUP(Z91,$A$96:$AA$126,27,FALSE)</f>
        <v>0.8</v>
      </c>
      <c r="AB91" t="s">
        <v>38</v>
      </c>
      <c r="AC91" s="2">
        <f>VLOOKUP(AB91,$A$96:$AC$126,29,FALSE)</f>
        <v>0.4</v>
      </c>
      <c r="AD91" t="s">
        <v>32</v>
      </c>
      <c r="AE91" s="2">
        <f>VLOOKUP(AD91,$A$96:$AE$126,31,FALSE)</f>
        <v>0.25</v>
      </c>
      <c r="AF91" t="s">
        <v>41</v>
      </c>
      <c r="AG91" s="2">
        <f>VLOOKUP(AF91,$A$96:$AG$126,33,FALSE)</f>
        <v>0.75</v>
      </c>
      <c r="AH91" t="s">
        <v>38</v>
      </c>
      <c r="AI91" s="2">
        <f>VLOOKUP(AH91,$A$96:$AI$126,35,FALSE)</f>
        <v>1</v>
      </c>
      <c r="AJ91" t="s">
        <v>41</v>
      </c>
      <c r="AK91" s="2">
        <f>VLOOKUP(AJ91,$A$96:$AK$126,37,FALSE)</f>
        <v>0.8</v>
      </c>
      <c r="AL91" t="s">
        <v>38</v>
      </c>
      <c r="AM91" s="2">
        <f>VLOOKUP(AL91,$A$96:$AM$126,39,FALSE)</f>
        <v>1</v>
      </c>
      <c r="AN91" t="s">
        <v>30</v>
      </c>
      <c r="AO91" s="2">
        <f>VLOOKUP(AN91,$A$96:$AO$126,41,FALSE)</f>
        <v>1</v>
      </c>
      <c r="AP91" t="s">
        <v>30</v>
      </c>
      <c r="AQ91" s="2">
        <f>VLOOKUP(AP91,$A$96:$AQ$126,43,FALSE)</f>
        <v>1</v>
      </c>
      <c r="AR91" t="s">
        <v>30</v>
      </c>
      <c r="AS91" s="2">
        <f>VLOOKUP(AR91,$A$96:$AS$126,45,FALSE)</f>
        <v>0.33333000000000002</v>
      </c>
      <c r="AT91" t="s">
        <v>33</v>
      </c>
      <c r="AU91" s="2">
        <f>VLOOKUP(AT91,$A$96:$AU$126,47,FALSE)</f>
        <v>1</v>
      </c>
      <c r="AV91" t="s">
        <v>30</v>
      </c>
      <c r="AW91" s="2">
        <f>VLOOKUP(AV91,$A$96:$AW$126,49,FALSE)</f>
        <v>1</v>
      </c>
      <c r="AX91" t="s">
        <v>32</v>
      </c>
      <c r="AY91" s="2">
        <f>VLOOKUP(AX91,$A$96:$AY$126,51,FALSE)</f>
        <v>1</v>
      </c>
      <c r="AZ91">
        <f>SUM(I91:AY91)</f>
        <v>16.503330000000002</v>
      </c>
      <c r="BA91" s="12">
        <v>0.41666666666666669</v>
      </c>
      <c r="BB91" s="12">
        <f>AZ91/24</f>
        <v>0.68763875000000008</v>
      </c>
    </row>
    <row r="92" spans="1:55" x14ac:dyDescent="0.25">
      <c r="A92" t="s">
        <v>134</v>
      </c>
      <c r="B92" s="1" t="s">
        <v>30</v>
      </c>
      <c r="C92" s="10" t="s">
        <v>38</v>
      </c>
      <c r="D92" t="s">
        <v>28</v>
      </c>
      <c r="E92" s="2">
        <f>VLOOKUP(D92,$A$96:$E$126,5,FALSE)</f>
        <v>1</v>
      </c>
      <c r="F92" t="s">
        <v>38</v>
      </c>
      <c r="G92" s="2">
        <f>VLOOKUP(F92,$A$96:$G$126,7,FALSE)</f>
        <v>0.8</v>
      </c>
      <c r="H92" t="s">
        <v>34</v>
      </c>
      <c r="I92" s="2">
        <f>VLOOKUP(H92,$A$96:$I$126,9,FALSE)</f>
        <v>0.67</v>
      </c>
      <c r="J92" t="s">
        <v>34</v>
      </c>
      <c r="K92" s="2">
        <f>VLOOKUP(J92,$A$96:$K$126,11,FALSE)</f>
        <v>0.67</v>
      </c>
      <c r="L92" t="s">
        <v>32</v>
      </c>
      <c r="M92" s="2">
        <f>VLOOKUP(L92,$A$96:$M$126,13,FALSE)</f>
        <v>0.5</v>
      </c>
      <c r="N92" t="s">
        <v>31</v>
      </c>
      <c r="O92" s="2">
        <f>VLOOKUP(N92,$A$96:$O$126,15,FALSE)</f>
        <v>0.5</v>
      </c>
      <c r="P92" t="s">
        <v>30</v>
      </c>
      <c r="Q92" s="2">
        <f>VLOOKUP(P92,$A$96:$Q$126,17,FALSE)</f>
        <v>1</v>
      </c>
      <c r="R92" t="s">
        <v>33</v>
      </c>
      <c r="S92" s="2">
        <f>VLOOKUP(R92,$A$96:$S$126,19,FALSE)</f>
        <v>1</v>
      </c>
      <c r="T92" t="s">
        <v>30</v>
      </c>
      <c r="U92" s="2">
        <f>VLOOKUP(T92,$A$96:$U$126,21,FALSE)</f>
        <v>0.75</v>
      </c>
      <c r="V92" t="s">
        <v>38</v>
      </c>
      <c r="W92" s="2">
        <f>VLOOKUP(V92,$A$96:$W$126,23,FALSE)</f>
        <v>0.67</v>
      </c>
      <c r="X92" t="s">
        <v>30</v>
      </c>
      <c r="Y92" s="2">
        <f>VLOOKUP(X92,$A$96:$Y$126,25,FALSE)</f>
        <v>1</v>
      </c>
      <c r="Z92" t="s">
        <v>59</v>
      </c>
      <c r="AA92" s="2">
        <f>VLOOKUP(Z92,$A$96:$AA$126,27,FALSE)</f>
        <v>0.8</v>
      </c>
      <c r="AB92" t="s">
        <v>38</v>
      </c>
      <c r="AC92" s="2">
        <f>VLOOKUP(AB92,$A$96:$AC$126,29,FALSE)</f>
        <v>0.4</v>
      </c>
      <c r="AD92" t="s">
        <v>49</v>
      </c>
      <c r="AE92" s="2">
        <f>VLOOKUP(AD92,$A$96:$AE$126,31,FALSE)</f>
        <v>0.5</v>
      </c>
      <c r="AF92" t="s">
        <v>37</v>
      </c>
      <c r="AG92" s="2">
        <f>VLOOKUP(AF92,$A$96:$AG$126,33,FALSE)</f>
        <v>1</v>
      </c>
      <c r="AH92" t="s">
        <v>38</v>
      </c>
      <c r="AI92" s="2">
        <f>VLOOKUP(AH92,$A$96:$AI$126,35,FALSE)</f>
        <v>1</v>
      </c>
      <c r="AJ92" t="s">
        <v>31</v>
      </c>
      <c r="AK92" s="2">
        <f>VLOOKUP(AJ92,$A$96:$AK$126,37,FALSE)</f>
        <v>1</v>
      </c>
      <c r="AL92" t="s">
        <v>38</v>
      </c>
      <c r="AM92" s="2">
        <f>VLOOKUP(AL92,$A$96:$AM$126,39,FALSE)</f>
        <v>1</v>
      </c>
      <c r="AN92" t="s">
        <v>30</v>
      </c>
      <c r="AO92" s="2">
        <f>VLOOKUP(AN92,$A$96:$AO$126,41,FALSE)</f>
        <v>1</v>
      </c>
      <c r="AP92" t="s">
        <v>48</v>
      </c>
      <c r="AQ92" s="2">
        <f>VLOOKUP(AP92,$A$96:$AQ$126,43,FALSE)</f>
        <v>0.5</v>
      </c>
      <c r="AR92" t="s">
        <v>38</v>
      </c>
      <c r="AS92" s="2">
        <f>VLOOKUP(AR92,$A$96:$AS$126,45,FALSE)</f>
        <v>1</v>
      </c>
      <c r="AT92" t="s">
        <v>33</v>
      </c>
      <c r="AU92" s="2">
        <f>VLOOKUP(AT92,$A$96:$AU$126,47,FALSE)</f>
        <v>1</v>
      </c>
      <c r="AV92" t="s">
        <v>32</v>
      </c>
      <c r="AW92" s="2">
        <f>VLOOKUP(AV92,$A$96:$AW$126,49,FALSE)</f>
        <v>0.25</v>
      </c>
      <c r="AX92" t="s">
        <v>32</v>
      </c>
      <c r="AY92" s="2">
        <f>VLOOKUP(AX92,$A$96:$AY$126,51,FALSE)</f>
        <v>1</v>
      </c>
      <c r="AZ92">
        <f>SUM(I92:AY92)</f>
        <v>17.21</v>
      </c>
      <c r="BA92" s="12">
        <v>0.45833333333333331</v>
      </c>
      <c r="BB92" s="12">
        <f>AZ92/24</f>
        <v>0.71708333333333341</v>
      </c>
    </row>
    <row r="93" spans="1:55" x14ac:dyDescent="0.25">
      <c r="A93" s="7" t="s">
        <v>50</v>
      </c>
      <c r="B93" s="7" t="s">
        <v>30</v>
      </c>
      <c r="C93" s="7" t="s">
        <v>40</v>
      </c>
      <c r="D93" s="7" t="s">
        <v>35</v>
      </c>
      <c r="E93" s="2">
        <f>VLOOKUP(D93,$A$96:$E$126,5,FALSE)</f>
        <v>0.6</v>
      </c>
      <c r="F93" s="7" t="s">
        <v>38</v>
      </c>
      <c r="G93" s="2">
        <f>VLOOKUP(F93,$A$96:$G$126,7,FALSE)</f>
        <v>0.8</v>
      </c>
      <c r="H93" s="7" t="s">
        <v>30</v>
      </c>
      <c r="I93" s="2">
        <f>VLOOKUP(H93,$A$96:$I$126,9,FALSE)</f>
        <v>1</v>
      </c>
      <c r="J93" s="7" t="s">
        <v>30</v>
      </c>
      <c r="K93" s="2">
        <f>VLOOKUP(J93,$A$96:$K$126,11,FALSE)</f>
        <v>1</v>
      </c>
      <c r="L93" s="7" t="s">
        <v>33</v>
      </c>
      <c r="M93" s="2">
        <f>VLOOKUP(L93,$A$96:$M$126,13,FALSE)</f>
        <v>0.75</v>
      </c>
      <c r="N93" s="7" t="s">
        <v>28</v>
      </c>
      <c r="O93" s="2">
        <f>VLOOKUP(N93,$A$96:$O$126,15,FALSE)</f>
        <v>0.5</v>
      </c>
      <c r="P93" s="7" t="s">
        <v>30</v>
      </c>
      <c r="Q93" s="2">
        <f>VLOOKUP(P93,$A$96:$Q$126,17,FALSE)</f>
        <v>1</v>
      </c>
      <c r="R93" s="7" t="s">
        <v>38</v>
      </c>
      <c r="S93" s="2">
        <f>VLOOKUP(R93,$A$96:$S$126,19,FALSE)</f>
        <v>0.5</v>
      </c>
      <c r="T93" s="7" t="s">
        <v>30</v>
      </c>
      <c r="U93" s="2">
        <f>VLOOKUP(T93,$A$96:$U$126,21,FALSE)</f>
        <v>0.75</v>
      </c>
      <c r="V93" s="7" t="s">
        <v>35</v>
      </c>
      <c r="W93" s="2">
        <f>VLOOKUP(V93,$A$96:$W$126,23,FALSE)</f>
        <v>1</v>
      </c>
      <c r="X93" s="7" t="s">
        <v>30</v>
      </c>
      <c r="Y93" s="2">
        <f>VLOOKUP(X93,$A$96:$Y$126,25,FALSE)</f>
        <v>1</v>
      </c>
      <c r="Z93" s="7" t="s">
        <v>40</v>
      </c>
      <c r="AA93" s="2">
        <f>VLOOKUP(Z93,$A$96:$AA$126,27,FALSE)</f>
        <v>0.4</v>
      </c>
      <c r="AB93" s="7" t="s">
        <v>30</v>
      </c>
      <c r="AC93" s="2">
        <f>VLOOKUP(AB93,$A$96:$AC$126,29,FALSE)</f>
        <v>0.4</v>
      </c>
      <c r="AD93" s="7" t="s">
        <v>45</v>
      </c>
      <c r="AE93" s="2">
        <f>VLOOKUP(AD93,$A$96:$AE$126,31,FALSE)</f>
        <v>0.25</v>
      </c>
      <c r="AF93" s="7" t="s">
        <v>37</v>
      </c>
      <c r="AG93" s="2">
        <f>VLOOKUP(AF93,$A$96:$AG$126,33,FALSE)</f>
        <v>1</v>
      </c>
      <c r="AH93" s="7" t="s">
        <v>38</v>
      </c>
      <c r="AI93" s="2">
        <f>VLOOKUP(AH93,$A$96:$AI$126,35,FALSE)</f>
        <v>1</v>
      </c>
      <c r="AJ93" s="7" t="s">
        <v>38</v>
      </c>
      <c r="AK93" s="2">
        <f>VLOOKUP(AJ93,$A$96:$AK$126,37,FALSE)</f>
        <v>0.4</v>
      </c>
      <c r="AL93" s="7" t="s">
        <v>33</v>
      </c>
      <c r="AM93" s="2">
        <f>VLOOKUP(AL93,$A$96:$AM$126,39,FALSE)</f>
        <v>0.5</v>
      </c>
      <c r="AN93" s="7" t="s">
        <v>30</v>
      </c>
      <c r="AO93" s="2">
        <f>VLOOKUP(AN93,$A$96:$AO$126,41,FALSE)</f>
        <v>1</v>
      </c>
      <c r="AP93" s="7" t="s">
        <v>30</v>
      </c>
      <c r="AQ93" s="2">
        <f>VLOOKUP(AP93,$A$96:$AQ$126,43,FALSE)</f>
        <v>1</v>
      </c>
      <c r="AR93" s="7" t="s">
        <v>38</v>
      </c>
      <c r="AS93" s="2">
        <f>VLOOKUP(AR93,$A$96:$AS$126,45,FALSE)</f>
        <v>1</v>
      </c>
      <c r="AT93" s="7" t="s">
        <v>38</v>
      </c>
      <c r="AU93" s="2">
        <f>VLOOKUP(AT93,$A$96:$AU$126,47,FALSE)</f>
        <v>0.5</v>
      </c>
      <c r="AV93" s="7" t="s">
        <v>30</v>
      </c>
      <c r="AW93" s="2">
        <f>VLOOKUP(AV93,$A$96:$AW$126,49,FALSE)</f>
        <v>1</v>
      </c>
      <c r="AX93" s="7" t="s">
        <v>38</v>
      </c>
      <c r="AY93" s="2">
        <f>VLOOKUP(AX93,$A$96:$AY$126,51,FALSE)</f>
        <v>0.25</v>
      </c>
      <c r="AZ93">
        <f>SUM(I93:AY93)</f>
        <v>16.200000000000003</v>
      </c>
      <c r="BA93" s="12">
        <v>0.45833333333333331</v>
      </c>
      <c r="BB93" s="12">
        <f>AZ93/24</f>
        <v>0.67500000000000016</v>
      </c>
      <c r="BC93" s="7"/>
    </row>
    <row r="94" spans="1:55" x14ac:dyDescent="0.25">
      <c r="A94" s="8" t="s">
        <v>197</v>
      </c>
      <c r="B94" s="7" t="s">
        <v>30</v>
      </c>
      <c r="C94" s="7" t="s">
        <v>40</v>
      </c>
      <c r="D94" s="7" t="s">
        <v>28</v>
      </c>
      <c r="E94" s="2">
        <f>VLOOKUP(D94,$A$96:$E$126,5,FALSE)</f>
        <v>1</v>
      </c>
      <c r="F94" s="7" t="s">
        <v>29</v>
      </c>
      <c r="G94" s="2">
        <f>VLOOKUP(F94,$A$96:$G$126,7,FALSE)</f>
        <v>1</v>
      </c>
      <c r="H94" s="7" t="s">
        <v>30</v>
      </c>
      <c r="I94" s="2">
        <f>VLOOKUP(H94,$A$96:$I$126,9,FALSE)</f>
        <v>1</v>
      </c>
      <c r="J94" s="7" t="s">
        <v>34</v>
      </c>
      <c r="K94" s="2">
        <f>VLOOKUP(J94,$A$96:$K$126,11,FALSE)</f>
        <v>0.67</v>
      </c>
      <c r="L94" s="7" t="s">
        <v>38</v>
      </c>
      <c r="M94" s="2">
        <f>VLOOKUP(L94,$A$96:$M$126,13,FALSE)</f>
        <v>0.25</v>
      </c>
      <c r="N94" s="7" t="s">
        <v>32</v>
      </c>
      <c r="O94" s="2">
        <f>VLOOKUP(N94,$A$96:$O$126,15,FALSE)</f>
        <v>1</v>
      </c>
      <c r="P94" s="7" t="s">
        <v>30</v>
      </c>
      <c r="Q94" s="2">
        <f>VLOOKUP(P94,$A$96:$Q$126,17,FALSE)</f>
        <v>1</v>
      </c>
      <c r="R94" s="7" t="s">
        <v>33</v>
      </c>
      <c r="S94" s="2">
        <f>VLOOKUP(R94,$A$96:$S$126,19,FALSE)</f>
        <v>1</v>
      </c>
      <c r="T94" s="7" t="s">
        <v>30</v>
      </c>
      <c r="U94" s="2">
        <f>VLOOKUP(T94,$A$96:$U$126,21,FALSE)</f>
        <v>0.75</v>
      </c>
      <c r="V94" s="7" t="s">
        <v>35</v>
      </c>
      <c r="W94" s="2">
        <f>VLOOKUP(V94,$A$96:$W$126,23,FALSE)</f>
        <v>1</v>
      </c>
      <c r="X94" s="7" t="s">
        <v>30</v>
      </c>
      <c r="Y94" s="2">
        <f>VLOOKUP(X94,$A$96:$Y$126,25,FALSE)</f>
        <v>1</v>
      </c>
      <c r="Z94" s="7" t="s">
        <v>40</v>
      </c>
      <c r="AA94" s="2">
        <f>VLOOKUP(Z94,$A$96:$AA$126,27,FALSE)</f>
        <v>0.4</v>
      </c>
      <c r="AB94" s="7" t="s">
        <v>33</v>
      </c>
      <c r="AC94" s="2">
        <f>VLOOKUP(AB94,$A$96:$AC$126,29,FALSE)</f>
        <v>0.8</v>
      </c>
      <c r="AD94" s="7" t="s">
        <v>28</v>
      </c>
      <c r="AE94" s="2">
        <f>VLOOKUP(AD94,$A$96:$AE$126,31,FALSE)</f>
        <v>0.75</v>
      </c>
      <c r="AF94" s="7" t="s">
        <v>33</v>
      </c>
      <c r="AG94" s="2">
        <f>VLOOKUP(AF94,$A$96:$AG$126,33,FALSE)</f>
        <v>0.25</v>
      </c>
      <c r="AH94" s="7" t="s">
        <v>38</v>
      </c>
      <c r="AI94" s="2">
        <f>VLOOKUP(AH94,$A$96:$AI$126,35,FALSE)</f>
        <v>1</v>
      </c>
      <c r="AJ94" s="7" t="s">
        <v>31</v>
      </c>
      <c r="AK94" s="2">
        <f>VLOOKUP(AJ94,$A$96:$AK$126,37,FALSE)</f>
        <v>1</v>
      </c>
      <c r="AL94" s="7" t="s">
        <v>38</v>
      </c>
      <c r="AM94" s="2">
        <f>VLOOKUP(AL94,$A$96:$AM$126,39,FALSE)</f>
        <v>1</v>
      </c>
      <c r="AN94" s="7" t="s">
        <v>30</v>
      </c>
      <c r="AO94" s="2">
        <f>VLOOKUP(AN94,$A$96:$AO$126,41,FALSE)</f>
        <v>1</v>
      </c>
      <c r="AP94" s="7" t="s">
        <v>35</v>
      </c>
      <c r="AQ94" s="2">
        <f>VLOOKUP(AP94,$A$96:$AQ$126,43,FALSE)</f>
        <v>0.75</v>
      </c>
      <c r="AR94" s="7" t="s">
        <v>38</v>
      </c>
      <c r="AS94" s="2">
        <f>VLOOKUP(AR94,$A$96:$AS$126,45,FALSE)</f>
        <v>1</v>
      </c>
      <c r="AT94" s="7" t="s">
        <v>33</v>
      </c>
      <c r="AU94" s="2">
        <f>VLOOKUP(AT94,$A$96:$AU$126,47,FALSE)</f>
        <v>1</v>
      </c>
      <c r="AV94" s="7" t="s">
        <v>30</v>
      </c>
      <c r="AW94" s="2">
        <f>VLOOKUP(AV94,$A$96:$AW$126,49,FALSE)</f>
        <v>1</v>
      </c>
      <c r="AX94" s="7" t="s">
        <v>49</v>
      </c>
      <c r="AY94" s="2">
        <f>VLOOKUP(AX94,$A$96:$AY$126,51,FALSE)</f>
        <v>0.75</v>
      </c>
      <c r="AZ94">
        <f>SUM(I94:AY94)</f>
        <v>18.37</v>
      </c>
      <c r="BA94" s="12">
        <v>0.54166666666666663</v>
      </c>
      <c r="BB94" s="12">
        <f>AZ94/24</f>
        <v>0.76541666666666675</v>
      </c>
    </row>
    <row r="95" spans="1:55" x14ac:dyDescent="0.25">
      <c r="A95" s="1"/>
      <c r="B95" s="9"/>
      <c r="C95" s="9"/>
      <c r="AW95" s="2"/>
      <c r="AY95" s="2"/>
      <c r="BA95" s="12"/>
      <c r="BB95" s="12"/>
    </row>
    <row r="96" spans="1:55" x14ac:dyDescent="0.25">
      <c r="A96" t="s">
        <v>30</v>
      </c>
      <c r="B96">
        <f>COUNTIF(B4:B94,"A")</f>
        <v>90</v>
      </c>
      <c r="C96">
        <f>COUNTIF(C4:C94,"A")</f>
        <v>1</v>
      </c>
      <c r="D96">
        <f>COUNTIF(D4:D94,"A")</f>
        <v>14</v>
      </c>
      <c r="E96" s="2">
        <v>0.8</v>
      </c>
      <c r="F96">
        <f>COUNTIF(F4:F94,"A")</f>
        <v>18</v>
      </c>
      <c r="G96" s="2">
        <v>0.4</v>
      </c>
      <c r="H96">
        <f>COUNTIF(H4:H94,"A")</f>
        <v>35</v>
      </c>
      <c r="I96" s="2">
        <v>1</v>
      </c>
      <c r="J96">
        <f>COUNTIF(J4:J94,"A")</f>
        <v>39</v>
      </c>
      <c r="K96" s="2">
        <v>1</v>
      </c>
      <c r="L96">
        <f>COUNTIF(L4:L94,"A")</f>
        <v>12</v>
      </c>
      <c r="M96" s="2">
        <v>0.25</v>
      </c>
      <c r="N96">
        <f>COUNTIF(N4:N94,"A")</f>
        <v>10</v>
      </c>
      <c r="O96" s="2">
        <v>0.25</v>
      </c>
      <c r="P96">
        <f>COUNTIF(P4:P94,"A")</f>
        <v>18</v>
      </c>
      <c r="Q96" s="2">
        <v>1</v>
      </c>
      <c r="R96">
        <f>COUNTIF(R4:R94,"A")</f>
        <v>11</v>
      </c>
      <c r="S96" s="2">
        <v>0.5</v>
      </c>
      <c r="T96">
        <f>COUNTIF(T4:T94,"A")</f>
        <v>42</v>
      </c>
      <c r="U96" s="2">
        <v>0.75</v>
      </c>
      <c r="V96">
        <f>COUNTIF(V4:V94,"A")</f>
        <v>29</v>
      </c>
      <c r="W96" s="2">
        <v>0.67</v>
      </c>
      <c r="X96">
        <f>COUNTIF(X4:X94,"A")</f>
        <v>43</v>
      </c>
      <c r="Y96" s="2">
        <v>1</v>
      </c>
      <c r="Z96">
        <f>COUNTIF(Z4:Z94,"A")</f>
        <v>27</v>
      </c>
      <c r="AA96" s="2">
        <v>0.8</v>
      </c>
      <c r="AB96">
        <f>COUNTIF(AB4:AB94,"A")</f>
        <v>9</v>
      </c>
      <c r="AC96" s="2">
        <v>0.4</v>
      </c>
      <c r="AD96">
        <f>COUNTIF(AD4:AD94,"A")</f>
        <v>15</v>
      </c>
      <c r="AE96" s="2">
        <v>0.5</v>
      </c>
      <c r="AF96">
        <f>COUNTIF(AF4:AF94,"A")</f>
        <v>5</v>
      </c>
      <c r="AG96" s="2">
        <v>0.25</v>
      </c>
      <c r="AH96">
        <f>COUNTIF(AH4:AH94,"A")</f>
        <v>12</v>
      </c>
      <c r="AI96" s="2">
        <v>0.5</v>
      </c>
      <c r="AJ96">
        <f>COUNTIF(AJ4:AJ94,"A")</f>
        <v>6</v>
      </c>
      <c r="AK96" s="2">
        <v>0.4</v>
      </c>
      <c r="AL96">
        <f>COUNTIF(AL4:AL94,"A")</f>
        <v>10</v>
      </c>
      <c r="AM96" s="2">
        <v>0.5</v>
      </c>
      <c r="AN96">
        <f>COUNTIF(AN4:AN94,"A")</f>
        <v>28</v>
      </c>
      <c r="AO96" s="2">
        <v>1</v>
      </c>
      <c r="AP96">
        <f>COUNTIF(AP4:AP94,"A")</f>
        <v>34</v>
      </c>
      <c r="AQ96" s="2">
        <v>1</v>
      </c>
      <c r="AR96">
        <f>COUNTIF(AR4:AR94,"A")</f>
        <v>14</v>
      </c>
      <c r="AS96" s="2">
        <v>0.33333000000000002</v>
      </c>
      <c r="AT96">
        <f>COUNTIF(AT4:AT94,"A")</f>
        <v>16</v>
      </c>
      <c r="AU96" s="2">
        <v>0.5</v>
      </c>
      <c r="AV96">
        <f>COUNTIF(AV4:AV94,"A")</f>
        <v>21</v>
      </c>
      <c r="AW96" s="2">
        <v>1</v>
      </c>
      <c r="AX96">
        <f>COUNTIF(AX4:AX94,"A")</f>
        <v>10</v>
      </c>
      <c r="AY96" s="2">
        <v>0.25</v>
      </c>
      <c r="AZ96" t="s">
        <v>196</v>
      </c>
      <c r="BA96" s="13">
        <f>AVERAGE(BA4:BA94)</f>
        <v>0.20741758241758243</v>
      </c>
      <c r="BB96" s="13">
        <f>AVERAGE(BB4:BB94)</f>
        <v>0.56713058484432233</v>
      </c>
    </row>
    <row r="97" spans="1:54" x14ac:dyDescent="0.25">
      <c r="A97" t="s">
        <v>38</v>
      </c>
      <c r="B97">
        <f>COUNTIF(B4:B94,"B")</f>
        <v>0</v>
      </c>
      <c r="C97">
        <f>COUNTIF(C4:C94,"B")</f>
        <v>2</v>
      </c>
      <c r="D97">
        <f>COUNTIF(D4:D94,"B")</f>
        <v>28</v>
      </c>
      <c r="E97" s="2">
        <v>0.4</v>
      </c>
      <c r="F97">
        <f>COUNTIF(F4:F94,"B")</f>
        <v>23</v>
      </c>
      <c r="G97" s="2">
        <v>0.8</v>
      </c>
      <c r="H97">
        <f>COUNTIF(H4:H94,"B")</f>
        <v>5</v>
      </c>
      <c r="I97" s="2">
        <v>0.33</v>
      </c>
      <c r="J97">
        <f>COUNTIF(J4:J94,"B")</f>
        <v>5</v>
      </c>
      <c r="K97" s="2">
        <v>0.33</v>
      </c>
      <c r="L97">
        <f>COUNTIF(L4:L94,"B")</f>
        <v>10</v>
      </c>
      <c r="M97" s="2">
        <v>0.25</v>
      </c>
      <c r="N97">
        <f>COUNTIF(N4:N94,"B")</f>
        <v>8</v>
      </c>
      <c r="O97" s="2">
        <v>0.25</v>
      </c>
      <c r="P97">
        <f>COUNTIF(P4:P94,"B")</f>
        <v>10</v>
      </c>
      <c r="Q97" s="2">
        <v>0.5</v>
      </c>
      <c r="R97">
        <f>COUNTIF(R4:R94,"B")</f>
        <v>27</v>
      </c>
      <c r="S97" s="2">
        <v>0.5</v>
      </c>
      <c r="T97">
        <f>COUNTIF(T4:T94,"B")</f>
        <v>4</v>
      </c>
      <c r="U97" s="2">
        <v>0.25</v>
      </c>
      <c r="V97">
        <f>COUNTIF(V4:V94,"B")</f>
        <v>39</v>
      </c>
      <c r="W97" s="2">
        <v>0.67</v>
      </c>
      <c r="X97">
        <f>COUNTIF(X4:X94,"B")</f>
        <v>5</v>
      </c>
      <c r="Y97" s="2">
        <v>0.5</v>
      </c>
      <c r="Z97">
        <f>COUNTIF(Z4:Z94,"B")</f>
        <v>6</v>
      </c>
      <c r="AA97" s="2">
        <v>0.4</v>
      </c>
      <c r="AB97">
        <f>COUNTIF(AB4:AB94,"B")</f>
        <v>35</v>
      </c>
      <c r="AC97" s="2">
        <v>0.4</v>
      </c>
      <c r="AD97">
        <f>COUNTIF(AD4:AD94,"B")</f>
        <v>12</v>
      </c>
      <c r="AE97" s="2">
        <v>0.5</v>
      </c>
      <c r="AF97">
        <f>COUNTIF(AF4:AF94,"B")</f>
        <v>20</v>
      </c>
      <c r="AG97" s="2">
        <v>0.75</v>
      </c>
      <c r="AH97">
        <f>COUNTIF(AH4:AH94,"B")</f>
        <v>36</v>
      </c>
      <c r="AI97" s="2">
        <v>1</v>
      </c>
      <c r="AJ97">
        <f>COUNTIF(AJ4:AJ94,"B")</f>
        <v>20</v>
      </c>
      <c r="AK97" s="2">
        <v>0.4</v>
      </c>
      <c r="AL97">
        <f>COUNTIF(AL4:AL94,"B")</f>
        <v>31</v>
      </c>
      <c r="AM97" s="2">
        <v>1</v>
      </c>
      <c r="AN97">
        <f>COUNTIF(AN4:AN94,"B")</f>
        <v>14</v>
      </c>
      <c r="AO97" s="2">
        <v>0.33333299999999999</v>
      </c>
      <c r="AP97">
        <f>COUNTIF(AP4:AP94,"B")</f>
        <v>11</v>
      </c>
      <c r="AQ97" s="2">
        <v>0.5</v>
      </c>
      <c r="AR97">
        <f>COUNTIF(AR4:AR94,"B")</f>
        <v>36</v>
      </c>
      <c r="AS97" s="2">
        <v>1</v>
      </c>
      <c r="AT97">
        <f>COUNTIF(AT4:AT94,"B")</f>
        <v>17</v>
      </c>
      <c r="AU97" s="2">
        <v>0.5</v>
      </c>
      <c r="AV97">
        <f>COUNTIF(AV4:AV94,"B")</f>
        <v>11</v>
      </c>
      <c r="AW97" s="2">
        <v>0.5</v>
      </c>
      <c r="AX97">
        <f>COUNTIF(AX4:AX94,"B")</f>
        <v>14</v>
      </c>
      <c r="AY97" s="2">
        <v>0.25</v>
      </c>
      <c r="AZ97" t="s">
        <v>205</v>
      </c>
      <c r="BA97" s="13">
        <f>STDEV(BA4:BA94)</f>
        <v>0.10205791860092048</v>
      </c>
      <c r="BB97" s="13">
        <f>STDEV(BB4:BB94)</f>
        <v>6.5044852202423412E-2</v>
      </c>
    </row>
    <row r="98" spans="1:54" x14ac:dyDescent="0.25">
      <c r="A98" t="s">
        <v>33</v>
      </c>
      <c r="B98">
        <f>COUNTIF(B4:B94,"C")</f>
        <v>0</v>
      </c>
      <c r="C98">
        <f>COUNTIF(C4:C94,"C")</f>
        <v>1</v>
      </c>
      <c r="D98">
        <f>COUNTIF(D4:D94,"C")</f>
        <v>5</v>
      </c>
      <c r="E98" s="2">
        <v>0.4</v>
      </c>
      <c r="F98">
        <f>COUNTIF(F4:F94,"C")</f>
        <v>6</v>
      </c>
      <c r="G98" s="2">
        <v>0.4</v>
      </c>
      <c r="H98">
        <f>COUNTIF(H4:H94,"C")</f>
        <v>20</v>
      </c>
      <c r="I98" s="2">
        <v>0.33</v>
      </c>
      <c r="J98">
        <f>COUNTIF(J4:J94,"C")</f>
        <v>4</v>
      </c>
      <c r="K98" s="2">
        <v>0.33</v>
      </c>
      <c r="L98">
        <f>COUNTIF(L4:L94,"C")</f>
        <v>37</v>
      </c>
      <c r="M98" s="2">
        <v>0.75</v>
      </c>
      <c r="N98">
        <f>COUNTIF(N4:N94,"C")</f>
        <v>8</v>
      </c>
      <c r="O98" s="2">
        <v>0.25</v>
      </c>
      <c r="P98">
        <f>COUNTIF(P4:P94,"C")</f>
        <v>26</v>
      </c>
      <c r="Q98" s="2">
        <v>0.5</v>
      </c>
      <c r="R98">
        <f>COUNTIF(R4:R94,"C")</f>
        <v>17</v>
      </c>
      <c r="S98" s="2">
        <v>1</v>
      </c>
      <c r="T98">
        <f>COUNTIF(T4:T94,"C")</f>
        <v>2</v>
      </c>
      <c r="U98" s="2">
        <v>0.75</v>
      </c>
      <c r="V98">
        <f>COUNTIF(V4:V94,"C")</f>
        <v>8</v>
      </c>
      <c r="W98" s="2">
        <v>0</v>
      </c>
      <c r="X98">
        <f>COUNTIF(X4:X94,"C")</f>
        <v>6</v>
      </c>
      <c r="Y98" s="2">
        <v>0.5</v>
      </c>
      <c r="Z98">
        <f>COUNTIF(Z4:Z94,"C")</f>
        <v>6</v>
      </c>
      <c r="AA98" s="2">
        <v>0.8</v>
      </c>
      <c r="AB98">
        <f>COUNTIF(AB4:AB94,"C")</f>
        <v>16</v>
      </c>
      <c r="AC98" s="2">
        <v>0.8</v>
      </c>
      <c r="AD98">
        <f>COUNTIF(AD4:AD94,"C")</f>
        <v>5</v>
      </c>
      <c r="AE98" s="2">
        <v>0</v>
      </c>
      <c r="AF98">
        <f>COUNTIF(AF4:AF94,"C")</f>
        <v>13</v>
      </c>
      <c r="AG98" s="2">
        <v>0.25</v>
      </c>
      <c r="AH98">
        <f>COUNTIF(AH4:AH94,"C")</f>
        <v>25</v>
      </c>
      <c r="AI98" s="2">
        <v>0.5</v>
      </c>
      <c r="AJ98">
        <f>COUNTIF(AJ4:AJ94,"C")</f>
        <v>16</v>
      </c>
      <c r="AK98" s="2">
        <v>0.8</v>
      </c>
      <c r="AL98">
        <f>COUNTIF(AL4:AL94,"C")</f>
        <v>29</v>
      </c>
      <c r="AM98" s="2">
        <v>0.5</v>
      </c>
      <c r="AN98">
        <f>COUNTIF(AN4:AN94,"C")</f>
        <v>34</v>
      </c>
      <c r="AO98" s="2">
        <v>0.33333299999999999</v>
      </c>
      <c r="AP98">
        <f>COUNTIF(AP4:AP94,"C")</f>
        <v>8</v>
      </c>
      <c r="AQ98" s="2">
        <v>0.5</v>
      </c>
      <c r="AR98">
        <f>COUNTIF(AR4:AR94,"C")</f>
        <v>25</v>
      </c>
      <c r="AS98" s="2">
        <v>0.33333000000000002</v>
      </c>
      <c r="AT98">
        <f>COUNTIF(AT4:AT94,"C")</f>
        <v>35</v>
      </c>
      <c r="AU98" s="2">
        <v>1</v>
      </c>
      <c r="AV98">
        <f>COUNTIF(AV4:AV94,"C")</f>
        <v>8</v>
      </c>
      <c r="AW98" s="2">
        <v>0.5</v>
      </c>
      <c r="AX98">
        <f>COUNTIF(AX4:AX94,"C")</f>
        <v>11</v>
      </c>
      <c r="AY98" s="2">
        <v>0.25</v>
      </c>
      <c r="AZ98" t="s">
        <v>202</v>
      </c>
      <c r="BA98" s="13">
        <f>MEDIAN(BA4:BA94)</f>
        <v>0.16666666666666666</v>
      </c>
      <c r="BB98" s="13">
        <f>MEDIAN(BB4:BB94)</f>
        <v>0.55583333333333329</v>
      </c>
    </row>
    <row r="99" spans="1:54" x14ac:dyDescent="0.25">
      <c r="A99" t="s">
        <v>41</v>
      </c>
      <c r="B99">
        <f>COUNTIF(B4:B94,"D")</f>
        <v>0</v>
      </c>
      <c r="C99">
        <f>COUNTIF(C4:C94,"D")</f>
        <v>0</v>
      </c>
      <c r="D99">
        <f>COUNTIF(D4:D94,"D")</f>
        <v>5</v>
      </c>
      <c r="E99" s="2">
        <v>0.8</v>
      </c>
      <c r="F99">
        <f>COUNTIF(F4:F94,"D")</f>
        <v>8</v>
      </c>
      <c r="G99" s="2">
        <v>0.4</v>
      </c>
      <c r="H99">
        <f>COUNTIF(H4:H94,"D")</f>
        <v>0</v>
      </c>
      <c r="J99">
        <f>COUNTIF(J4:J94,"D")</f>
        <v>0</v>
      </c>
      <c r="L99">
        <f>COUNTIF(L4:L94,"D")</f>
        <v>13</v>
      </c>
      <c r="M99" s="2">
        <v>0.75</v>
      </c>
      <c r="N99">
        <f>COUNTIF(N4:N94,"D")</f>
        <v>12</v>
      </c>
      <c r="O99" s="2">
        <v>0.25</v>
      </c>
      <c r="P99">
        <f>COUNTIF(P4:P94,"D")</f>
        <v>18</v>
      </c>
      <c r="Q99" s="2">
        <v>0.5</v>
      </c>
      <c r="R99">
        <f>COUNTIF(R4:R94,"D")</f>
        <v>22</v>
      </c>
      <c r="S99" s="2">
        <v>0.5</v>
      </c>
      <c r="T99">
        <f>COUNTIF(T4:T94,"D")</f>
        <v>2</v>
      </c>
      <c r="U99" s="2">
        <v>0.25</v>
      </c>
      <c r="V99">
        <f>COUNTIF(V4:V94,"D")</f>
        <v>0</v>
      </c>
      <c r="X99">
        <f>COUNTIF(X4:X94,"D")</f>
        <v>3</v>
      </c>
      <c r="Y99" s="2">
        <v>0.5</v>
      </c>
      <c r="Z99">
        <f>COUNTIF(Z4:Z94,"D")</f>
        <v>1</v>
      </c>
      <c r="AA99" s="2">
        <v>0.4</v>
      </c>
      <c r="AB99">
        <f>COUNTIF(AB4:AB94,"D")</f>
        <v>5</v>
      </c>
      <c r="AC99" s="2">
        <v>0.8</v>
      </c>
      <c r="AD99">
        <f>COUNTIF(AD4:AD94,"D")</f>
        <v>10</v>
      </c>
      <c r="AE99" s="2">
        <v>0.5</v>
      </c>
      <c r="AF99">
        <f>COUNTIF(AF4:AF94,"D")</f>
        <v>11</v>
      </c>
      <c r="AG99" s="2">
        <v>0.75</v>
      </c>
      <c r="AH99">
        <f>COUNTIF(AH4:AH94,"D")</f>
        <v>7</v>
      </c>
      <c r="AI99" s="2">
        <v>0.5</v>
      </c>
      <c r="AJ99">
        <f>COUNTIF(AJ4:AJ94,"D")</f>
        <v>14</v>
      </c>
      <c r="AK99" s="2">
        <v>0.8</v>
      </c>
      <c r="AL99">
        <f>COUNTIF(AL4:AL94,"D")</f>
        <v>17</v>
      </c>
      <c r="AM99" s="2">
        <v>0.5</v>
      </c>
      <c r="AN99">
        <f>COUNTIF(AN4:AN94,"D")</f>
        <v>0</v>
      </c>
      <c r="AO99" s="5">
        <v>0.5</v>
      </c>
      <c r="AP99">
        <f>COUNTIF(AP4:AP94,"D")</f>
        <v>3</v>
      </c>
      <c r="AQ99" s="2">
        <v>0.5</v>
      </c>
      <c r="AR99">
        <f>COUNTIF(AR4:AR94,"D")</f>
        <v>0</v>
      </c>
      <c r="AS99" s="5">
        <v>0.5</v>
      </c>
      <c r="AT99">
        <f>COUNTIF(AT4:AT94,"D")</f>
        <v>19</v>
      </c>
      <c r="AU99" s="2">
        <v>0.5</v>
      </c>
      <c r="AV99">
        <f>COUNTIF(AV4:AV94,"D")</f>
        <v>3</v>
      </c>
      <c r="AW99" s="2">
        <v>0.5</v>
      </c>
      <c r="AX99">
        <f>COUNTIF(AX4:AX94,"D")</f>
        <v>12</v>
      </c>
      <c r="AY99" s="2">
        <v>0.25</v>
      </c>
      <c r="AZ99" t="s">
        <v>203</v>
      </c>
      <c r="BA99" s="13">
        <f>MIN(BA4:BA94)</f>
        <v>4.1666666666666664E-2</v>
      </c>
      <c r="BB99" s="13">
        <f>MIN(BB4:BB94)</f>
        <v>0.43611095833333335</v>
      </c>
    </row>
    <row r="100" spans="1:54" x14ac:dyDescent="0.25">
      <c r="A100" t="s">
        <v>40</v>
      </c>
      <c r="B100">
        <f>COUNTIF(B4:B94,"E")</f>
        <v>1</v>
      </c>
      <c r="C100">
        <f>COUNTIF(C4:C94,"E")</f>
        <v>87</v>
      </c>
      <c r="D100">
        <f>COUNTIF(D4:D94,"E")</f>
        <v>4</v>
      </c>
      <c r="E100" s="2">
        <v>0.4</v>
      </c>
      <c r="F100">
        <f>COUNTIF(F4:F94,"E")</f>
        <v>6</v>
      </c>
      <c r="G100" s="2">
        <v>0.8</v>
      </c>
      <c r="H100">
        <f>COUNTIF(H4:H94,"E")</f>
        <v>0</v>
      </c>
      <c r="J100">
        <f>COUNTIF(J4:J94,"E")</f>
        <v>0</v>
      </c>
      <c r="L100">
        <f>COUNTIF(L4:L94,"E")</f>
        <v>0</v>
      </c>
      <c r="N100">
        <f>COUNTIF(N4:N94,"E")</f>
        <v>0</v>
      </c>
      <c r="P100">
        <f>COUNTIF(P4:P94,"E")</f>
        <v>0</v>
      </c>
      <c r="R100">
        <f>COUNTIF(R4:R94,"E")</f>
        <v>0</v>
      </c>
      <c r="T100">
        <f>COUNTIF(T4:T94,"E")</f>
        <v>0</v>
      </c>
      <c r="V100">
        <f>COUNTIF(V4:V94,"E")</f>
        <v>0</v>
      </c>
      <c r="X100">
        <f>COUNTIF(X4:X94,"E")</f>
        <v>0</v>
      </c>
      <c r="Z100">
        <f>COUNTIF(Z4:Z94,"E")</f>
        <v>32</v>
      </c>
      <c r="AA100" s="2">
        <v>0.4</v>
      </c>
      <c r="AB100">
        <f>COUNTIF(AB4:AB94,"E")</f>
        <v>15</v>
      </c>
      <c r="AC100" s="2">
        <v>0.4</v>
      </c>
      <c r="AD100">
        <f>COUNTIF(AD4:AD94,"E")</f>
        <v>0</v>
      </c>
      <c r="AF100">
        <f>COUNTIF(AF4:AF94,"E")</f>
        <v>0</v>
      </c>
      <c r="AH100">
        <f>COUNTIF(AH4:AH94,"E")</f>
        <v>0</v>
      </c>
      <c r="AJ100">
        <f>COUNTIF(AJ4:AJ94,"E")</f>
        <v>9</v>
      </c>
      <c r="AK100" s="2">
        <v>0.4</v>
      </c>
      <c r="AL100">
        <f>COUNTIF(AL4:AL94,"E")</f>
        <v>0</v>
      </c>
      <c r="AN100">
        <f>COUNTIF(AN4:AN94,"E")</f>
        <v>0</v>
      </c>
      <c r="AP100">
        <f>COUNTIF(AP4:AP94,"E")</f>
        <v>0</v>
      </c>
      <c r="AR100">
        <f>COUNTIF(AR4:AR94,"E")</f>
        <v>0</v>
      </c>
      <c r="AT100">
        <f>COUNTIF(AT4:AT94,"E")</f>
        <v>0</v>
      </c>
      <c r="AV100">
        <f>COUNTIF(AV4:AV94,"E")</f>
        <v>0</v>
      </c>
      <c r="AW100" s="2"/>
      <c r="AX100">
        <f>COUNTIF(AX4:AX94,"E")</f>
        <v>0</v>
      </c>
      <c r="AY100" s="2"/>
      <c r="AZ100" t="s">
        <v>204</v>
      </c>
      <c r="BA100" s="13">
        <f>MAX(BA4:BA94)</f>
        <v>0.54166666666666663</v>
      </c>
      <c r="BB100" s="13">
        <f>MAX(BB4:BB94)</f>
        <v>0.76541666666666675</v>
      </c>
    </row>
    <row r="101" spans="1:54" x14ac:dyDescent="0.25">
      <c r="A101" t="s">
        <v>35</v>
      </c>
      <c r="B101">
        <f>COUNTIF(B4:B94,"(A,B)")</f>
        <v>0</v>
      </c>
      <c r="C101">
        <f>COUNTIF(C4:C94,"(A,B)")</f>
        <v>0</v>
      </c>
      <c r="D101">
        <f>COUNTIF(D4:D94,"(A,B)")</f>
        <v>5</v>
      </c>
      <c r="E101" s="2">
        <v>0.6</v>
      </c>
      <c r="F101">
        <f>COUNTIF(F4:F94,"(A,B)")</f>
        <v>4</v>
      </c>
      <c r="G101" s="2">
        <v>0.6</v>
      </c>
      <c r="H101">
        <f>COUNTIF(H4:H94,"(A,B)")</f>
        <v>13</v>
      </c>
      <c r="I101" s="2">
        <v>0.67</v>
      </c>
      <c r="J101">
        <f>COUNTIF(J4:J94,"(A,B)")</f>
        <v>12</v>
      </c>
      <c r="K101" s="2">
        <v>0.67</v>
      </c>
      <c r="L101">
        <f>COUNTIF(L4:L94,"(A,B)")</f>
        <v>4</v>
      </c>
      <c r="M101" s="2">
        <v>0</v>
      </c>
      <c r="N101">
        <f>COUNTIF(N4:N94,"(A,B)")</f>
        <v>13</v>
      </c>
      <c r="O101" s="2">
        <v>0.5</v>
      </c>
      <c r="P101">
        <f>COUNTIF(P4:P94,"(A,B)")</f>
        <v>11</v>
      </c>
      <c r="Q101" s="2">
        <v>0.75</v>
      </c>
      <c r="R101">
        <f>COUNTIF(R4:R94,"(A,B)")</f>
        <v>5</v>
      </c>
      <c r="S101" s="2">
        <v>0.25</v>
      </c>
      <c r="T101">
        <f>COUNTIF(T4:T94,"(A,B)")</f>
        <v>12</v>
      </c>
      <c r="U101" s="2">
        <v>0.5</v>
      </c>
      <c r="V101">
        <f>COUNTIF(V4:V94,"(A,B)")</f>
        <v>10</v>
      </c>
      <c r="W101" s="2">
        <v>1</v>
      </c>
      <c r="X101">
        <f>COUNTIF(X4:X94,"(A,B)")</f>
        <v>0</v>
      </c>
      <c r="Y101" s="2">
        <v>0.75</v>
      </c>
      <c r="Z101">
        <f>COUNTIF(Z4:Z94,"(A,B)")</f>
        <v>5</v>
      </c>
      <c r="AA101" s="2">
        <v>0.6</v>
      </c>
      <c r="AB101">
        <f>COUNTIF(AB4:AB94,"(A,B)")</f>
        <v>2</v>
      </c>
      <c r="AC101" s="2">
        <v>0.2</v>
      </c>
      <c r="AD101">
        <f>COUNTIF(AD4:AD94,"(A,B)")</f>
        <v>4</v>
      </c>
      <c r="AE101" s="2">
        <v>0.75</v>
      </c>
      <c r="AF101">
        <f>COUNTIF(AF4:AF94,"(A,B)")</f>
        <v>5</v>
      </c>
      <c r="AG101" s="2">
        <v>0.5</v>
      </c>
      <c r="AH101">
        <f>COUNTIF(AH4:AH94,"(A,B)")</f>
        <v>0</v>
      </c>
      <c r="AJ101">
        <f>COUNTIF(AJ4:AJ94,"(A,B)")</f>
        <v>1</v>
      </c>
      <c r="AK101" s="2">
        <v>0.2</v>
      </c>
      <c r="AL101">
        <f>COUNTIF(AL4:AL94,"(A,B)")</f>
        <v>2</v>
      </c>
      <c r="AM101" s="2">
        <v>0.75</v>
      </c>
      <c r="AN101">
        <f>COUNTIF(AN4:AN94,"(A,B)")</f>
        <v>3</v>
      </c>
      <c r="AO101" s="2">
        <v>0.66666700000000001</v>
      </c>
      <c r="AP101">
        <f>COUNTIF(AP4:AP94,"(A,B)")</f>
        <v>8</v>
      </c>
      <c r="AQ101" s="2">
        <v>0.75</v>
      </c>
      <c r="AR101">
        <f>COUNTIF(AR4:AR94,"(A,B)")</f>
        <v>2</v>
      </c>
      <c r="AS101" s="2">
        <v>0.66666999999999998</v>
      </c>
      <c r="AT101">
        <f>COUNTIF(AT4:AT94,"(A,B)")</f>
        <v>0</v>
      </c>
      <c r="AV101">
        <f>COUNTIF(AV4:AV94,"(A,B)")</f>
        <v>1</v>
      </c>
      <c r="AW101" s="2">
        <v>0.25</v>
      </c>
      <c r="AX101">
        <f>COUNTIF(AX4:AX94,"(A,B)")</f>
        <v>1</v>
      </c>
      <c r="AY101" s="2">
        <v>0.5</v>
      </c>
    </row>
    <row r="102" spans="1:54" x14ac:dyDescent="0.25">
      <c r="A102" t="s">
        <v>34</v>
      </c>
      <c r="B102">
        <f>COUNTIF(B4:B94,"(A,c)")</f>
        <v>0</v>
      </c>
      <c r="C102">
        <f>COUNTIF(C4:C94,"(A,c)")</f>
        <v>0</v>
      </c>
      <c r="D102">
        <f>COUNTIF(D4:D94,"(A,c)")</f>
        <v>4</v>
      </c>
      <c r="E102" s="2">
        <v>0.6</v>
      </c>
      <c r="F102">
        <f>COUNTIF(F4:F94,"(A,c)")</f>
        <v>4</v>
      </c>
      <c r="G102" s="2">
        <v>0.2</v>
      </c>
      <c r="H102">
        <f>COUNTIF(H4:H94,"(A,c)")</f>
        <v>12</v>
      </c>
      <c r="I102" s="2">
        <v>0.67</v>
      </c>
      <c r="J102">
        <f>COUNTIF(J4:J94,"(A,c)")</f>
        <v>23</v>
      </c>
      <c r="K102" s="2">
        <v>0.67</v>
      </c>
      <c r="L102">
        <f>COUNTIF(L4:L94,"(A,c)")</f>
        <v>3</v>
      </c>
      <c r="M102" s="2">
        <v>0.5</v>
      </c>
      <c r="N102">
        <f>COUNTIF(N4:N94,"(A,c)")</f>
        <v>2</v>
      </c>
      <c r="O102" s="2">
        <v>0.5</v>
      </c>
      <c r="P102">
        <f>COUNTIF(P4:P94,"(A,c)")</f>
        <v>2</v>
      </c>
      <c r="Q102" s="2">
        <v>0.75</v>
      </c>
      <c r="R102">
        <f>COUNTIF(R4:R94,"(A,c)")</f>
        <v>3</v>
      </c>
      <c r="S102" s="2">
        <v>0.75</v>
      </c>
      <c r="T102">
        <f>COUNTIF(T4:T94,"(A,c)")</f>
        <v>12</v>
      </c>
      <c r="U102" s="2">
        <v>1</v>
      </c>
      <c r="V102">
        <f>COUNTIF(V4:V94,"(A,c)")</f>
        <v>1</v>
      </c>
      <c r="W102" s="2">
        <v>0.33</v>
      </c>
      <c r="X102">
        <f>COUNTIF(X4:X94,"(A,c)")</f>
        <v>9</v>
      </c>
      <c r="Y102" s="2">
        <v>0.75</v>
      </c>
      <c r="Z102">
        <f>COUNTIF(Z4:Z94,"(A,c)")</f>
        <v>10</v>
      </c>
      <c r="AA102" s="2">
        <v>1</v>
      </c>
      <c r="AB102">
        <f>COUNTIF(AB4:AB94,"(A,c)")</f>
        <v>2</v>
      </c>
      <c r="AC102" s="2">
        <v>0.6</v>
      </c>
      <c r="AD102">
        <f>COUNTIF(AD4:AD94,"(A,c)")</f>
        <v>1</v>
      </c>
      <c r="AE102" s="2">
        <v>0.25</v>
      </c>
      <c r="AF102">
        <f>COUNTIF(AF4:AF94,"(A,c)")</f>
        <v>4</v>
      </c>
      <c r="AG102" s="2">
        <v>0</v>
      </c>
      <c r="AH102">
        <f>COUNTIF(AH4:AH94,"(A,c)")</f>
        <v>2</v>
      </c>
      <c r="AI102" s="2">
        <v>0.25</v>
      </c>
      <c r="AJ102">
        <f>COUNTIF(AJ4:AJ94,"(A,c)")</f>
        <v>1</v>
      </c>
      <c r="AK102" s="2">
        <v>0.6</v>
      </c>
      <c r="AL102">
        <f>COUNTIF(AL4:AL94,"(A,c)")</f>
        <v>0</v>
      </c>
      <c r="AM102" s="2">
        <v>0.25</v>
      </c>
      <c r="AN102">
        <f>COUNTIF(AN4:AN94,"(A,c)")</f>
        <v>11</v>
      </c>
      <c r="AO102" s="2">
        <v>0.3333333</v>
      </c>
      <c r="AP102">
        <f>COUNTIF(AP4:AP94,"(A,c)")</f>
        <v>7</v>
      </c>
      <c r="AQ102" s="2">
        <v>0.75</v>
      </c>
      <c r="AR102">
        <f>COUNTIF(AR4:AR94,"(A,c)")</f>
        <v>7</v>
      </c>
      <c r="AS102" s="2">
        <v>0.66666700000000001</v>
      </c>
      <c r="AT102">
        <f>COUNTIF(AT4:AT94,"(A,c)")</f>
        <v>0</v>
      </c>
      <c r="AV102">
        <f>COUNTIF(AV4:AV94,"(A,c)")</f>
        <v>2</v>
      </c>
      <c r="AW102" s="2">
        <v>0.75</v>
      </c>
      <c r="AX102">
        <f>COUNTIF(AX4:AX94,"(A,c)")</f>
        <v>2</v>
      </c>
      <c r="AY102" s="2">
        <v>0.5</v>
      </c>
      <c r="BA102">
        <f>BA96*24</f>
        <v>4.9780219780219781</v>
      </c>
      <c r="BB102">
        <f>BB96*24</f>
        <v>13.611134036263735</v>
      </c>
    </row>
    <row r="103" spans="1:54" x14ac:dyDescent="0.25">
      <c r="A103" t="s">
        <v>28</v>
      </c>
      <c r="B103">
        <f>COUNTIF(B4:B94,"(A,D)")</f>
        <v>0</v>
      </c>
      <c r="C103">
        <f>COUNTIF(C4:C94,"(A,D)")</f>
        <v>0</v>
      </c>
      <c r="D103">
        <f>COUNTIF(D4:D94,"(A,D)")</f>
        <v>7</v>
      </c>
      <c r="E103" s="2">
        <v>1</v>
      </c>
      <c r="F103">
        <f>COUNTIF(F4:F94,"(A,D)")</f>
        <v>0</v>
      </c>
      <c r="G103" s="2">
        <v>0.2</v>
      </c>
      <c r="H103">
        <f>COUNTIF(H4:H94,"(A,D)")</f>
        <v>0</v>
      </c>
      <c r="J103">
        <f>COUNTIF(J4:J94,"(A,D)")</f>
        <v>0</v>
      </c>
      <c r="L103">
        <f>COUNTIF(L4:L94,"(A,D)")</f>
        <v>0</v>
      </c>
      <c r="M103" s="2">
        <v>0.5</v>
      </c>
      <c r="N103">
        <f>COUNTIF(N4:N94,"(A,D)")</f>
        <v>5</v>
      </c>
      <c r="O103" s="2">
        <v>0.5</v>
      </c>
      <c r="P103">
        <f>COUNTIF(P4:P94,"(A,D)")</f>
        <v>1</v>
      </c>
      <c r="Q103" s="2">
        <v>0.75</v>
      </c>
      <c r="R103">
        <f>COUNTIF(R4:R94,"(A,D)")</f>
        <v>0</v>
      </c>
      <c r="S103" s="2">
        <v>0.25</v>
      </c>
      <c r="T103">
        <f>COUNTIF(T4:T94,"(A,D)")</f>
        <v>2</v>
      </c>
      <c r="U103" s="2">
        <v>0.5</v>
      </c>
      <c r="V103">
        <f>COUNTIF(V4:V94,"(A,D)")</f>
        <v>0</v>
      </c>
      <c r="X103">
        <f>COUNTIF(X4:X94,"(A,D)")</f>
        <v>20</v>
      </c>
      <c r="Y103" s="2">
        <v>0.75</v>
      </c>
      <c r="Z103">
        <f>COUNTIF(Z4:Z94,"(A,D)")</f>
        <v>0</v>
      </c>
      <c r="AA103" s="2">
        <v>0.6</v>
      </c>
      <c r="AB103">
        <f>COUNTIF(AB4:AB94,"(A,D)")</f>
        <v>0</v>
      </c>
      <c r="AD103">
        <f>COUNTIF(AD4:AD94,"(A,D)")</f>
        <v>17</v>
      </c>
      <c r="AE103" s="2">
        <v>0.75</v>
      </c>
      <c r="AF103">
        <f>COUNTIF(AF4:AF94,"(A,D)")</f>
        <v>7</v>
      </c>
      <c r="AG103" s="2">
        <v>0.5</v>
      </c>
      <c r="AH103">
        <f>COUNTIF(AH4:AH94,"(A,D)")</f>
        <v>1</v>
      </c>
      <c r="AI103" s="2">
        <v>0.25</v>
      </c>
      <c r="AJ103">
        <f>COUNTIF(AJ4:AJ94,"(A,D)")</f>
        <v>5</v>
      </c>
      <c r="AK103" s="2">
        <v>0.6</v>
      </c>
      <c r="AL103">
        <f>COUNTIF(AL4:AL94,"(A,D)")</f>
        <v>0</v>
      </c>
      <c r="AN103">
        <f>COUNTIF(AN4:AN94,"(A,D)")</f>
        <v>0</v>
      </c>
      <c r="AO103" s="5">
        <v>0.5</v>
      </c>
      <c r="AP103">
        <f>COUNTIF(AP4:AP94,"(A,D)")</f>
        <v>4</v>
      </c>
      <c r="AQ103" s="2">
        <v>0.75</v>
      </c>
      <c r="AR103">
        <f>COUNTIF(AR4:AR94,"(A,D)")</f>
        <v>0</v>
      </c>
      <c r="AT103">
        <f>COUNTIF(AT4:AT94,"(A,D)")</f>
        <v>0</v>
      </c>
      <c r="AV103">
        <f>COUNTIF(AV4:AV94,"(A,D)")</f>
        <v>1</v>
      </c>
      <c r="AW103" s="2">
        <v>0.75</v>
      </c>
      <c r="AX103">
        <f>COUNTIF(AX4:AX94,"(A,D)")</f>
        <v>1</v>
      </c>
      <c r="AY103" s="2">
        <v>0.5</v>
      </c>
      <c r="BA103">
        <f t="shared" ref="BA103:BB106" si="0">BA97*24</f>
        <v>2.4493900464220912</v>
      </c>
      <c r="BB103">
        <f t="shared" si="0"/>
        <v>1.561076452858162</v>
      </c>
    </row>
    <row r="104" spans="1:54" x14ac:dyDescent="0.25">
      <c r="A104" t="s">
        <v>44</v>
      </c>
      <c r="B104">
        <f>COUNTIF(B4:B94,"(A,E)")</f>
        <v>0</v>
      </c>
      <c r="C104">
        <f>COUNTIF(C4:C94,"(A,E)")</f>
        <v>0</v>
      </c>
      <c r="D104">
        <f>COUNTIF(D4:D94,"(A,E)")</f>
        <v>0</v>
      </c>
      <c r="E104" s="2">
        <v>0.6</v>
      </c>
      <c r="F104">
        <f>COUNTIF(F4:F94,"(A,E)")</f>
        <v>0</v>
      </c>
      <c r="G104" s="2">
        <v>0.6</v>
      </c>
      <c r="H104">
        <f>COUNTIF(H4:H94,"(A,E)")</f>
        <v>0</v>
      </c>
      <c r="J104">
        <f>COUNTIF(J4:J94,"(A,E)")</f>
        <v>0</v>
      </c>
      <c r="L104">
        <f>COUNTIF(L4:L94,"(A,E)")</f>
        <v>0</v>
      </c>
      <c r="N104">
        <f>COUNTIF(N4:N94,"(A,E)")</f>
        <v>0</v>
      </c>
      <c r="P104">
        <f>COUNTIF(P4:P94,"(A,E)")</f>
        <v>0</v>
      </c>
      <c r="R104">
        <f>COUNTIF(R4:R94,"(A,E)")</f>
        <v>0</v>
      </c>
      <c r="T104">
        <f>COUNTIF(T4:T94,"(A,E)")</f>
        <v>0</v>
      </c>
      <c r="V104">
        <f>COUNTIF(V4:V94,"(A,E)")</f>
        <v>0</v>
      </c>
      <c r="X104">
        <f>COUNTIF(X4:X94,"(A,E)")</f>
        <v>0</v>
      </c>
      <c r="Z104">
        <f>COUNTIF(Z4:Z94,"(A,E)")</f>
        <v>0</v>
      </c>
      <c r="AA104" s="2">
        <v>0.6</v>
      </c>
      <c r="AB104">
        <f>COUNTIF(AB4:AB94,"(A,E)")</f>
        <v>0</v>
      </c>
      <c r="AD104">
        <f>COUNTIF(AD4:AD94,"(A,E)")</f>
        <v>0</v>
      </c>
      <c r="AF104">
        <f>COUNTIF(AF4:AF94,"(A,E)")</f>
        <v>0</v>
      </c>
      <c r="AH104">
        <f>COUNTIF(AH4:AH94,"(A,E)")</f>
        <v>0</v>
      </c>
      <c r="AJ104">
        <f>COUNTIF(AJ4:AJ94,"(A,E)")</f>
        <v>1</v>
      </c>
      <c r="AK104" s="2">
        <v>0.2</v>
      </c>
      <c r="AL104">
        <f>COUNTIF(AL4:AL94,"(A,E)")</f>
        <v>0</v>
      </c>
      <c r="AN104">
        <f>COUNTIF(AN4:AN94,"(A,E)")</f>
        <v>0</v>
      </c>
      <c r="AP104">
        <f>COUNTIF(AP4:AP94,"(A,E)")</f>
        <v>0</v>
      </c>
      <c r="AR104">
        <f>COUNTIF(AR4:AR94,"(A,E)")</f>
        <v>0</v>
      </c>
      <c r="AT104">
        <f>COUNTIF(AT4:AT94,"(A,E)")</f>
        <v>0</v>
      </c>
      <c r="AV104">
        <f>COUNTIF(AV4:AV94,"(A,E)")</f>
        <v>0</v>
      </c>
      <c r="AW104" s="2"/>
      <c r="AX104">
        <f>COUNTIF(AX4:AX94,"(A,E)")</f>
        <v>0</v>
      </c>
      <c r="AY104" s="2"/>
      <c r="BA104">
        <f t="shared" si="0"/>
        <v>4</v>
      </c>
      <c r="BB104">
        <f t="shared" si="0"/>
        <v>13.34</v>
      </c>
    </row>
    <row r="105" spans="1:54" x14ac:dyDescent="0.25">
      <c r="A105" t="s">
        <v>45</v>
      </c>
      <c r="B105">
        <f>COUNTIF(B4:B94,"(B,C)")</f>
        <v>0</v>
      </c>
      <c r="C105">
        <f>COUNTIF(C4:C94,"(B,C)")</f>
        <v>0</v>
      </c>
      <c r="D105">
        <f>COUNTIF(D4:D94,"(B,C)")</f>
        <v>0</v>
      </c>
      <c r="E105" s="2">
        <v>0.2</v>
      </c>
      <c r="F105">
        <f>COUNTIF(F4:F94,"(B,C)")</f>
        <v>0</v>
      </c>
      <c r="G105" s="2">
        <v>0.6</v>
      </c>
      <c r="H105">
        <f>COUNTIF(H4:H94,"(B,C)")</f>
        <v>3</v>
      </c>
      <c r="I105" s="2">
        <v>0</v>
      </c>
      <c r="J105">
        <f>COUNTIF(J4:J94,"(B,C)")</f>
        <v>3</v>
      </c>
      <c r="K105" s="2">
        <v>0</v>
      </c>
      <c r="L105">
        <f>COUNTIF(L4:L94,"(B,C)")</f>
        <v>2</v>
      </c>
      <c r="M105" s="2">
        <v>0.5</v>
      </c>
      <c r="N105">
        <f>COUNTIF(N4:N94,"(B,C)")</f>
        <v>2</v>
      </c>
      <c r="O105" s="2">
        <v>0.5</v>
      </c>
      <c r="P105">
        <f>COUNTIF(P4:P94,"(B,C)")</f>
        <v>0</v>
      </c>
      <c r="Q105" s="2">
        <v>0.25</v>
      </c>
      <c r="R105">
        <f>COUNTIF(R4:R94,"(B,C)")</f>
        <v>1</v>
      </c>
      <c r="S105" s="2">
        <v>0.75</v>
      </c>
      <c r="T105">
        <f>COUNTIF(T4:T94,"(B,C)")</f>
        <v>1</v>
      </c>
      <c r="U105" s="2">
        <v>0.5</v>
      </c>
      <c r="V105">
        <f>COUNTIF(V4:V94,"(B,C)")</f>
        <v>0</v>
      </c>
      <c r="W105" s="2">
        <v>0.33</v>
      </c>
      <c r="X105">
        <f>COUNTIF(X4:X94,"(B,C)")</f>
        <v>1</v>
      </c>
      <c r="Y105" s="2">
        <v>0.25</v>
      </c>
      <c r="Z105">
        <f>COUNTIF(Z4:Z94,"(B,C)")</f>
        <v>1</v>
      </c>
      <c r="AA105" s="2">
        <v>0.6</v>
      </c>
      <c r="AB105">
        <f>COUNTIF(AB4:AB94,"(B,C)")</f>
        <v>4</v>
      </c>
      <c r="AC105" s="2">
        <v>0.6</v>
      </c>
      <c r="AD105">
        <f>COUNTIF(AD4:AD94,"(B,C)")</f>
        <v>4</v>
      </c>
      <c r="AE105" s="2">
        <v>0.25</v>
      </c>
      <c r="AF105">
        <f>COUNTIF(AF4:AF94,"(B,C)")</f>
        <v>4</v>
      </c>
      <c r="AG105" s="2">
        <v>0.5</v>
      </c>
      <c r="AH105">
        <f>COUNTIF(AH4:AH94,"(B,C)")</f>
        <v>7</v>
      </c>
      <c r="AI105" s="2">
        <v>0.75</v>
      </c>
      <c r="AJ105">
        <f>COUNTIF(AJ4:AJ94,"(B,C)")</f>
        <v>2</v>
      </c>
      <c r="AK105" s="2">
        <v>0.6</v>
      </c>
      <c r="AL105">
        <f>COUNTIF(AL4:AL94,"(B,C)")</f>
        <v>1</v>
      </c>
      <c r="AM105" s="2">
        <v>0.75</v>
      </c>
      <c r="AN105">
        <f>COUNTIF(AN4:AN94,"(B,C)")</f>
        <v>1</v>
      </c>
      <c r="AO105" s="2">
        <v>0</v>
      </c>
      <c r="AP105">
        <f>COUNTIF(AP4:AP94,"(B,C)")</f>
        <v>1</v>
      </c>
      <c r="AQ105" s="2">
        <v>0.25</v>
      </c>
      <c r="AR105">
        <f>COUNTIF(AR4:AR94,"(B,C)")</f>
        <v>4</v>
      </c>
      <c r="AS105" s="2">
        <v>0.66666700000000001</v>
      </c>
      <c r="AT105">
        <f>COUNTIF(AT4:AT94,"(B,C)")</f>
        <v>0</v>
      </c>
      <c r="AV105">
        <f>COUNTIF(AV4:AV94,"(B,C)")</f>
        <v>1</v>
      </c>
      <c r="AW105" s="2">
        <v>0.25</v>
      </c>
      <c r="AX105">
        <f>COUNTIF(AX4:AX94,"(B,C)")</f>
        <v>1</v>
      </c>
      <c r="AY105" s="2">
        <v>0.5</v>
      </c>
      <c r="BA105">
        <f t="shared" si="0"/>
        <v>1</v>
      </c>
      <c r="BB105">
        <f t="shared" si="0"/>
        <v>10.466663</v>
      </c>
    </row>
    <row r="106" spans="1:54" x14ac:dyDescent="0.25">
      <c r="A106" t="s">
        <v>37</v>
      </c>
      <c r="B106">
        <f>COUNTIF(B4:B94,"(B,D)")</f>
        <v>0</v>
      </c>
      <c r="C106">
        <f>COUNTIF(C4:C94,"(B,D)")</f>
        <v>0</v>
      </c>
      <c r="D106">
        <f>COUNTIF(D4:D94,"(B,D)")</f>
        <v>7</v>
      </c>
      <c r="E106" s="2">
        <v>0.6</v>
      </c>
      <c r="F106">
        <f>COUNTIF(F4:F94,"(B,D)")</f>
        <v>7</v>
      </c>
      <c r="G106" s="2">
        <v>0.6</v>
      </c>
      <c r="H106">
        <f>COUNTIF(H4:H94,"(B,D)")</f>
        <v>0</v>
      </c>
      <c r="J106">
        <f>COUNTIF(J4:J94,"(B,D)")</f>
        <v>0</v>
      </c>
      <c r="L106">
        <f>COUNTIF(L4:L94,"(B,D)")</f>
        <v>0</v>
      </c>
      <c r="M106" s="2">
        <v>0.5</v>
      </c>
      <c r="N106">
        <f>COUNTIF(N4:N94,"(B,D)")</f>
        <v>4</v>
      </c>
      <c r="O106" s="2">
        <v>0.5</v>
      </c>
      <c r="P106">
        <f>COUNTIF(P4:P94,"(B,D)")</f>
        <v>1</v>
      </c>
      <c r="Q106" s="2">
        <v>0.25</v>
      </c>
      <c r="R106">
        <f>COUNTIF(R4:R94,"(B,D)")</f>
        <v>3</v>
      </c>
      <c r="S106" s="2">
        <v>0.25</v>
      </c>
      <c r="T106">
        <f>COUNTIF(T4:T94,"(B,D)")</f>
        <v>1</v>
      </c>
      <c r="U106" s="2">
        <v>0</v>
      </c>
      <c r="V106">
        <f>COUNTIF(V4:V94,"(B,D)")</f>
        <v>0</v>
      </c>
      <c r="X106">
        <f>COUNTIF(X4:X94,"(B,D)")</f>
        <v>0</v>
      </c>
      <c r="Y106" s="2">
        <v>0.25</v>
      </c>
      <c r="Z106">
        <f>COUNTIF(Z4:Z94,"(B,D)")</f>
        <v>0</v>
      </c>
      <c r="AB106">
        <f>COUNTIF(AB4:AB94,"(B,D)")</f>
        <v>1</v>
      </c>
      <c r="AC106" s="2">
        <v>0.6</v>
      </c>
      <c r="AD106">
        <f>COUNTIF(AD4:AD94,"(B,D)")</f>
        <v>3</v>
      </c>
      <c r="AE106" s="2">
        <v>0.75</v>
      </c>
      <c r="AF106">
        <f>COUNTIF(AF4:AF94,"(B,D)")</f>
        <v>8</v>
      </c>
      <c r="AG106" s="2">
        <v>1</v>
      </c>
      <c r="AH106">
        <f>COUNTIF(AH4:AH94,"(B,D)")</f>
        <v>1</v>
      </c>
      <c r="AI106" s="2">
        <v>0.75</v>
      </c>
      <c r="AJ106">
        <f>COUNTIF(AJ4:AJ94,"(B,D)")</f>
        <v>3</v>
      </c>
      <c r="AK106" s="2">
        <v>0.6</v>
      </c>
      <c r="AL106">
        <f>COUNTIF(AL4:AL94,"(B,D)")</f>
        <v>1</v>
      </c>
      <c r="AM106" s="2">
        <v>0.75</v>
      </c>
      <c r="AN106">
        <f>COUNTIF(AN4:AN94,"(B,D)")</f>
        <v>0</v>
      </c>
      <c r="AP106">
        <f>COUNTIF(AP4:AP94,"(B,D)")</f>
        <v>3</v>
      </c>
      <c r="AQ106" s="2">
        <v>0.25</v>
      </c>
      <c r="AR106">
        <f>COUNTIF(AR4:AR94,"(B,D)")</f>
        <v>0</v>
      </c>
      <c r="AS106" s="5">
        <v>0.5</v>
      </c>
      <c r="AT106">
        <f>COUNTIF(AT4:AT94,"(B,D)")</f>
        <v>3</v>
      </c>
      <c r="AU106" s="2">
        <v>0.25</v>
      </c>
      <c r="AV106">
        <f>COUNTIF(AV4:AV94,"(B,D)")</f>
        <v>4</v>
      </c>
      <c r="AW106" s="2">
        <v>0.25</v>
      </c>
      <c r="AX106">
        <f>COUNTIF(AX4:AX94,"(B,D)")</f>
        <v>7</v>
      </c>
      <c r="AY106" s="2">
        <v>0.5</v>
      </c>
      <c r="BA106">
        <f t="shared" si="0"/>
        <v>13</v>
      </c>
      <c r="BB106">
        <f t="shared" si="0"/>
        <v>18.37</v>
      </c>
    </row>
    <row r="107" spans="1:54" x14ac:dyDescent="0.25">
      <c r="A107" t="s">
        <v>29</v>
      </c>
      <c r="B107">
        <f>COUNTIF(B4:B94,"(B,E)")</f>
        <v>0</v>
      </c>
      <c r="C107">
        <f>COUNTIF(C4:C94,"(B,E)")</f>
        <v>0</v>
      </c>
      <c r="D107">
        <f>COUNTIF(D4:D94,"(B,E)")</f>
        <v>4</v>
      </c>
      <c r="E107" s="2">
        <v>0.2</v>
      </c>
      <c r="F107">
        <f>COUNTIF(F4:F94,"(B,E)")</f>
        <v>9</v>
      </c>
      <c r="G107" s="2">
        <v>1</v>
      </c>
      <c r="H107">
        <f>COUNTIF(H4:H94,"(B,E)")</f>
        <v>0</v>
      </c>
      <c r="J107">
        <f>COUNTIF(J4:J94,"(B,E)")</f>
        <v>0</v>
      </c>
      <c r="L107">
        <f>COUNTIF(L4:L94,"(B,E)")</f>
        <v>0</v>
      </c>
      <c r="N107">
        <f>COUNTIF(N4:N94,"(B,E)")</f>
        <v>0</v>
      </c>
      <c r="P107">
        <f>COUNTIF(P4:P94,"(B,E)")</f>
        <v>0</v>
      </c>
      <c r="R107">
        <f>COUNTIF(R4:R94,"(B,E)")</f>
        <v>0</v>
      </c>
      <c r="T107">
        <f>COUNTIF(T4:T94,"(B,E)")</f>
        <v>0</v>
      </c>
      <c r="V107">
        <f>COUNTIF(V4:V94,"(B,E)")</f>
        <v>0</v>
      </c>
      <c r="X107">
        <f>COUNTIF(X4:X94,"(B,E)")</f>
        <v>0</v>
      </c>
      <c r="Z107">
        <f>COUNTIF(Z4:Z94,"(B,E)")</f>
        <v>0</v>
      </c>
      <c r="AB107">
        <f>COUNTIF(AB4:AB94,"(B,E)")</f>
        <v>0</v>
      </c>
      <c r="AD107">
        <f>COUNTIF(AD4:AD94,"(B,E)")</f>
        <v>0</v>
      </c>
      <c r="AF107">
        <f>COUNTIF(AF4:AF94,"(B,E)")</f>
        <v>0</v>
      </c>
      <c r="AH107">
        <f>COUNTIF(AH4:AH94,"(B,E)")</f>
        <v>0</v>
      </c>
      <c r="AJ107">
        <f>COUNTIF(AJ4:AJ94,"(B,E)")</f>
        <v>1</v>
      </c>
      <c r="AK107" s="2">
        <v>0.2</v>
      </c>
      <c r="AL107">
        <f>COUNTIF(AL4:AL94,"(B,E)")</f>
        <v>0</v>
      </c>
      <c r="AN107">
        <f>COUNTIF(AN4:AN94,"(B,E)")</f>
        <v>0</v>
      </c>
      <c r="AP107">
        <f>COUNTIF(AP4:AP94,"(B,E)")</f>
        <v>0</v>
      </c>
      <c r="AR107">
        <f>COUNTIF(AR4:AR94,"(B,E)")</f>
        <v>0</v>
      </c>
      <c r="AT107">
        <f>COUNTIF(AT4:AT94,"(B,E)")</f>
        <v>0</v>
      </c>
      <c r="AV107">
        <f>COUNTIF(AV4:AV94,"(B,E)")</f>
        <v>0</v>
      </c>
      <c r="AW107" s="2"/>
      <c r="AX107">
        <f>COUNTIF(AX4:AX94,"(B,E)")</f>
        <v>0</v>
      </c>
      <c r="AY107" s="2"/>
    </row>
    <row r="108" spans="1:54" x14ac:dyDescent="0.25">
      <c r="A108" t="s">
        <v>31</v>
      </c>
      <c r="B108">
        <f>COUNTIF(B4:B94,"(C,D)")</f>
        <v>0</v>
      </c>
      <c r="C108">
        <f>COUNTIF(C4:C94,"(C,D)")</f>
        <v>0</v>
      </c>
      <c r="D108">
        <f>COUNTIF(D4:D94,"(C,D)")</f>
        <v>0</v>
      </c>
      <c r="E108" s="2">
        <v>0.6</v>
      </c>
      <c r="F108">
        <f>COUNTIF(F4:F94,"(C,D)")</f>
        <v>0</v>
      </c>
      <c r="G108" s="2">
        <v>0.2</v>
      </c>
      <c r="H108">
        <f>COUNTIF(H4:H94,"(C,D)")</f>
        <v>0</v>
      </c>
      <c r="J108">
        <f>COUNTIF(J4:J94,"(C,D)")</f>
        <v>0</v>
      </c>
      <c r="L108">
        <f>COUNTIF(L4:L94,"(C,D)")</f>
        <v>2</v>
      </c>
      <c r="M108" s="2">
        <v>1</v>
      </c>
      <c r="N108">
        <f>COUNTIF(N4:N94,"(C,D)")</f>
        <v>7</v>
      </c>
      <c r="O108" s="2">
        <v>0.5</v>
      </c>
      <c r="P108">
        <f>COUNTIF(P4:P94,"(C,D)")</f>
        <v>3</v>
      </c>
      <c r="Q108" s="2">
        <v>0.25</v>
      </c>
      <c r="R108">
        <f>COUNTIF(R4:R94,"(C,D)")</f>
        <v>2</v>
      </c>
      <c r="S108" s="2">
        <v>0.75</v>
      </c>
      <c r="T108">
        <f>COUNTIF(T4:T94,"(C,D)")</f>
        <v>1</v>
      </c>
      <c r="U108" s="2">
        <v>0.5</v>
      </c>
      <c r="V108">
        <f>COUNTIF(V4:V94,"(C,D)")</f>
        <v>0</v>
      </c>
      <c r="X108">
        <f>COUNTIF(X4:X94,"(C,D)")</f>
        <v>1</v>
      </c>
      <c r="Y108" s="2">
        <v>0.25</v>
      </c>
      <c r="Z108">
        <f>COUNTIF(Z4:Z94,"(C,D)")</f>
        <v>0</v>
      </c>
      <c r="AB108">
        <f>COUNTIF(AB4:AB94,"(C,D)")</f>
        <v>1</v>
      </c>
      <c r="AC108" s="2">
        <v>1</v>
      </c>
      <c r="AD108">
        <f>COUNTIF(AD4:AD94,"(C,D)")</f>
        <v>2</v>
      </c>
      <c r="AE108" s="2">
        <v>0.25</v>
      </c>
      <c r="AF108">
        <f>COUNTIF(AF4:AF94,"(C,D)")</f>
        <v>6</v>
      </c>
      <c r="AG108" s="2">
        <v>0.5</v>
      </c>
      <c r="AH108">
        <f>COUNTIF(AH4:AH94,"(C,D)")</f>
        <v>0</v>
      </c>
      <c r="AJ108">
        <f>COUNTIF(AJ4:AJ94,"(C,D)")</f>
        <v>4</v>
      </c>
      <c r="AK108" s="2">
        <v>1</v>
      </c>
      <c r="AL108">
        <f>COUNTIF(AL4:AL94,"(C,D)")</f>
        <v>0</v>
      </c>
      <c r="AN108">
        <f>COUNTIF(AN4:AN94,"(C,D)")</f>
        <v>0</v>
      </c>
      <c r="AP108">
        <f>COUNTIF(AP4:AP94,"(C,D)")</f>
        <v>1</v>
      </c>
      <c r="AQ108" s="2">
        <v>0.25</v>
      </c>
      <c r="AR108">
        <f>COUNTIF(AR4:AR94,"(C,D)")</f>
        <v>0</v>
      </c>
      <c r="AT108">
        <f>COUNTIF(AT4:AT94,"(C,D)")</f>
        <v>0</v>
      </c>
      <c r="AV108">
        <f>COUNTIF(AV4:AV94,"(C,D)")</f>
        <v>1</v>
      </c>
      <c r="AW108" s="2">
        <v>0.25</v>
      </c>
      <c r="AX108">
        <f>COUNTIF(AX4:AX94,"(C,D)")</f>
        <v>2</v>
      </c>
      <c r="AY108" s="2">
        <v>0.5</v>
      </c>
    </row>
    <row r="109" spans="1:54" x14ac:dyDescent="0.25">
      <c r="A109" t="s">
        <v>102</v>
      </c>
      <c r="B109">
        <f>COUNTIF(B4:B94,"(C,E)")</f>
        <v>0</v>
      </c>
      <c r="C109">
        <f>COUNTIF(C4:C94,"(C,E)")</f>
        <v>0</v>
      </c>
      <c r="D109">
        <f>COUNTIF(D4:D94,"(C,E)")</f>
        <v>0</v>
      </c>
      <c r="E109" s="2">
        <v>0.2</v>
      </c>
      <c r="F109">
        <f>COUNTIF(F4:F94,"(C,E)")</f>
        <v>1</v>
      </c>
      <c r="G109" s="2">
        <v>0.6</v>
      </c>
      <c r="H109">
        <f>COUNTIF(H4:H94,"(C,E)")</f>
        <v>0</v>
      </c>
      <c r="J109">
        <f>COUNTIF(J4:J94,"(C,E)")</f>
        <v>0</v>
      </c>
      <c r="L109">
        <f>COUNTIF(L4:L94,"(C,E)")</f>
        <v>0</v>
      </c>
      <c r="N109">
        <f>COUNTIF(N4:N94,"(C,E)")</f>
        <v>0</v>
      </c>
      <c r="P109">
        <f>COUNTIF(P4:P94,"(C,E)")</f>
        <v>0</v>
      </c>
      <c r="R109">
        <f>COUNTIF(R4:R94,"(C,E)")</f>
        <v>0</v>
      </c>
      <c r="T109">
        <f>COUNTIF(T4:T94,"(C,E)")</f>
        <v>0</v>
      </c>
      <c r="V109">
        <f>COUNTIF(V4:V94,"(C,E)")</f>
        <v>0</v>
      </c>
      <c r="X109">
        <f>COUNTIF(X4:X94,"(C,E)")</f>
        <v>0</v>
      </c>
      <c r="Z109">
        <f>COUNTIF(Z4:Z94,"(C,E)")</f>
        <v>0</v>
      </c>
      <c r="AB109">
        <f>COUNTIF(AB4:AB94,"(C,E)")</f>
        <v>0</v>
      </c>
      <c r="AD109">
        <f>COUNTIF(AD4:AD94,"(C,E)")</f>
        <v>0</v>
      </c>
      <c r="AF109">
        <f>COUNTIF(AF4:AF94,"(C,E)")</f>
        <v>0</v>
      </c>
      <c r="AH109">
        <f>COUNTIF(AH4:AH94,"(C,E)")</f>
        <v>0</v>
      </c>
      <c r="AJ109">
        <f>COUNTIF(AJ4:AJ94,"(C,E)")</f>
        <v>0</v>
      </c>
      <c r="AL109">
        <f>COUNTIF(AL4:AL94,"(C,E)")</f>
        <v>0</v>
      </c>
      <c r="AN109">
        <f>COUNTIF(AN4:AN94,"(C,E)")</f>
        <v>0</v>
      </c>
      <c r="AP109">
        <f>COUNTIF(AP4:AP94,"(C,E)")</f>
        <v>0</v>
      </c>
      <c r="AR109">
        <f>COUNTIF(AR4:AR94,"(C,E)")</f>
        <v>0</v>
      </c>
      <c r="AT109">
        <f>COUNTIF(AT4:AT94,"(C,E)")</f>
        <v>0</v>
      </c>
      <c r="AV109">
        <f>COUNTIF(AV4:AV94,"(C,E)")</f>
        <v>0</v>
      </c>
      <c r="AW109" s="2"/>
      <c r="AX109">
        <f>COUNTIF(AX4:AX94,"(C,E)")</f>
        <v>0</v>
      </c>
      <c r="AY109" s="2"/>
    </row>
    <row r="110" spans="1:54" x14ac:dyDescent="0.25">
      <c r="A110" t="s">
        <v>57</v>
      </c>
      <c r="B110">
        <f>COUNTIF(B4:B94,"(D,E)")</f>
        <v>0</v>
      </c>
      <c r="C110">
        <f>COUNTIF(C4:C94,"(D,E)")</f>
        <v>0</v>
      </c>
      <c r="D110">
        <f>COUNTIF(D4:D94,"(D,E)")</f>
        <v>3</v>
      </c>
      <c r="E110" s="2">
        <v>0.6</v>
      </c>
      <c r="F110">
        <f>COUNTIF(F4:F94,"(D,E)")</f>
        <v>0</v>
      </c>
      <c r="G110" s="2">
        <v>0.6</v>
      </c>
      <c r="H110">
        <f>COUNTIF(H4:H94,"(D,E)")</f>
        <v>0</v>
      </c>
      <c r="J110">
        <f>COUNTIF(J4:J94,"(D,E)")</f>
        <v>0</v>
      </c>
      <c r="L110">
        <f>COUNTIF(L4:L94,"(D,E)")</f>
        <v>0</v>
      </c>
      <c r="N110">
        <f>COUNTIF(N4:N94,"(D,E)")</f>
        <v>0</v>
      </c>
      <c r="P110">
        <f>COUNTIF(P4:P94,"(D,E)")</f>
        <v>0</v>
      </c>
      <c r="R110">
        <f>COUNTIF(R4:R94,"(D,E)")</f>
        <v>0</v>
      </c>
      <c r="T110">
        <f>COUNTIF(T4:T94,"(D,E)")</f>
        <v>0</v>
      </c>
      <c r="V110">
        <f>COUNTIF(V4:V94,"(D,E)")</f>
        <v>0</v>
      </c>
      <c r="X110">
        <f>COUNTIF(X4:X94,"(D,E)")</f>
        <v>0</v>
      </c>
      <c r="Z110">
        <f>COUNTIF(Z4:Z94,"(D,E)")</f>
        <v>0</v>
      </c>
      <c r="AB110">
        <f>COUNTIF(AB4:AB94,"(D,E)")</f>
        <v>0</v>
      </c>
      <c r="AD110">
        <f>COUNTIF(AD4:AD94,"(D,E)")</f>
        <v>0</v>
      </c>
      <c r="AF110">
        <f>COUNTIF(AF4:AF94,"(D,E)")</f>
        <v>0</v>
      </c>
      <c r="AH110">
        <f>COUNTIF(AH4:AH94,"(D,E)")</f>
        <v>0</v>
      </c>
      <c r="AJ110">
        <f>COUNTIF(AJ4:AJ94,"(D,E)")</f>
        <v>2</v>
      </c>
      <c r="AK110" s="2">
        <v>0.6</v>
      </c>
      <c r="AL110">
        <f>COUNTIF(AL4:AL94,"(D,E)")</f>
        <v>0</v>
      </c>
      <c r="AN110">
        <f>COUNTIF(AN4:AN94,"(D,E)")</f>
        <v>0</v>
      </c>
      <c r="AP110">
        <f>COUNTIF(AP4:AP94,"(D,E)")</f>
        <v>0</v>
      </c>
      <c r="AR110">
        <f>COUNTIF(AR4:AR94,"(D,E)")</f>
        <v>0</v>
      </c>
      <c r="AT110">
        <f>COUNTIF(AT4:AT94,"(D,E)")</f>
        <v>0</v>
      </c>
      <c r="AV110">
        <f>COUNTIF(AV4:AV94,"(D,E)")</f>
        <v>0</v>
      </c>
      <c r="AW110" s="2"/>
      <c r="AX110">
        <f>COUNTIF(AX4:AX94,"(D,E)")</f>
        <v>0</v>
      </c>
      <c r="AY110" s="2"/>
    </row>
    <row r="111" spans="1:54" x14ac:dyDescent="0.25">
      <c r="A111" t="s">
        <v>48</v>
      </c>
      <c r="B111">
        <f>COUNTIF(B4:B94,"(A,B,C)")</f>
        <v>0</v>
      </c>
      <c r="C111">
        <f>COUNTIF(C4:C94,"(A,B,C)")</f>
        <v>0</v>
      </c>
      <c r="D111">
        <f>COUNTIF(D4:D94,"(A,B,C)")</f>
        <v>2</v>
      </c>
      <c r="E111" s="2">
        <v>0.4</v>
      </c>
      <c r="F111">
        <f>COUNTIF(F4:F94,"(A,B,C)")</f>
        <v>0</v>
      </c>
      <c r="G111" s="2">
        <v>0.4</v>
      </c>
      <c r="H111">
        <f>COUNTIF(H4:H94,"(A,B,C)")</f>
        <v>3</v>
      </c>
      <c r="I111" s="2">
        <v>0.33</v>
      </c>
      <c r="J111">
        <f>COUNTIF(J4:J94,"(A,B,C)")</f>
        <v>5</v>
      </c>
      <c r="K111" s="2">
        <v>0.33</v>
      </c>
      <c r="L111">
        <f>COUNTIF(L4:L94,"(A,B,C)")</f>
        <v>3</v>
      </c>
      <c r="M111" s="2">
        <v>0.25</v>
      </c>
      <c r="N111">
        <f>COUNTIF(N4:N94,"(A,B,C)")</f>
        <v>6</v>
      </c>
      <c r="O111" s="2">
        <v>0.75</v>
      </c>
      <c r="P111">
        <f>COUNTIF(P4:P94,"(A,B,C)")</f>
        <v>1</v>
      </c>
      <c r="Q111" s="2">
        <v>0.5</v>
      </c>
      <c r="R111">
        <f>COUNTIF(R4:R94,"(A,B,C)")</f>
        <v>0</v>
      </c>
      <c r="S111" s="2">
        <v>0.5</v>
      </c>
      <c r="T111">
        <f>COUNTIF(T4:T94,"(A,B,C)")</f>
        <v>9</v>
      </c>
      <c r="U111" s="2">
        <v>0.75</v>
      </c>
      <c r="V111">
        <f>COUNTIF(V4:V94,"(A,B,C)")</f>
        <v>4</v>
      </c>
      <c r="W111" s="2">
        <v>0.67</v>
      </c>
      <c r="X111">
        <f>COUNTIF(X4:X94,"(A,B,C)")</f>
        <v>0</v>
      </c>
      <c r="Y111" s="2">
        <v>0.5</v>
      </c>
      <c r="Z111">
        <f>COUNTIF(Z4:Z94,"(A,B,C)")</f>
        <v>1</v>
      </c>
      <c r="AA111" s="2">
        <v>0.8</v>
      </c>
      <c r="AB111">
        <f>COUNTIF(AB4:AB94,"(A,B,C)")</f>
        <v>0</v>
      </c>
      <c r="AC111" s="2">
        <v>0.4</v>
      </c>
      <c r="AD111">
        <f>COUNTIF(AD4:AD94,"(A,B,C)")</f>
        <v>2</v>
      </c>
      <c r="AE111" s="2">
        <v>0.5</v>
      </c>
      <c r="AF111">
        <f>COUNTIF(AF4:AF94,"(A,B,C)")</f>
        <v>1</v>
      </c>
      <c r="AH111">
        <f>COUNTIF(AH4:AH94,"(A,B,C)")</f>
        <v>0</v>
      </c>
      <c r="AJ111">
        <f>COUNTIF(AJ4:AJ94,"(A,B,C)")</f>
        <v>1</v>
      </c>
      <c r="AK111" s="2">
        <v>0.4</v>
      </c>
      <c r="AL111">
        <f>COUNTIF(AL4:AL94,"(A,B,C)")</f>
        <v>0</v>
      </c>
      <c r="AN111">
        <f>COUNTIF(AN4:AN94,"(A,B,C)")</f>
        <v>0</v>
      </c>
      <c r="AP111">
        <f>COUNTIF(AP4:AP94,"(A,B,C)")</f>
        <v>5</v>
      </c>
      <c r="AQ111" s="2">
        <v>0.5</v>
      </c>
      <c r="AR111">
        <f>COUNTIF(AR4:AR94,"(A,B,C)")</f>
        <v>3</v>
      </c>
      <c r="AS111" s="2">
        <v>0.33333299999999999</v>
      </c>
      <c r="AT111">
        <f>COUNTIF(AT4:AT94,"(A,B,C)")</f>
        <v>0</v>
      </c>
      <c r="AU111" s="2">
        <v>0.5</v>
      </c>
      <c r="AV111">
        <f>COUNTIF(AV4:AV94,"(A,B,C)")</f>
        <v>3</v>
      </c>
      <c r="AW111" s="2">
        <v>0.5</v>
      </c>
      <c r="AX111">
        <f>COUNTIF(AX4:AX94,"(A,B,C)")</f>
        <v>0</v>
      </c>
      <c r="AY111" s="2">
        <v>0.75</v>
      </c>
    </row>
    <row r="112" spans="1:54" x14ac:dyDescent="0.25">
      <c r="A112" t="s">
        <v>36</v>
      </c>
      <c r="B112">
        <f>COUNTIF(B4:B94,"(A,B,D)")</f>
        <v>0</v>
      </c>
      <c r="C112">
        <f>COUNTIF(C4:C94,"(A,B,D)")</f>
        <v>0</v>
      </c>
      <c r="D112">
        <f>COUNTIF(D4:D94,"(A,B,D)")</f>
        <v>2</v>
      </c>
      <c r="E112" s="2">
        <v>0.8</v>
      </c>
      <c r="F112">
        <f>COUNTIF(F4:F94,"(A,B,D)")</f>
        <v>2</v>
      </c>
      <c r="G112" s="2">
        <v>0.4</v>
      </c>
      <c r="H112">
        <f>COUNTIF(H4:H94,"(A,B,D)")</f>
        <v>0</v>
      </c>
      <c r="J112">
        <f>COUNTIF(J4:J94,"(A,B,D)")</f>
        <v>0</v>
      </c>
      <c r="L112">
        <f>COUNTIF(L4:L94,"(A,B,D)")</f>
        <v>1</v>
      </c>
      <c r="M112" s="2">
        <v>0.25</v>
      </c>
      <c r="N112">
        <f>COUNTIF(N4:N94,"(A,B,D)")</f>
        <v>4</v>
      </c>
      <c r="O112" s="2">
        <v>0.75</v>
      </c>
      <c r="P112">
        <f>COUNTIF(P4:P94,"(A,B,D)")</f>
        <v>0</v>
      </c>
      <c r="Q112" s="2">
        <v>0.5</v>
      </c>
      <c r="R112">
        <f>COUNTIF(R4:R94,"(A,B,D)")</f>
        <v>0</v>
      </c>
      <c r="S112" s="2">
        <v>0</v>
      </c>
      <c r="T112">
        <f>COUNTIF(T4:T94,"(A,B,D)")</f>
        <v>0</v>
      </c>
      <c r="U112" s="2">
        <v>0.5</v>
      </c>
      <c r="V112">
        <f>COUNTIF(V4:V94,"(A,B,D)")</f>
        <v>0</v>
      </c>
      <c r="X112">
        <f>COUNTIF(X4:X94,"(A,B,D)")</f>
        <v>0</v>
      </c>
      <c r="Y112" s="2">
        <v>0.5</v>
      </c>
      <c r="Z112">
        <f>COUNTIF(Z4:Z94,"(A,B,D)")</f>
        <v>0</v>
      </c>
      <c r="AB112">
        <f>COUNTIF(AB4:AB94,"(A,B,D)")</f>
        <v>0</v>
      </c>
      <c r="AD112">
        <f>COUNTIF(AD4:AD94,"(A,B,D)")</f>
        <v>5</v>
      </c>
      <c r="AE112" s="2">
        <v>1</v>
      </c>
      <c r="AF112">
        <f>COUNTIF(AF4:AF94,"(A,B,D)")</f>
        <v>3</v>
      </c>
      <c r="AG112" s="2">
        <v>0.25</v>
      </c>
      <c r="AH112">
        <f>COUNTIF(AH4:AH94,"(A,B,D)")</f>
        <v>0</v>
      </c>
      <c r="AJ112">
        <f>COUNTIF(AJ4:AJ94,"(A,B,D)")</f>
        <v>0</v>
      </c>
      <c r="AL112">
        <f>COUNTIF(AL4:AL94,"(A,B,D)")</f>
        <v>0</v>
      </c>
      <c r="AN112">
        <f>COUNTIF(AN4:AN94,"(A,B,D)")</f>
        <v>0</v>
      </c>
      <c r="AP112">
        <f>COUNTIF(AP4:AP94,"(A,B,D)")</f>
        <v>0</v>
      </c>
      <c r="AR112">
        <f>COUNTIF(AR4:AR94,"(A,B,D)")</f>
        <v>0</v>
      </c>
      <c r="AT112">
        <f>COUNTIF(AT4:AT94,"(A,B,D)")</f>
        <v>0</v>
      </c>
      <c r="AU112" s="2">
        <v>0</v>
      </c>
      <c r="AV112">
        <f>COUNTIF(AV4:AV94,"(A,B,D)")</f>
        <v>8</v>
      </c>
      <c r="AW112" s="2">
        <v>0.5</v>
      </c>
      <c r="AX112">
        <f>COUNTIF(AX4:AX94,"(A,B,D)")</f>
        <v>6</v>
      </c>
      <c r="AY112" s="2">
        <v>0.75</v>
      </c>
    </row>
    <row r="113" spans="1:51" x14ac:dyDescent="0.25">
      <c r="A113" t="s">
        <v>214</v>
      </c>
      <c r="B113">
        <f>COUNTIF(B4:B94,"(A,B,E)")</f>
        <v>0</v>
      </c>
      <c r="C113">
        <f>COUNTIF(C4:C94,"(A,B,E)")</f>
        <v>0</v>
      </c>
      <c r="D113">
        <f>COUNTIF(D4:D94,"(A,B,E)")</f>
        <v>0</v>
      </c>
      <c r="E113" s="2">
        <v>0.4</v>
      </c>
      <c r="F113">
        <f>COUNTIF(F4:F94,"(A,B,E)")</f>
        <v>0</v>
      </c>
      <c r="G113" s="2">
        <v>0.8</v>
      </c>
      <c r="H113">
        <f>COUNTIF(H4:H94,"(A,B,E)")</f>
        <v>0</v>
      </c>
      <c r="J113">
        <f>COUNTIF(J4:J94,"(A,B,E)")</f>
        <v>0</v>
      </c>
      <c r="L113">
        <f>COUNTIF(L4:L94,"(A,B,E)")</f>
        <v>0</v>
      </c>
      <c r="N113">
        <f>COUNTIF(N4:N94,"(A,B,E)")</f>
        <v>0</v>
      </c>
      <c r="P113">
        <f>COUNTIF(P4:P94,"(A,B,E)")</f>
        <v>0</v>
      </c>
      <c r="R113">
        <f>COUNTIF(R4:R94,"(A,B,E)")</f>
        <v>0</v>
      </c>
      <c r="T113">
        <f>COUNTIF(T4:T94,"(A,B,E)")</f>
        <v>0</v>
      </c>
      <c r="V113">
        <f>COUNTIF(V4:V94,"(A,B,E)")</f>
        <v>0</v>
      </c>
      <c r="X113">
        <f>COUNTIF(X4:X94,"(A,B,E)")</f>
        <v>0</v>
      </c>
      <c r="Z113">
        <f>COUNTIF(Z4:Z94,"(A,B,E)")</f>
        <v>0</v>
      </c>
      <c r="AB113">
        <f>COUNTIF(AB4:AB94,"(A,B,E)")</f>
        <v>0</v>
      </c>
      <c r="AD113">
        <f>COUNTIF(AD4:AD94,"(A,B,E)")</f>
        <v>0</v>
      </c>
      <c r="AF113">
        <f>COUNTIF(AF4:AF94,"(A,B,E)")</f>
        <v>0</v>
      </c>
      <c r="AH113">
        <f>COUNTIF(AH4:AH94,"(A,B,E)")</f>
        <v>0</v>
      </c>
      <c r="AJ113">
        <f>COUNTIF(AJ4:AJ94,"(A,B,E)")</f>
        <v>0</v>
      </c>
      <c r="AL113">
        <f>COUNTIF(AL4:AL94,"(A,B,E)")</f>
        <v>0</v>
      </c>
      <c r="AN113">
        <f>COUNTIF(AN4:AN94,"(A,B,E)")</f>
        <v>0</v>
      </c>
      <c r="AP113">
        <f>COUNTIF(AP4:AP94,"(A,B,E)")</f>
        <v>0</v>
      </c>
      <c r="AR113">
        <f>COUNTIF(AR4:AR94,"(A,B,E)")</f>
        <v>0</v>
      </c>
      <c r="AT113">
        <f>COUNTIF(AT4:AT94,"(A,B,E)")</f>
        <v>0</v>
      </c>
      <c r="AV113">
        <f>COUNTIF(AV4:AV94,"(A,B,E)")</f>
        <v>0</v>
      </c>
      <c r="AW113" s="2"/>
      <c r="AX113">
        <f>COUNTIF(AX4:AX94,"(A,B,E)")</f>
        <v>0</v>
      </c>
      <c r="AY113" s="2"/>
    </row>
    <row r="114" spans="1:51" x14ac:dyDescent="0.25">
      <c r="A114" t="s">
        <v>59</v>
      </c>
      <c r="B114">
        <f>COUNTIF(B4:B94,"(A,C,D)")</f>
        <v>0</v>
      </c>
      <c r="C114">
        <f>COUNTIF(C4:C94,"(A,C,D)")</f>
        <v>0</v>
      </c>
      <c r="D114">
        <f>COUNTIF(D4:D94,"(A,C,D)")</f>
        <v>0</v>
      </c>
      <c r="E114" s="2">
        <v>0.8</v>
      </c>
      <c r="F114">
        <f>COUNTIF(F4:F94,"(A,C,D)")</f>
        <v>0</v>
      </c>
      <c r="G114" s="2">
        <v>0</v>
      </c>
      <c r="H114">
        <f>COUNTIF(H4:H94,"(A,C,D)")</f>
        <v>0</v>
      </c>
      <c r="J114">
        <f>COUNTIF(J4:J94,"(A,C,D)")</f>
        <v>0</v>
      </c>
      <c r="L114">
        <f>COUNTIF(L4:L94,"(A,C,D)")</f>
        <v>0</v>
      </c>
      <c r="M114" s="2">
        <v>0.75</v>
      </c>
      <c r="N114">
        <f>COUNTIF(N4:N94,"(A,C,D)")</f>
        <v>3</v>
      </c>
      <c r="O114" s="2">
        <v>0.75</v>
      </c>
      <c r="P114">
        <f>COUNTIF(P4:P94,"(A,C,D)")</f>
        <v>0</v>
      </c>
      <c r="Q114" s="2">
        <v>0.5</v>
      </c>
      <c r="R114">
        <f>COUNTIF(R4:R94,"(A,C,D)")</f>
        <v>0</v>
      </c>
      <c r="S114" s="2">
        <v>0.5</v>
      </c>
      <c r="T114">
        <f>COUNTIF(T4:T94,"(A,C,D)")</f>
        <v>0</v>
      </c>
      <c r="U114" s="2">
        <v>0.75</v>
      </c>
      <c r="V114">
        <f>COUNTIF(V4:V94,"(A,C,D)")</f>
        <v>0</v>
      </c>
      <c r="X114">
        <f>COUNTIF(X4:X94,"(A,C,D)")</f>
        <v>2</v>
      </c>
      <c r="Y114" s="2">
        <v>0.5</v>
      </c>
      <c r="Z114">
        <f>COUNTIF(Z4:Z94,"(A,C,D)")</f>
        <v>2</v>
      </c>
      <c r="AA114" s="2">
        <v>0.8</v>
      </c>
      <c r="AB114">
        <f>COUNTIF(AB4:AB94,"(A,C,D)")</f>
        <v>0</v>
      </c>
      <c r="AD114">
        <f>COUNTIF(AD4:AD94,"(A,C,D)")</f>
        <v>1</v>
      </c>
      <c r="AE114" s="2">
        <v>0.5</v>
      </c>
      <c r="AF114">
        <f>COUNTIF(AF4:AF94,"(A,C,D)")</f>
        <v>4</v>
      </c>
      <c r="AG114" s="2">
        <v>0.25</v>
      </c>
      <c r="AH114">
        <f>COUNTIF(AH4:AH94,"(A,C,D)")</f>
        <v>0</v>
      </c>
      <c r="AJ114">
        <f>COUNTIF(AJ4:AJ94,"(A,C,D)")</f>
        <v>3</v>
      </c>
      <c r="AK114" s="2">
        <v>0.8</v>
      </c>
      <c r="AL114">
        <f>COUNTIF(AL4:AL94,"(A,C,D)")</f>
        <v>0</v>
      </c>
      <c r="AN114">
        <f>COUNTIF(AN4:AN94,"(A,C,D)")</f>
        <v>0</v>
      </c>
      <c r="AP114">
        <f>COUNTIF(AP4:AP94,"(A,C,D)")</f>
        <v>1</v>
      </c>
      <c r="AQ114" s="2">
        <v>0.5</v>
      </c>
      <c r="AR114">
        <f>COUNTIF(AR4:AR94,"(A,C,D)")</f>
        <v>0</v>
      </c>
      <c r="AT114">
        <f>COUNTIF(AT4:AT94,"(A,C,D)")</f>
        <v>0</v>
      </c>
      <c r="AU114" s="2">
        <v>0.5</v>
      </c>
      <c r="AV114">
        <f>COUNTIF(AV4:AV94,"(A,C,D)")</f>
        <v>4</v>
      </c>
      <c r="AW114" s="2">
        <v>0.5</v>
      </c>
      <c r="AX114">
        <f>COUNTIF(AX4:AX94,"(A,C,D)")</f>
        <v>0</v>
      </c>
      <c r="AY114" s="2">
        <v>0.75</v>
      </c>
    </row>
    <row r="115" spans="1:51" x14ac:dyDescent="0.25">
      <c r="A115" t="s">
        <v>78</v>
      </c>
      <c r="B115">
        <f>COUNTIF(B4:B94,"(A,C,E)")</f>
        <v>0</v>
      </c>
      <c r="C115">
        <f>COUNTIF(C4:C94,"(A,C,E)")</f>
        <v>0</v>
      </c>
      <c r="D115">
        <f>COUNTIF(D4:D94,"(A,C,E)")</f>
        <v>0</v>
      </c>
      <c r="E115" s="2">
        <v>0.4</v>
      </c>
      <c r="F115">
        <f>COUNTIF(F4:F94,"(A,C,E)")</f>
        <v>0</v>
      </c>
      <c r="G115" s="2">
        <v>0.8</v>
      </c>
      <c r="H115">
        <f>COUNTIF(H4:H94,"(A,C,E)")</f>
        <v>0</v>
      </c>
      <c r="J115">
        <f>COUNTIF(J4:J94,"(A,C,E)")</f>
        <v>0</v>
      </c>
      <c r="L115">
        <f>COUNTIF(L4:L94,"(A,C,E)")</f>
        <v>0</v>
      </c>
      <c r="N115">
        <f>COUNTIF(N4:N94,"(A,C,E)")</f>
        <v>0</v>
      </c>
      <c r="P115">
        <f>COUNTIF(P4:P94,"(A,C,E)")</f>
        <v>0</v>
      </c>
      <c r="R115">
        <f>COUNTIF(R4:R94,"(A,C,E)")</f>
        <v>0</v>
      </c>
      <c r="T115">
        <f>COUNTIF(T4:T94,"(A,C,E)")</f>
        <v>0</v>
      </c>
      <c r="V115">
        <f>COUNTIF(V4:V94,"(A,C,E)")</f>
        <v>0</v>
      </c>
      <c r="X115">
        <f>COUNTIF(X4:X94,"(A,C,E)")</f>
        <v>0</v>
      </c>
      <c r="Z115">
        <f>COUNTIF(Z4:Z94,"(A,C,E)")</f>
        <v>0</v>
      </c>
      <c r="AB115">
        <f>COUNTIF(AB4:AB94,"(A,C,E)")</f>
        <v>0</v>
      </c>
      <c r="AD115">
        <f>COUNTIF(AD4:AD94,"(A,C,E)")</f>
        <v>0</v>
      </c>
      <c r="AF115">
        <f>COUNTIF(AF4:AF94,"(A,C,E)")</f>
        <v>0</v>
      </c>
      <c r="AH115">
        <f>COUNTIF(AH4:AH94,"(A,C,E)")</f>
        <v>0</v>
      </c>
      <c r="AJ115">
        <f>COUNTIF(AJ4:AJ94,"(A,C,E)")</f>
        <v>1</v>
      </c>
      <c r="AK115" s="2">
        <v>0.4</v>
      </c>
      <c r="AL115">
        <f>COUNTIF(AL4:AL94,"(A,C,E)")</f>
        <v>0</v>
      </c>
      <c r="AN115">
        <f>COUNTIF(AN4:AN94,"(A,C,E)")</f>
        <v>0</v>
      </c>
      <c r="AP115">
        <f>COUNTIF(AP4:AP94,"(A,C,E)")</f>
        <v>0</v>
      </c>
      <c r="AR115">
        <f>COUNTIF(AR4:AR94,"(A,C,E)")</f>
        <v>0</v>
      </c>
      <c r="AT115">
        <f>COUNTIF(AT4:AT94,"(A,C,E)")</f>
        <v>0</v>
      </c>
      <c r="AV115">
        <f>COUNTIF(AV4:AV94,"(A,C,E)")</f>
        <v>0</v>
      </c>
      <c r="AW115" s="2"/>
      <c r="AX115">
        <f>COUNTIF(AX4:AX94,"(A,C,E)")</f>
        <v>0</v>
      </c>
      <c r="AY115" s="2"/>
    </row>
    <row r="116" spans="1:51" x14ac:dyDescent="0.25">
      <c r="A116" t="s">
        <v>149</v>
      </c>
      <c r="B116">
        <f>COUNTIF(B4:B94,"(A,D,E)")</f>
        <v>0</v>
      </c>
      <c r="C116">
        <f>COUNTIF(C4:C94,"(A,D,E)")</f>
        <v>0</v>
      </c>
      <c r="D116">
        <f>COUNTIF(D4:D94,"(A,D,E)")</f>
        <v>1</v>
      </c>
      <c r="E116" s="2">
        <v>0.8</v>
      </c>
      <c r="F116">
        <f>COUNTIF(F4:F94,"(A,D,E)")</f>
        <v>0</v>
      </c>
      <c r="G116" s="2">
        <v>0.4</v>
      </c>
      <c r="H116">
        <f>COUNTIF(H4:H94,"(A,D,E)")</f>
        <v>0</v>
      </c>
      <c r="I116" s="2">
        <v>0.6</v>
      </c>
      <c r="J116">
        <f>COUNTIF(J4:J94,"(A,D,E)")</f>
        <v>0</v>
      </c>
      <c r="L116">
        <f>COUNTIF(L4:L94,"(A,D,E)")</f>
        <v>0</v>
      </c>
      <c r="N116">
        <f>COUNTIF(N4:N94,"(A,D,E)")</f>
        <v>0</v>
      </c>
      <c r="P116">
        <f>COUNTIF(P4:P94,"(A,D,E)")</f>
        <v>0</v>
      </c>
      <c r="R116">
        <f>COUNTIF(R4:R94,"(A,D,E)")</f>
        <v>0</v>
      </c>
      <c r="T116">
        <f>COUNTIF(T4:T94,"(A,D,E)")</f>
        <v>0</v>
      </c>
      <c r="V116">
        <f>COUNTIF(V4:V94,"(A,D,E)")</f>
        <v>0</v>
      </c>
      <c r="X116">
        <f>COUNTIF(X4:X94,"(A,D,E)")</f>
        <v>0</v>
      </c>
      <c r="Z116">
        <f>COUNTIF(Z4:Z94,"(A,D,E)")</f>
        <v>0</v>
      </c>
      <c r="AB116">
        <f>COUNTIF(AB4:AB94,"(A,D,E)")</f>
        <v>0</v>
      </c>
      <c r="AD116">
        <f>COUNTIF(AD4:AD94,"(A,D,E)")</f>
        <v>0</v>
      </c>
      <c r="AF116">
        <f>COUNTIF(AF4:AF94,"(A,D,E)")</f>
        <v>0</v>
      </c>
      <c r="AH116">
        <f>COUNTIF(AH4:AH94,"(A,D,E)")</f>
        <v>0</v>
      </c>
      <c r="AJ116">
        <f>COUNTIF(AJ4:AJ94,"(A,D,E)")</f>
        <v>0</v>
      </c>
      <c r="AL116">
        <f>COUNTIF(AL4:AL94,"(A,D,E)")</f>
        <v>0</v>
      </c>
      <c r="AN116">
        <f>COUNTIF(AN4:AN94,"(A,D,E)")</f>
        <v>0</v>
      </c>
      <c r="AP116">
        <f>COUNTIF(AP4:AP94,"(A,D,E)")</f>
        <v>0</v>
      </c>
      <c r="AR116">
        <f>COUNTIF(AR4:AR94,"(A,D,E)")</f>
        <v>0</v>
      </c>
      <c r="AT116">
        <f>COUNTIF(AT4:AT94,"(A,D,E)")</f>
        <v>0</v>
      </c>
      <c r="AV116">
        <f>COUNTIF(AV4:AV94,"(A,D,E)")</f>
        <v>0</v>
      </c>
      <c r="AW116" s="2"/>
      <c r="AX116">
        <f>COUNTIF(AX4:AX94,"(A,D,E)")</f>
        <v>0</v>
      </c>
      <c r="AY116" s="2"/>
    </row>
    <row r="117" spans="1:51" x14ac:dyDescent="0.25">
      <c r="A117" t="s">
        <v>49</v>
      </c>
      <c r="B117">
        <f>COUNTIF(B4:B94,"(B,C,D)")</f>
        <v>0</v>
      </c>
      <c r="C117">
        <f>COUNTIF(C4:C94,"(B,C,D)")</f>
        <v>0</v>
      </c>
      <c r="D117">
        <f>COUNTIF(D4:D94,"(B,C,D)")</f>
        <v>0</v>
      </c>
      <c r="E117" s="2">
        <v>0.4</v>
      </c>
      <c r="F117">
        <f>COUNTIF(F4:F94,"(B,C,D)")</f>
        <v>0</v>
      </c>
      <c r="G117" s="2">
        <v>0.4</v>
      </c>
      <c r="H117">
        <f>COUNTIF(H4:H94,"(B,C,D)")</f>
        <v>0</v>
      </c>
      <c r="J117">
        <f>COUNTIF(J4:J94,"(B,C,D)")</f>
        <v>0</v>
      </c>
      <c r="L117">
        <f>COUNTIF(L4:L94,"(B,C,D)")</f>
        <v>0</v>
      </c>
      <c r="M117" s="2">
        <v>0.75</v>
      </c>
      <c r="N117">
        <f>COUNTIF(N4:N94,"(B,C,D)")</f>
        <v>0</v>
      </c>
      <c r="O117" s="2">
        <v>0.75</v>
      </c>
      <c r="P117">
        <f>COUNTIF(P4:P94,"(B,C,D)")</f>
        <v>0</v>
      </c>
      <c r="Q117" s="2">
        <v>0</v>
      </c>
      <c r="R117">
        <f>COUNTIF(R4:R94,"(B,C,D)")</f>
        <v>0</v>
      </c>
      <c r="S117" s="2">
        <v>0.5</v>
      </c>
      <c r="T117">
        <f>COUNTIF(T4:T94,"(B,C,D)")</f>
        <v>2</v>
      </c>
      <c r="U117" s="2">
        <v>0.25</v>
      </c>
      <c r="V117">
        <f>COUNTIF(V4:V94,"(B,C,D)")</f>
        <v>0</v>
      </c>
      <c r="X117">
        <f>COUNTIF(X4:X94,"(B,C,D)")</f>
        <v>1</v>
      </c>
      <c r="Y117" s="2">
        <v>0</v>
      </c>
      <c r="Z117">
        <f>COUNTIF(Z4:Z94,"(B,C,D)")</f>
        <v>0</v>
      </c>
      <c r="AB117">
        <f>COUNTIF(AB4:AB94,"(B,C,D)")</f>
        <v>0</v>
      </c>
      <c r="AC117" s="2">
        <v>0.8</v>
      </c>
      <c r="AD117">
        <f>COUNTIF(AD4:AD94,"(B,C,D)")</f>
        <v>3</v>
      </c>
      <c r="AE117" s="2">
        <v>0.5</v>
      </c>
      <c r="AF117">
        <f>COUNTIF(AF4:AF94,"(B,C,D)")</f>
        <v>0</v>
      </c>
      <c r="AG117" s="2">
        <v>0.75</v>
      </c>
      <c r="AH117">
        <f>COUNTIF(AH4:AH94,"(B,C,D)")</f>
        <v>0</v>
      </c>
      <c r="AJ117">
        <f>COUNTIF(AJ4:AJ94,"(B,C,D)")</f>
        <v>0</v>
      </c>
      <c r="AL117">
        <f>COUNTIF(AL4:AL94,"(B,C,D)")</f>
        <v>0</v>
      </c>
      <c r="AN117">
        <f>COUNTIF(AN4:AN94,"(B,C,D)")</f>
        <v>0</v>
      </c>
      <c r="AP117">
        <f>COUNTIF(AP4:AP94,"(B,C,D)")</f>
        <v>0</v>
      </c>
      <c r="AR117">
        <f>COUNTIF(AR4:AR94,"(B,C,D)")</f>
        <v>0</v>
      </c>
      <c r="AT117">
        <f>COUNTIF(AT4:AT94,"(B,C,D)")</f>
        <v>1</v>
      </c>
      <c r="AU117" s="2">
        <v>0.5</v>
      </c>
      <c r="AV117">
        <f>COUNTIF(AV4:AV94,"(B,C,D)")</f>
        <v>0</v>
      </c>
      <c r="AW117" s="2">
        <v>0</v>
      </c>
      <c r="AX117">
        <f>COUNTIF(AX4:AX94,"(B,C,D)")</f>
        <v>3</v>
      </c>
      <c r="AY117" s="2">
        <v>0.75</v>
      </c>
    </row>
    <row r="118" spans="1:51" x14ac:dyDescent="0.25">
      <c r="A118" t="s">
        <v>89</v>
      </c>
      <c r="B118">
        <f>COUNTIF(B4:B94,"(B,D,E)")</f>
        <v>0</v>
      </c>
      <c r="C118">
        <f>COUNTIF(C4:C94,"(B,D,E)")</f>
        <v>0</v>
      </c>
      <c r="D118">
        <f>COUNTIF(D4:D94,"(B,D,E)")</f>
        <v>0</v>
      </c>
      <c r="E118" s="2">
        <v>0.4</v>
      </c>
      <c r="F118">
        <f>COUNTIF(F4:F94,"(B,D,E)")</f>
        <v>3</v>
      </c>
      <c r="G118" s="2">
        <v>0.8</v>
      </c>
      <c r="H118">
        <f>COUNTIF(H4:H94,"(B,D,E)")</f>
        <v>0</v>
      </c>
      <c r="J118">
        <f>COUNTIF(J4:J94,"(B,D,E)")</f>
        <v>0</v>
      </c>
      <c r="L118">
        <f>COUNTIF(L4:L94,"(B,D,E)")</f>
        <v>0</v>
      </c>
      <c r="N118">
        <f>COUNTIF(N4:N94,"(B,D,E)")</f>
        <v>0</v>
      </c>
      <c r="P118">
        <f>COUNTIF(P4:P94,"(B,D,E)")</f>
        <v>0</v>
      </c>
      <c r="R118">
        <f>COUNTIF(R4:R94,"(B,D,E)")</f>
        <v>0</v>
      </c>
      <c r="T118">
        <f>COUNTIF(T4:T94,"(B,D,E)")</f>
        <v>0</v>
      </c>
      <c r="V118">
        <f>COUNTIF(V4:V94,"(B,D,E)")</f>
        <v>0</v>
      </c>
      <c r="X118">
        <f>COUNTIF(X4:X94,"(B,D,E)")</f>
        <v>0</v>
      </c>
      <c r="Z118">
        <f>COUNTIF(Z4:Z94,"(B,D,E)")</f>
        <v>0</v>
      </c>
      <c r="AB118">
        <f>COUNTIF(AB4:AB94,"(B,D,E)")</f>
        <v>0</v>
      </c>
      <c r="AD118">
        <f>COUNTIF(AD4:AD94,"(B,D,E)")</f>
        <v>0</v>
      </c>
      <c r="AF118">
        <f>COUNTIF(AF4:AF94,"(B,D,E)")</f>
        <v>0</v>
      </c>
      <c r="AH118">
        <f>COUNTIF(AH4:AH94,"(B,D,E)")</f>
        <v>0</v>
      </c>
      <c r="AJ118">
        <f>COUNTIF(AJ4:AJ94,"(B,D,E)")</f>
        <v>0</v>
      </c>
      <c r="AL118">
        <f>COUNTIF(AL4:AL94,"(B,D,E)")</f>
        <v>0</v>
      </c>
      <c r="AN118">
        <f>COUNTIF(AN4:AN94,"(B,D,E)")</f>
        <v>0</v>
      </c>
      <c r="AP118">
        <f>COUNTIF(AP4:AP94,"(B,D,E)")</f>
        <v>0</v>
      </c>
      <c r="AR118">
        <f>COUNTIF(AR4:AR94,"(B,D,E)")</f>
        <v>0</v>
      </c>
      <c r="AT118">
        <f>COUNTIF(AT4:AT94,"(B,D,E)")</f>
        <v>0</v>
      </c>
      <c r="AV118">
        <f>COUNTIF(AV4:AV94,"(B,D,E)")</f>
        <v>0</v>
      </c>
      <c r="AW118" s="2"/>
      <c r="AX118">
        <f>COUNTIF(AX4:AX94,"(B,D,E)")</f>
        <v>0</v>
      </c>
      <c r="AY118" s="2"/>
    </row>
    <row r="119" spans="1:51" x14ac:dyDescent="0.25">
      <c r="A119" t="s">
        <v>215</v>
      </c>
      <c r="B119">
        <f>COUNTIF(B4:B94,"(B,C,E)")</f>
        <v>0</v>
      </c>
      <c r="C119">
        <f>COUNTIF(C4:C94,"(B,C,E)")</f>
        <v>0</v>
      </c>
      <c r="D119">
        <f>COUNTIF(D4:D94,"(B,C,E)")</f>
        <v>0</v>
      </c>
      <c r="E119" s="2">
        <v>0</v>
      </c>
      <c r="F119">
        <f>COUNTIF(F4:F94,"(B,C,E)")</f>
        <v>0</v>
      </c>
      <c r="G119" s="2">
        <v>0.8</v>
      </c>
      <c r="H119">
        <f>COUNTIF(H4:H94,"(B,C,E)")</f>
        <v>0</v>
      </c>
      <c r="J119">
        <f>COUNTIF(J4:J94,"(B,C,E)")</f>
        <v>0</v>
      </c>
      <c r="L119">
        <f>COUNTIF(L4:L94,"(B,C,E)")</f>
        <v>0</v>
      </c>
      <c r="N119">
        <f>COUNTIF(N4:N94,"(B,C,E)")</f>
        <v>0</v>
      </c>
      <c r="P119">
        <f>COUNTIF(P4:P94,"(B,C,E)")</f>
        <v>0</v>
      </c>
      <c r="R119">
        <f>COUNTIF(R4:R94,"(B,C,E)")</f>
        <v>0</v>
      </c>
      <c r="T119">
        <f>COUNTIF(T4:T94,"(B,C,E)")</f>
        <v>0</v>
      </c>
      <c r="V119">
        <f>COUNTIF(V4:V94,"(B,C,E)")</f>
        <v>0</v>
      </c>
      <c r="X119">
        <f>COUNTIF(X4:X94,"(B,C,E)")</f>
        <v>0</v>
      </c>
      <c r="Z119">
        <f>COUNTIF(Z4:Z94,"(B,C,E)")</f>
        <v>0</v>
      </c>
      <c r="AB119">
        <f>COUNTIF(AB4:AB94,"(B,C,E)")</f>
        <v>0</v>
      </c>
      <c r="AD119">
        <f>COUNTIF(AD4:AD94,"(B,C,E)")</f>
        <v>0</v>
      </c>
      <c r="AF119">
        <f>COUNTIF(AF4:AF94,"(B,C,E)")</f>
        <v>0</v>
      </c>
      <c r="AH119">
        <f>COUNTIF(AH4:AH94,"(B,C,E)")</f>
        <v>0</v>
      </c>
      <c r="AJ119">
        <f>COUNTIF(AJ4:AJ94,"(B,C,E)")</f>
        <v>0</v>
      </c>
      <c r="AL119">
        <f>COUNTIF(AL4:AL94,"(B,C,E)")</f>
        <v>0</v>
      </c>
      <c r="AN119">
        <f>COUNTIF(AN4:AN94,"(B,C,E)")</f>
        <v>0</v>
      </c>
      <c r="AP119">
        <f>COUNTIF(AP4:AP94,"(B,C,E)")</f>
        <v>0</v>
      </c>
      <c r="AR119">
        <f>COUNTIF(AR4:AR94,"(B,C,E)")</f>
        <v>0</v>
      </c>
      <c r="AT119">
        <f>COUNTIF(AT4:AT94,"(B,C,E)")</f>
        <v>0</v>
      </c>
      <c r="AV119">
        <f>COUNTIF(AV4:AV94,"(B,C,E)")</f>
        <v>0</v>
      </c>
      <c r="AW119" s="2"/>
      <c r="AX119">
        <f>COUNTIF(AX4:AX94,"(B,C,E)")</f>
        <v>0</v>
      </c>
      <c r="AY119" s="2"/>
    </row>
    <row r="120" spans="1:51" x14ac:dyDescent="0.25">
      <c r="A120" t="s">
        <v>128</v>
      </c>
      <c r="B120">
        <f>COUNTIF(B4:B94,"(C,D,E)")</f>
        <v>0</v>
      </c>
      <c r="C120">
        <f>COUNTIF(C4:C94,"(C,D,E)")</f>
        <v>0</v>
      </c>
      <c r="D120">
        <f>COUNTIF(D4:D94,"(C,D,E)")</f>
        <v>0</v>
      </c>
      <c r="E120" s="2">
        <v>0.4</v>
      </c>
      <c r="F120">
        <f>COUNTIF(F4:F94,"(C,D,E)")</f>
        <v>0</v>
      </c>
      <c r="G120" s="2">
        <v>0.4</v>
      </c>
      <c r="H120">
        <f>COUNTIF(H4:H94,"(C,D,E)")</f>
        <v>0</v>
      </c>
      <c r="J120">
        <f>COUNTIF(J4:J94,"(C,D,E)")</f>
        <v>0</v>
      </c>
      <c r="L120">
        <f>COUNTIF(L4:L94,"(C,D,E)")</f>
        <v>0</v>
      </c>
      <c r="N120">
        <f>COUNTIF(N4:N94,"(C,D,E)")</f>
        <v>0</v>
      </c>
      <c r="P120">
        <f>COUNTIF(P4:P94,"(C,D,E)")</f>
        <v>0</v>
      </c>
      <c r="R120">
        <f>COUNTIF(R4:R94,"(C,D,E)")</f>
        <v>0</v>
      </c>
      <c r="T120">
        <f>COUNTIF(T4:T94,"(C,D,E)")</f>
        <v>0</v>
      </c>
      <c r="V120">
        <f>COUNTIF(V4:V94,"(C,D,E)")</f>
        <v>0</v>
      </c>
      <c r="X120">
        <f>COUNTIF(X4:X94,"(C,D,E)")</f>
        <v>0</v>
      </c>
      <c r="Z120">
        <f>COUNTIF(Z4:Z94,"(C,D,E)")</f>
        <v>0</v>
      </c>
      <c r="AB120">
        <f>COUNTIF(AB4:AB94,"(C,D,E)")</f>
        <v>0</v>
      </c>
      <c r="AD120">
        <f>COUNTIF(AD4:AD94,"(C,D,E)")</f>
        <v>1</v>
      </c>
      <c r="AE120" s="2">
        <v>0.25</v>
      </c>
      <c r="AF120">
        <f>COUNTIF(AF4:AF94,"(C,D,E)")</f>
        <v>0</v>
      </c>
      <c r="AH120">
        <f>COUNTIF(AH4:AH94,"(C,D,E)")</f>
        <v>0</v>
      </c>
      <c r="AJ120">
        <f>COUNTIF(AJ4:AJ94,"(C,D,E)")</f>
        <v>0</v>
      </c>
      <c r="AL120">
        <f>COUNTIF(AL4:AL94,"(C,D,E)")</f>
        <v>0</v>
      </c>
      <c r="AN120">
        <f>COUNTIF(AN4:AN94,"(C,D,E)")</f>
        <v>0</v>
      </c>
      <c r="AP120">
        <f>COUNTIF(AP4:AP94,"(C,D,E)")</f>
        <v>0</v>
      </c>
      <c r="AR120">
        <f>COUNTIF(AR4:AR94,"(C,D,E)")</f>
        <v>0</v>
      </c>
      <c r="AT120">
        <f>COUNTIF(AT4:AT94,"(C,D,E)")</f>
        <v>0</v>
      </c>
      <c r="AV120">
        <f>COUNTIF(AV4:AV94,"(C,D,E)")</f>
        <v>0</v>
      </c>
      <c r="AW120" s="2"/>
      <c r="AX120">
        <f>COUNTIF(AX4:AX94,"(C,D,E)")</f>
        <v>0</v>
      </c>
      <c r="AY120" s="2"/>
    </row>
    <row r="121" spans="1:51" x14ac:dyDescent="0.25">
      <c r="A121" t="s">
        <v>32</v>
      </c>
      <c r="B121">
        <f>COUNTIF(B4:B94,"(A,B,C,D)")</f>
        <v>0</v>
      </c>
      <c r="C121">
        <f>COUNTIF(C4:C94,"(A,B,C,D)")</f>
        <v>0</v>
      </c>
      <c r="D121">
        <f>COUNTIF(D4:D94,"(A,B,C,D)")</f>
        <v>0</v>
      </c>
      <c r="E121" s="2">
        <v>0.6</v>
      </c>
      <c r="F121">
        <f>COUNTIF(F4:F94,"(A,B,C,D)")</f>
        <v>0</v>
      </c>
      <c r="G121" s="2">
        <v>0.2</v>
      </c>
      <c r="H121">
        <f>COUNTIF(H4:H94,"(A,B,C,D)")</f>
        <v>0</v>
      </c>
      <c r="J121">
        <f>COUNTIF(J4:J94,"(A,B,C,D)")</f>
        <v>0</v>
      </c>
      <c r="L121">
        <f>COUNTIF(L4:L94,"(A,B,C,D)")</f>
        <v>4</v>
      </c>
      <c r="M121" s="2">
        <v>0.5</v>
      </c>
      <c r="N121">
        <f>COUNTIF(N4:N94,"(A,B,C,D)")</f>
        <v>7</v>
      </c>
      <c r="O121" s="2">
        <v>1</v>
      </c>
      <c r="P121">
        <f>COUNTIF(P4:P94,"(A,B,C,D)")</f>
        <v>0</v>
      </c>
      <c r="Q121" s="2">
        <v>0.25</v>
      </c>
      <c r="R121">
        <f>COUNTIF(R4:R94,"(A,B,C,D)")</f>
        <v>0</v>
      </c>
      <c r="S121" s="2">
        <v>0.25</v>
      </c>
      <c r="T121">
        <f>COUNTIF(T4:T94,"(A,B,C,D)")</f>
        <v>1</v>
      </c>
      <c r="U121" s="2">
        <v>0.5</v>
      </c>
      <c r="V121">
        <f>COUNTIF(V4:V94,"(A,B,C,D)")</f>
        <v>0</v>
      </c>
      <c r="X121">
        <f>COUNTIF(X4:X94,"(A,B,C,D)")</f>
        <v>0</v>
      </c>
      <c r="Y121" s="2">
        <v>0.25</v>
      </c>
      <c r="Z121">
        <f>COUNTIF(Z4:Z94,"(A,B,C,D)")</f>
        <v>0</v>
      </c>
      <c r="AA121" s="2">
        <v>0.6</v>
      </c>
      <c r="AB121">
        <f>COUNTIF(AB4:AB94,"(A,B,C,D)")</f>
        <v>1</v>
      </c>
      <c r="AC121" s="2">
        <v>0.6</v>
      </c>
      <c r="AD121">
        <f>COUNTIF(AD4:AD94,"(A,B,C,D)")</f>
        <v>6</v>
      </c>
      <c r="AE121" s="2">
        <v>0.25</v>
      </c>
      <c r="AF121">
        <f>COUNTIF(AF4:AF94,"(A,B,C,D)")</f>
        <v>0</v>
      </c>
      <c r="AH121">
        <f>COUNTIF(AH4:AH94,"(A,B,C,D)")</f>
        <v>0</v>
      </c>
      <c r="AJ121">
        <f>COUNTIF(AJ4:AJ94,"(A,B,C,D)")</f>
        <v>0</v>
      </c>
      <c r="AL121">
        <f>COUNTIF(AL4:AL94,"(A,B,C,D)")</f>
        <v>0</v>
      </c>
      <c r="AN121">
        <f>COUNTIF(AN4:AN94,"(A,B,C,D)")</f>
        <v>0</v>
      </c>
      <c r="AP121">
        <f>COUNTIF(AP4:AP94,"(A,B,C,D)")</f>
        <v>5</v>
      </c>
      <c r="AQ121" s="2">
        <v>0.25</v>
      </c>
      <c r="AR121">
        <f>COUNTIF(AR4:AR94,"(A,B,C,D)")</f>
        <v>0</v>
      </c>
      <c r="AT121">
        <f>COUNTIF(AT4:AT94,"(A,B,C,D)")</f>
        <v>0</v>
      </c>
      <c r="AU121" s="2">
        <v>0.25</v>
      </c>
      <c r="AV121">
        <f>COUNTIF(AV4:AV94,"(A,B,C,D)")</f>
        <v>23</v>
      </c>
      <c r="AW121" s="2">
        <v>0.25</v>
      </c>
      <c r="AX121">
        <f>COUNTIF(AX4:AX94,"(A,B,C,D)")</f>
        <v>21</v>
      </c>
      <c r="AY121" s="2">
        <v>1</v>
      </c>
    </row>
    <row r="122" spans="1:51" x14ac:dyDescent="0.25">
      <c r="A122" t="s">
        <v>216</v>
      </c>
      <c r="B122">
        <f>COUNTIF(B4:B94,"(A,B,C,E)")</f>
        <v>0</v>
      </c>
      <c r="C122">
        <f>COUNTIF(C4:C94,"(A,B,C,E)")</f>
        <v>0</v>
      </c>
      <c r="D122">
        <f>COUNTIF(D4:D94,"(A,B,C,E)")</f>
        <v>0</v>
      </c>
      <c r="E122" s="2">
        <v>0.2</v>
      </c>
      <c r="F122">
        <f>COUNTIF(F4:F94,"(A,B,C,E)")</f>
        <v>0</v>
      </c>
      <c r="G122" s="2">
        <v>0.6</v>
      </c>
      <c r="H122">
        <f>COUNTIF(H4:H94,"(A,B,C,E)")</f>
        <v>0</v>
      </c>
      <c r="J122">
        <f>COUNTIF(J4:J94,"(A,B,C,E)")</f>
        <v>0</v>
      </c>
      <c r="L122">
        <f>COUNTIF(L4:L94,"(A,B,C,E)")</f>
        <v>0</v>
      </c>
      <c r="N122">
        <f>COUNTIF(N4:N94,"(A,B,C,E)")</f>
        <v>0</v>
      </c>
      <c r="P122">
        <f>COUNTIF(P4:P94,"(A,B,C,E)")</f>
        <v>0</v>
      </c>
      <c r="R122">
        <f>COUNTIF(R4:R94,"(A,B,C,E)")</f>
        <v>0</v>
      </c>
      <c r="T122">
        <f>COUNTIF(T4:T94,"(A,B,C,E)")</f>
        <v>0</v>
      </c>
      <c r="V122">
        <f>COUNTIF(V4:V94,"(A,B,C,E)")</f>
        <v>0</v>
      </c>
      <c r="X122">
        <f>COUNTIF(X4:X94,"(A,B,C,E)")</f>
        <v>0</v>
      </c>
      <c r="Z122">
        <f>COUNTIF(Z4:Z94,"(A,B,C,E)")</f>
        <v>0</v>
      </c>
      <c r="AB122">
        <f>COUNTIF(AB4:AB94,"(A,B,C,E)")</f>
        <v>0</v>
      </c>
      <c r="AD122">
        <f>COUNTIF(AD4:AD94,"(A,B,C,E)")</f>
        <v>0</v>
      </c>
      <c r="AF122">
        <f>COUNTIF(AF4:AF94,"(A,B,C,E)")</f>
        <v>0</v>
      </c>
      <c r="AH122">
        <f>COUNTIF(AH4:AH94,"(A,B,C,E)")</f>
        <v>0</v>
      </c>
      <c r="AJ122">
        <f>COUNTIF(AJ4:AJ94,"(A,B,C,E)")</f>
        <v>0</v>
      </c>
      <c r="AL122">
        <f>COUNTIF(AL4:AL94,"(A,B,C,E)")</f>
        <v>0</v>
      </c>
      <c r="AN122">
        <f>COUNTIF(AN4:AN94,"(A,B,C,E)")</f>
        <v>0</v>
      </c>
      <c r="AP122">
        <f>COUNTIF(AP4:AP94,"(A,B,C,E)")</f>
        <v>0</v>
      </c>
      <c r="AR122">
        <f>COUNTIF(AR4:AR94,"(A,B,C,E)")</f>
        <v>0</v>
      </c>
      <c r="AT122">
        <f>COUNTIF(AT4:AT94,"(A,B,C,E)")</f>
        <v>0</v>
      </c>
      <c r="AV122">
        <f>COUNTIF(AV4:AV94,"(A,B,C,E)")</f>
        <v>0</v>
      </c>
      <c r="AW122" s="2"/>
      <c r="AX122">
        <f>COUNTIF(AX4:AX94,"(A,B,C,E)")</f>
        <v>0</v>
      </c>
      <c r="AY122" s="2"/>
    </row>
    <row r="123" spans="1:51" x14ac:dyDescent="0.25">
      <c r="A123" t="s">
        <v>99</v>
      </c>
      <c r="B123">
        <f>COUNTIF(B4:B94,"(A,B,D,E)")</f>
        <v>0</v>
      </c>
      <c r="C123">
        <f>COUNTIF(C4:C94,"(A,B,D,E)")</f>
        <v>0</v>
      </c>
      <c r="D123">
        <f>COUNTIF(D4:D94,"(A,B,D,E)")</f>
        <v>0</v>
      </c>
      <c r="E123" s="2">
        <v>0.6</v>
      </c>
      <c r="F123">
        <f>COUNTIF(F4:F94,"(A,B,D,E)")</f>
        <v>0</v>
      </c>
      <c r="G123" s="2">
        <v>0.6</v>
      </c>
      <c r="H123">
        <f>COUNTIF(H4:H94,"(A,B,D,E)")</f>
        <v>0</v>
      </c>
      <c r="I123" s="2">
        <v>0.25</v>
      </c>
      <c r="J123">
        <f>COUNTIF(J4:J94,"(A,B,D,E)")</f>
        <v>0</v>
      </c>
      <c r="L123">
        <f>COUNTIF(L4:L94,"(A,B,D,E)")</f>
        <v>0</v>
      </c>
      <c r="N123">
        <f>COUNTIF(N4:N94,"(A,B,D,E)")</f>
        <v>0</v>
      </c>
      <c r="P123">
        <f>COUNTIF(P4:P94,"(A,B,D,E)")</f>
        <v>0</v>
      </c>
      <c r="R123">
        <f>COUNTIF(R4:R94,"(A,B,D,E)")</f>
        <v>0</v>
      </c>
      <c r="T123">
        <f>COUNTIF(T4:T94,"(A,B,D,E)")</f>
        <v>0</v>
      </c>
      <c r="V123">
        <f>COUNTIF(V4:V94,"(A,B,D,E)")</f>
        <v>0</v>
      </c>
      <c r="X123">
        <f>COUNTIF(X4:X94,"(A,B,D,E)")</f>
        <v>0</v>
      </c>
      <c r="Z123">
        <f>COUNTIF(Z4:Z94,"(A,B,D,E)")</f>
        <v>0</v>
      </c>
      <c r="AB123">
        <f>COUNTIF(AB4:AB94,"(A,B,D,E)")</f>
        <v>0</v>
      </c>
      <c r="AD123">
        <f>COUNTIF(AD4:AD94,"(A,B,D,E)")</f>
        <v>0</v>
      </c>
      <c r="AF123">
        <f>COUNTIF(AF4:AF94,"(A,B,D,E)")</f>
        <v>0</v>
      </c>
      <c r="AH123">
        <f>COUNTIF(AH4:AH94,"(A,B,D,E)")</f>
        <v>0</v>
      </c>
      <c r="AJ123">
        <f>COUNTIF(AJ4:AJ94,"(A,B,D,E)")</f>
        <v>1</v>
      </c>
      <c r="AK123" s="2">
        <v>0.2</v>
      </c>
      <c r="AL123">
        <f>COUNTIF(AL4:AL94,"(A,B,D,E)")</f>
        <v>0</v>
      </c>
      <c r="AN123">
        <f>COUNTIF(AN4:AN94,"(A,B,D,E)")</f>
        <v>0</v>
      </c>
      <c r="AP123">
        <f>COUNTIF(AP4:AP94,"(A,B,D,E)")</f>
        <v>0</v>
      </c>
      <c r="AR123">
        <f>COUNTIF(AR4:AR94,"(A,B,D,E)")</f>
        <v>0</v>
      </c>
      <c r="AT123">
        <f>COUNTIF(AT4:AT94,"(A,B,D,E)")</f>
        <v>0</v>
      </c>
      <c r="AV123">
        <f>COUNTIF(AV4:AV94,"(A,B,D,E)")</f>
        <v>0</v>
      </c>
      <c r="AW123" s="2"/>
      <c r="AX123">
        <f>COUNTIF(AX4:AX94,"(A,B,D,E)")</f>
        <v>0</v>
      </c>
      <c r="AY123" s="2"/>
    </row>
    <row r="124" spans="1:51" x14ac:dyDescent="0.25">
      <c r="A124" t="s">
        <v>217</v>
      </c>
      <c r="B124">
        <f>COUNTIF(B4:B94,"(A,C,D,E)")</f>
        <v>0</v>
      </c>
      <c r="C124">
        <f>COUNTIF(C4:C94,"(A,C,D,E)")</f>
        <v>0</v>
      </c>
      <c r="D124">
        <f>COUNTIF(D4:D94,"(A,C,D,E)")</f>
        <v>0</v>
      </c>
      <c r="E124" s="2">
        <v>0.6</v>
      </c>
      <c r="F124">
        <f>COUNTIF(F4:F94,"(A,C,D,E)")</f>
        <v>0</v>
      </c>
      <c r="G124" s="2">
        <v>0.2</v>
      </c>
      <c r="H124">
        <f>COUNTIF(H4:H94,"(A,C,D,E)")</f>
        <v>0</v>
      </c>
      <c r="J124">
        <f>COUNTIF(J4:J94,"(A,C,D,E)")</f>
        <v>0</v>
      </c>
      <c r="L124">
        <f>COUNTIF(L4:L94,"(A,C,D,E)")</f>
        <v>0</v>
      </c>
      <c r="N124">
        <f>COUNTIF(N4:N94,"(A,C,D,E)")</f>
        <v>0</v>
      </c>
      <c r="P124">
        <f>COUNTIF(P4:P94,"(A,C,D,E)")</f>
        <v>0</v>
      </c>
      <c r="R124">
        <f>COUNTIF(R4:R94,"(A,C,D,E)")</f>
        <v>0</v>
      </c>
      <c r="T124">
        <f>COUNTIF(T4:T94,"(A,C,D,E)")</f>
        <v>0</v>
      </c>
      <c r="V124">
        <f>COUNTIF(V4:V94,"(A,C,D,E)")</f>
        <v>0</v>
      </c>
      <c r="X124">
        <f>COUNTIF(X4:X94,"(A,C,D,E)")</f>
        <v>0</v>
      </c>
      <c r="Z124">
        <f>COUNTIF(Z4:Z94,"(A,C,D,E)")</f>
        <v>0</v>
      </c>
      <c r="AB124">
        <f>COUNTIF(AB4:AB94,"(A,C,D,E)")</f>
        <v>0</v>
      </c>
      <c r="AD124">
        <f>COUNTIF(AD4:AD94,"(A,C,D,E)")</f>
        <v>0</v>
      </c>
      <c r="AF124">
        <f>COUNTIF(AF4:AF94,"(A,C,D,E)")</f>
        <v>0</v>
      </c>
      <c r="AH124">
        <f>COUNTIF(AH4:AH94,"(A,C,D,E)")</f>
        <v>0</v>
      </c>
      <c r="AJ124">
        <f>COUNTIF(AJ4:AJ94,"(A,C,D,E)")</f>
        <v>0</v>
      </c>
      <c r="AL124">
        <f>COUNTIF(AL4:AL94,"(A,C,D,E)")</f>
        <v>0</v>
      </c>
      <c r="AN124">
        <f>COUNTIF(AN4:AN94,"(A,C,D,E)")</f>
        <v>0</v>
      </c>
      <c r="AP124">
        <f>COUNTIF(AP4:AP94,"(A,C,D,E)")</f>
        <v>0</v>
      </c>
      <c r="AR124">
        <f>COUNTIF(AR4:AR94,"(A,C,D,E)")</f>
        <v>0</v>
      </c>
      <c r="AT124">
        <f>COUNTIF(AT4:AT94,"(A,C,D,E)")</f>
        <v>0</v>
      </c>
      <c r="AV124">
        <f>COUNTIF(AV4:AV94,"(A,C,D,E)")</f>
        <v>0</v>
      </c>
      <c r="AW124" s="2"/>
      <c r="AX124">
        <f>COUNTIF(AX4:AX94,"(A,C,D,E)")</f>
        <v>0</v>
      </c>
      <c r="AY124" s="2"/>
    </row>
    <row r="125" spans="1:51" x14ac:dyDescent="0.25">
      <c r="A125" t="s">
        <v>218</v>
      </c>
      <c r="B125">
        <f>COUNTIF(B4:B94,"(B,C,D,E)")</f>
        <v>0</v>
      </c>
      <c r="C125">
        <f>COUNTIF(C4:C94,"(B,C,D,E)")</f>
        <v>0</v>
      </c>
      <c r="D125">
        <f>COUNTIF(D4:D94,"(B,C,D,E)")</f>
        <v>0</v>
      </c>
      <c r="E125" s="2">
        <v>0.2</v>
      </c>
      <c r="F125">
        <f>COUNTIF(F4:F94,"(B,C,D,E)")</f>
        <v>0</v>
      </c>
      <c r="G125" s="2">
        <v>0.6</v>
      </c>
      <c r="H125">
        <f>COUNTIF(H4:H94,"(B,C,D,E)")</f>
        <v>0</v>
      </c>
      <c r="J125">
        <f>COUNTIF(J4:J94,"(B,C,D,E)")</f>
        <v>0</v>
      </c>
      <c r="L125">
        <f>COUNTIF(L4:L94,"(B,C,D,E)")</f>
        <v>0</v>
      </c>
      <c r="N125">
        <f>COUNTIF(N4:N94,"(B,C,D,E)")</f>
        <v>0</v>
      </c>
      <c r="P125">
        <f>COUNTIF(P4:P94,"(B,C,D,E)")</f>
        <v>0</v>
      </c>
      <c r="R125">
        <f>COUNTIF(R4:R94,"(B,C,D,E)")</f>
        <v>0</v>
      </c>
      <c r="T125">
        <f>COUNTIF(T4:T94,"(B,C,D,E)")</f>
        <v>0</v>
      </c>
      <c r="V125">
        <f>COUNTIF(V4:V94,"(B,C,D,E)")</f>
        <v>0</v>
      </c>
      <c r="X125">
        <f>COUNTIF(X4:X94,"(B,C,D,E)")</f>
        <v>0</v>
      </c>
      <c r="Z125">
        <f>COUNTIF(Z4:Z94,"(B,C,D,E)")</f>
        <v>0</v>
      </c>
      <c r="AB125">
        <f>COUNTIF(AB4:AB94,"(B,C,D,E)")</f>
        <v>0</v>
      </c>
      <c r="AD125">
        <f>COUNTIF(AD4:AD94,"(B,C,D,E)")</f>
        <v>0</v>
      </c>
      <c r="AF125">
        <f>COUNTIF(AF4:AF94,"(B,C,D,E)")</f>
        <v>0</v>
      </c>
      <c r="AH125">
        <f>COUNTIF(AH4:AH94,"(B,C,D,E)")</f>
        <v>0</v>
      </c>
      <c r="AJ125">
        <f>COUNTIF(AJ4:AJ94,"(B,C,D,E)")</f>
        <v>0</v>
      </c>
      <c r="AL125">
        <f>COUNTIF(AL4:AL94,"(B,C,D,E)")</f>
        <v>0</v>
      </c>
      <c r="AN125">
        <f>COUNTIF(AN4:AN94,"(B,C,D,E)")</f>
        <v>0</v>
      </c>
      <c r="AP125">
        <f>COUNTIF(AP4:AP94,"(B,C,D,E)")</f>
        <v>0</v>
      </c>
      <c r="AR125">
        <f>COUNTIF(AR4:AR94,"(B,C,D,E)")</f>
        <v>0</v>
      </c>
      <c r="AT125">
        <f>COUNTIF(AT4:AT94,"(B,C,D,E)")</f>
        <v>0</v>
      </c>
      <c r="AV125">
        <f>COUNTIF(AV4:AV94,"(B,C,D,E)")</f>
        <v>0</v>
      </c>
      <c r="AW125" s="2"/>
      <c r="AX125">
        <f>COUNTIF(AX4:AX94,"(B,C,D,E)")</f>
        <v>0</v>
      </c>
      <c r="AY125" s="2"/>
    </row>
    <row r="126" spans="1:51" x14ac:dyDescent="0.25">
      <c r="A126" t="s">
        <v>91</v>
      </c>
      <c r="B126">
        <f>COUNTIF(B4:B94,"(A,B,C,D,E)")</f>
        <v>0</v>
      </c>
      <c r="C126">
        <f>COUNTIF(C4:C94,"(A,B,C,D,E)")</f>
        <v>0</v>
      </c>
      <c r="D126">
        <f>COUNTIF(D4:D94,"(A,B,C,D,E)")</f>
        <v>0</v>
      </c>
      <c r="E126" s="2">
        <v>0.4</v>
      </c>
      <c r="F126">
        <f>COUNTIF(F4:F94,"(A,B,C,D,E)")</f>
        <v>0</v>
      </c>
      <c r="G126" s="2">
        <v>0.4</v>
      </c>
      <c r="H126">
        <f>COUNTIF(H4:H94,"(A,B,C,D,E)")</f>
        <v>0</v>
      </c>
      <c r="J126">
        <f>COUNTIF(J4:J94,"(A,B,C,D,E)")</f>
        <v>0</v>
      </c>
      <c r="L126">
        <f>COUNTIF(L4:L94,"(A,B,C,D,E)")</f>
        <v>0</v>
      </c>
      <c r="N126">
        <f>COUNTIF(N4:N94,"(A,B,C,D,E)")</f>
        <v>0</v>
      </c>
      <c r="P126">
        <f>COUNTIF(P4:P94,"(A,B,C,D,E)")</f>
        <v>0</v>
      </c>
      <c r="R126">
        <f>COUNTIF(R4:R94,"(A,B,C,D,E)")</f>
        <v>0</v>
      </c>
      <c r="T126">
        <f>COUNTIF(T4:T94,"(A,B,C,D,E)")</f>
        <v>0</v>
      </c>
      <c r="V126">
        <f>COUNTIF(V4:V94,"(A,B,C,D,E)")</f>
        <v>0</v>
      </c>
      <c r="X126">
        <f>COUNTIF(X4:X94,"(A,B,C,D,E)")</f>
        <v>0</v>
      </c>
      <c r="Z126">
        <f>COUNTIF(Z4:Z94,"(A,B,C,D,E)")</f>
        <v>0</v>
      </c>
      <c r="AB126">
        <f>COUNTIF(AB4:AB94,"(A,B,C,D,E)")</f>
        <v>0</v>
      </c>
      <c r="AD126">
        <f>COUNTIF(AD4:AD94,"(A,B,C,D,E)")</f>
        <v>0</v>
      </c>
      <c r="AF126">
        <f>COUNTIF(AF4:AF94,"(A,B,C,D,E)")</f>
        <v>0</v>
      </c>
      <c r="AH126">
        <f>COUNTIF(AH4:AH94,"(A,B,C,D,E)")</f>
        <v>0</v>
      </c>
      <c r="AJ126">
        <f>COUNTIF(AJ4:AJ94,"(A,B,C,D,E)")</f>
        <v>0</v>
      </c>
      <c r="AL126">
        <f>COUNTIF(AL4:AL94,"(A,B,C,D,E)")</f>
        <v>0</v>
      </c>
      <c r="AN126">
        <f>COUNTIF(AN4:AN94,"(A,B,C,D,E)")</f>
        <v>0</v>
      </c>
      <c r="AP126">
        <f>COUNTIF(AP4:AP94,"(A,B,C,D,E)")</f>
        <v>0</v>
      </c>
      <c r="AR126">
        <f>COUNTIF(AR4:AR94,"(A,B,C,D,E)")</f>
        <v>0</v>
      </c>
      <c r="AT126">
        <f>COUNTIF(AT4:AT94,"(A,B,C,D,E)")</f>
        <v>0</v>
      </c>
      <c r="AV126">
        <f>COUNTIF(AV4:AV94,"(A,B,C,D,E)")</f>
        <v>0</v>
      </c>
      <c r="AW126" s="2"/>
      <c r="AX126">
        <f>COUNTIF(AX4:AX94,"(A,B,C,D,E)")</f>
        <v>0</v>
      </c>
      <c r="AY126" s="2"/>
    </row>
    <row r="127" spans="1:51" x14ac:dyDescent="0.25">
      <c r="A127" t="s">
        <v>195</v>
      </c>
      <c r="B127">
        <f>SUM(B96:B126)</f>
        <v>91</v>
      </c>
      <c r="C127">
        <f>SUM(C96:C126)</f>
        <v>91</v>
      </c>
      <c r="D127">
        <f>SUM(D96:D126)</f>
        <v>91</v>
      </c>
      <c r="F127">
        <f>SUM(F96:F126)</f>
        <v>91</v>
      </c>
      <c r="H127">
        <f>SUM(H96:H126)</f>
        <v>91</v>
      </c>
      <c r="J127">
        <f t="shared" ref="J127:AX127" si="1">SUM(J96:J126)</f>
        <v>91</v>
      </c>
      <c r="L127">
        <f t="shared" si="1"/>
        <v>91</v>
      </c>
      <c r="N127">
        <f t="shared" si="1"/>
        <v>91</v>
      </c>
      <c r="P127">
        <f t="shared" si="1"/>
        <v>91</v>
      </c>
      <c r="R127">
        <f t="shared" si="1"/>
        <v>91</v>
      </c>
      <c r="T127">
        <f t="shared" si="1"/>
        <v>91</v>
      </c>
      <c r="V127">
        <f t="shared" si="1"/>
        <v>91</v>
      </c>
      <c r="X127">
        <f t="shared" si="1"/>
        <v>91</v>
      </c>
      <c r="Z127">
        <f t="shared" si="1"/>
        <v>91</v>
      </c>
      <c r="AB127">
        <f t="shared" si="1"/>
        <v>91</v>
      </c>
      <c r="AD127">
        <f t="shared" si="1"/>
        <v>91</v>
      </c>
      <c r="AF127">
        <f t="shared" si="1"/>
        <v>91</v>
      </c>
      <c r="AH127">
        <f t="shared" si="1"/>
        <v>91</v>
      </c>
      <c r="AJ127">
        <f t="shared" si="1"/>
        <v>91</v>
      </c>
      <c r="AL127">
        <f t="shared" si="1"/>
        <v>91</v>
      </c>
      <c r="AN127">
        <f t="shared" si="1"/>
        <v>91</v>
      </c>
      <c r="AP127">
        <f t="shared" si="1"/>
        <v>91</v>
      </c>
      <c r="AR127">
        <f t="shared" si="1"/>
        <v>91</v>
      </c>
      <c r="AT127">
        <f t="shared" si="1"/>
        <v>91</v>
      </c>
      <c r="AV127">
        <f t="shared" si="1"/>
        <v>91</v>
      </c>
      <c r="AW127" s="2"/>
      <c r="AX127">
        <f t="shared" si="1"/>
        <v>91</v>
      </c>
      <c r="AY127" s="2"/>
    </row>
    <row r="128" spans="1:51" x14ac:dyDescent="0.25">
      <c r="E128" s="2">
        <f>COUNTIF(D4:D94,D3)/D127</f>
        <v>7.6923076923076927E-2</v>
      </c>
      <c r="G128" s="2">
        <f t="shared" ref="G128:AZ128" si="2">COUNTIF(F4:F94,F3)/F127</f>
        <v>9.8901098901098897E-2</v>
      </c>
      <c r="I128" s="2">
        <f t="shared" ref="I128:AZ128" si="3">COUNTIF(H4:H94,H3)/H127</f>
        <v>0.38461538461538464</v>
      </c>
      <c r="K128" s="2">
        <f t="shared" ref="K128:AZ128" si="4">COUNTIF(J4:J94,J3)/J127</f>
        <v>0.42857142857142855</v>
      </c>
      <c r="M128" s="2">
        <f t="shared" ref="M128:AZ128" si="5">COUNTIF(L4:L94,L3)/L127</f>
        <v>2.197802197802198E-2</v>
      </c>
      <c r="O128" s="2">
        <f t="shared" ref="O128:AZ128" si="6">COUNTIF(N4:N94,N3)/N127</f>
        <v>7.6923076923076927E-2</v>
      </c>
      <c r="Q128" s="2">
        <f t="shared" ref="Q128:AZ128" si="7">COUNTIF(P4:P94,P3)/P127</f>
        <v>0.19780219780219779</v>
      </c>
      <c r="S128" s="2">
        <f t="shared" ref="S128:AZ128" si="8">COUNTIF(R4:R94,R3)/R127</f>
        <v>0.18681318681318682</v>
      </c>
      <c r="U128" s="2">
        <f t="shared" ref="U128:AZ128" si="9">COUNTIF(T4:T94,T3)/T127</f>
        <v>0.13186813186813187</v>
      </c>
      <c r="W128" s="2">
        <f t="shared" ref="W128:AZ128" si="10">COUNTIF(V4:V94,V3)/V127</f>
        <v>0.10989010989010989</v>
      </c>
      <c r="Y128" s="2">
        <f t="shared" ref="Y128:AZ128" si="11">COUNTIF(X4:X94,X3)/X127</f>
        <v>0.47252747252747251</v>
      </c>
      <c r="AA128" s="2">
        <f t="shared" ref="AA128:AZ128" si="12">COUNTIF(Z4:Z94,Z3)/Z127</f>
        <v>0.10989010989010989</v>
      </c>
      <c r="AC128" s="2">
        <f t="shared" ref="AC128:AZ128" si="13">COUNTIF(AB4:AB94,AB3)/AB127</f>
        <v>1.098901098901099E-2</v>
      </c>
      <c r="AE128" s="2">
        <f t="shared" ref="AE128:AZ128" si="14">COUNTIF(AD4:AD94,AD3)/AD127</f>
        <v>5.4945054945054944E-2</v>
      </c>
      <c r="AG128" s="2">
        <f t="shared" ref="AG128:AZ128" si="15">COUNTIF(AF4:AF94,AF3)/AF127</f>
        <v>8.7912087912087919E-2</v>
      </c>
      <c r="AI128" s="2">
        <f t="shared" ref="AI128:AZ128" si="16">COUNTIF(AH4:AH94,AH3)/AH127</f>
        <v>0.39560439560439559</v>
      </c>
      <c r="AK128" s="2">
        <f t="shared" ref="AK128:AZ128" si="17">COUNTIF(AJ4:AJ94,AJ3)/AJ127</f>
        <v>4.3956043956043959E-2</v>
      </c>
      <c r="AM128" s="2">
        <f t="shared" ref="AM128:AZ128" si="18">COUNTIF(AL4:AL94,AL3)/AL127</f>
        <v>0.34065934065934067</v>
      </c>
      <c r="AO128" s="2">
        <f t="shared" ref="AO128:AZ128" si="19">COUNTIF(AN4:AN94,AN3)/AN127</f>
        <v>0.30769230769230771</v>
      </c>
      <c r="AQ128" s="2">
        <f t="shared" ref="AQ128:AZ128" si="20">COUNTIF(AP4:AP94,AP3)/AP127</f>
        <v>0.37362637362637363</v>
      </c>
      <c r="AS128" s="2">
        <f t="shared" ref="AS128:AZ128" si="21">COUNTIF(AR4:AR94,AR3)/AR127</f>
        <v>0.39560439560439559</v>
      </c>
      <c r="AU128" s="2">
        <f t="shared" ref="AU128:AZ128" si="22">COUNTIF(AT4:AT94,AT3)/AT127</f>
        <v>0.38461538461538464</v>
      </c>
      <c r="AW128" s="2">
        <f t="shared" ref="AW128:AZ128" si="23">COUNTIF(AV4:AV94,AV3)/AV127</f>
        <v>0.23076923076923078</v>
      </c>
      <c r="AY128" s="2">
        <f t="shared" ref="AY128:AZ128" si="24">COUNTIF(AX4:AX94,AX3)/AX127</f>
        <v>0.23076923076923078</v>
      </c>
    </row>
    <row r="129" spans="1:55" x14ac:dyDescent="0.25">
      <c r="A129" t="s">
        <v>196</v>
      </c>
      <c r="E129" s="2">
        <f>((D96*E96)+(D97*E97)+(D98*E98)+(D99*E99)+(D100*E100)+(E101*D101)+(D102*E102)+(D103*E103)+(D104*E104)+(D105*E105)+(D106*E106)+(D107*E107)+(D108*E108)+(D109*E109)+(D110*E110)+(D111*E111)+(D112*E112)+(D113*E113)+(D114*E114)+(D115*E115)+(D116*E116)+(D117*E117)+(D118*E118)+(D119*E119)+(D120*E120)+(D121*E121)+(D122*E122)+(D123*E123)+(D124*E124)+(D125*E125)+(D126*E126))/D127</f>
        <v>0.57582417582417578</v>
      </c>
      <c r="G129" s="2">
        <f>((F96*G96)+(F97*G97)+(F98*G98)+(F99*G99)+(F100*G100)+(G101*F101)+(F102*G102)+(F103*G103)+(F104*G104)+(F105*G105)+(F106*G106)+(F107*G107)+(F108*G108)+(F109*G109)+(F110*G110)+(F111*G111)+(F112*G112)+(F113*G113)+(F114*G114)+(F115*G115)+(F116*G116)+(F117*G117)+(F118*G118)+(F119*G119)+(F120*G120)+(F121*G121)+(F122*G122)+(F123*G123)+(F124*G124)+(F125*G125)+(F126*G126))/F127</f>
        <v>0.6175824175824175</v>
      </c>
      <c r="I129" s="2">
        <f t="shared" ref="I129" si="25">((H96*I96)+(H97*I97)+(H98*I98)+(H99*I99)+(H100*I100)+(I101*H101)+(H102*I102)+(H103*I103)+(H104*I104)+(H105*I105)+(H106*I106)+(H107*I107)+(H108*I108)+(H109*I109)+(H110*I110)+(H111*I111)+(H112*I112)+(H113*I113)+(H114*I114)+(H115*I115)+(H116*I116)+(H117*I117)+(H118*I118)+(H119*I119)+(H120*I120)+(H121*I121)+(H122*I122)+(H123*I123)+(H124*I124)+(H125*I125)+(H126*I126))/H127</f>
        <v>0.67021978021978024</v>
      </c>
      <c r="K129" s="2">
        <f t="shared" ref="K129" si="26">((J96*K96)+(J97*K97)+(J98*K98)+(J99*K99)+(J100*K100)+(K101*J101)+(J102*K102)+(J103*K103)+(J104*K104)+(J105*K105)+(J106*K106)+(J107*K107)+(J108*K108)+(J109*K109)+(J110*K110)+(J111*K111)+(J112*K112)+(J113*K113)+(J114*K114)+(J115*K115)+(J116*K116)+(J117*K117)+(J118*K118)+(J119*K119)+(J120*K120)+(J121*K121)+(J122*K122)+(J123*K123)+(J124*K124)+(J125*K125)+(J126*K126))/J127</f>
        <v>0.73703296703296717</v>
      </c>
      <c r="M129" s="2">
        <f t="shared" ref="M129" si="27">((L96*M96)+(L97*M97)+(L98*M98)+(L99*M99)+(L100*M100)+(M101*L101)+(L102*M102)+(L103*M103)+(L104*M104)+(L105*M105)+(L106*M106)+(L107*M107)+(L108*M108)+(L109*M109)+(L110*M110)+(L111*M111)+(L112*M112)+(L113*M113)+(L114*M114)+(L115*M115)+(L116*M116)+(L117*M117)+(L118*M118)+(L119*M119)+(L120*M120)+(L121*M121)+(L122*M122)+(L123*M123)+(L124*M124)+(L125*M125)+(L126*M126))/L127</f>
        <v>0.55494505494505497</v>
      </c>
      <c r="O129" s="2">
        <f t="shared" ref="O129" si="28">((N96*O96)+(N97*O97)+(N98*O98)+(N99*O99)+(N100*O100)+(O101*N101)+(N102*O102)+(N103*O103)+(N104*O104)+(N105*O105)+(N106*O106)+(N107*O107)+(N108*O108)+(N109*O109)+(N110*O110)+(N111*O111)+(N112*O112)+(N113*O113)+(N114*O114)+(N115*O115)+(N116*O116)+(N117*O117)+(N118*O118)+(N119*O119)+(N120*O120)+(N121*O121)+(N122*O122)+(N123*O123)+(N124*O124)+(N125*O125)+(N126*O126))/N127</f>
        <v>0.46978021978021978</v>
      </c>
      <c r="Q129" s="2">
        <f t="shared" ref="Q129" si="29">((P96*Q96)+(P97*Q97)+(P98*Q98)+(P99*Q99)+(P100*Q100)+(Q101*P101)+(P102*Q102)+(P103*Q103)+(P104*Q104)+(P105*Q105)+(P106*Q106)+(P107*Q107)+(P108*Q108)+(P109*Q109)+(P110*Q110)+(P111*Q111)+(P112*Q112)+(P113*Q113)+(P114*Q114)+(P115*Q115)+(P116*Q116)+(P117*Q117)+(P118*Q118)+(P119*Q119)+(P120*Q120)+(P121*Q121)+(P122*Q122)+(P123*Q123)+(P124*Q124)+(P125*Q125)+(P126*Q126))/P127</f>
        <v>0.62637362637362637</v>
      </c>
      <c r="S129" s="2">
        <f t="shared" ref="S129" si="30">((R96*S96)+(R97*S97)+(R98*S98)+(R99*S99)+(R100*S100)+(S101*R101)+(R102*S102)+(R103*S103)+(R104*S104)+(R105*S105)+(R106*S106)+(R107*S107)+(R108*S108)+(R109*S109)+(R110*S110)+(R111*S111)+(R112*S112)+(R113*S113)+(R114*S114)+(R115*S115)+(R116*S116)+(R117*S117)+(R118*S118)+(R119*S119)+(R120*S120)+(R121*S121)+(R122*S122)+(R123*S123)+(R124*S124)+(R125*S125)+(R126*S126))/R127</f>
        <v>0.58791208791208793</v>
      </c>
      <c r="U129" s="2">
        <f t="shared" ref="U129" si="31">((T96*U96)+(T97*U97)+(T98*U98)+(T99*U99)+(T100*U100)+(U101*T101)+(T102*U102)+(T103*U103)+(T104*U104)+(T105*U105)+(T106*U106)+(T107*U107)+(T108*U108)+(T109*U109)+(T110*U110)+(T111*U111)+(T112*U112)+(T113*U113)+(T114*U114)+(T115*U115)+(T116*U116)+(T117*U117)+(T118*U118)+(T119*U119)+(T120*U120)+(T121*U121)+(T122*U122)+(T123*U123)+(T124*U124)+(T125*U125)+(T126*U126))/T127</f>
        <v>0.68406593406593408</v>
      </c>
      <c r="W129" s="2">
        <f t="shared" ref="W129" si="32">((V96*W96)+(V97*W97)+(V98*W98)+(V99*W99)+(V100*W100)+(W101*V101)+(V102*W102)+(V103*W103)+(V104*W104)+(V105*W105)+(V106*W106)+(V107*W107)+(V108*W108)+(V109*W109)+(V110*W110)+(V111*W111)+(V112*W112)+(V113*W113)+(V114*W114)+(V115*W115)+(V116*W116)+(V117*W117)+(V118*W118)+(V119*W119)+(V120*W120)+(V121*W121)+(V122*W122)+(V123*W123)+(V124*W124)+(V125*W125)+(V126*W126))/V127</f>
        <v>0.64362637362637365</v>
      </c>
      <c r="Y129" s="2">
        <f t="shared" ref="Y129" si="33">((X96*Y96)+(X97*Y97)+(X98*Y98)+(X99*Y99)+(X100*Y100)+(Y101*X101)+(X102*Y102)+(X103*Y103)+(X104*Y104)+(X105*Y105)+(X106*Y106)+(X107*Y107)+(X108*Y108)+(X109*Y109)+(X110*Y110)+(X111*Y111)+(X112*Y112)+(X113*Y113)+(X114*Y114)+(X115*Y115)+(X116*Y116)+(X117*Y117)+(X118*Y118)+(X119*Y119)+(X120*Y120)+(X121*Y121)+(X122*Y122)+(X123*Y123)+(X124*Y124)+(X125*Y125)+(X126*Y126))/X127</f>
        <v>0.80494505494505497</v>
      </c>
      <c r="AA129" s="2">
        <f t="shared" ref="AA129" si="34">((Z96*AA96)+(Z97*AA97)+(Z98*AA98)+(Z99*AA99)+(Z100*AA100)+(AA101*Z101)+(Z102*AA102)+(Z103*AA103)+(Z104*AA104)+(Z105*AA105)+(Z106*AA106)+(Z107*AA107)+(Z108*AA108)+(Z109*AA109)+(Z110*AA110)+(Z111*AA111)+(Z112*AA112)+(Z113*AA113)+(Z114*AA114)+(Z115*AA115)+(Z116*AA116)+(Z117*AA117)+(Z118*AA118)+(Z119*AA119)+(Z120*AA120)+(Z121*AA121)+(Z122*AA122)+(Z123*AA123)+(Z124*AA124)+(Z125*AA125)+(Z126*AA126))/Z127</f>
        <v>0.63736263736263732</v>
      </c>
      <c r="AC129" s="2">
        <f t="shared" ref="AC129" si="35">((AB96*AC96)+(AB97*AC97)+(AB98*AC98)+(AB99*AC99)+(AB100*AC100)+(AC101*AB101)+(AB102*AC102)+(AB103*AC103)+(AB104*AC104)+(AB105*AC105)+(AB106*AC106)+(AB107*AC107)+(AB108*AC108)+(AB109*AC109)+(AB110*AC110)+(AB111*AC111)+(AB112*AC112)+(AB113*AC113)+(AB114*AC114)+(AB115*AC115)+(AB116*AC116)+(AB117*AC117)+(AB118*AC118)+(AB119*AC119)+(AB120*AC120)+(AB121*AC121)+(AB122*AC122)+(AB123*AC123)+(AB124*AC124)+(AB125*AC125)+(AB126*AC126))/AB127</f>
        <v>0.51208791208791216</v>
      </c>
      <c r="AE129" s="2">
        <f t="shared" ref="AE129" si="36">((AD96*AE96)+(AD97*AE97)+(AD98*AE98)+(AD99*AE99)+(AD100*AE100)+(AE101*AD101)+(AD102*AE102)+(AD103*AE103)+(AD104*AE104)+(AD105*AE105)+(AD106*AE106)+(AD107*AE107)+(AD108*AE108)+(AD109*AE109)+(AD110*AE110)+(AD111*AE111)+(AD112*AE112)+(AD113*AE113)+(AD114*AE114)+(AD115*AE115)+(AD116*AE116)+(AD117*AE117)+(AD118*AE118)+(AD119*AE119)+(AD120*AE120)+(AD121*AE121)+(AD122*AE122)+(AD123*AE123)+(AD124*AE124)+(AD125*AE125)+(AD126*AE126))/AD127</f>
        <v>0.52747252747252749</v>
      </c>
      <c r="AG129" s="2">
        <f t="shared" ref="AG129" si="37">((AF96*AG96)+(AF97*AG97)+(AF98*AG98)+(AF99*AG99)+(AF100*AG100)+(AG101*AF101)+(AF102*AG102)+(AF103*AG103)+(AF104*AG104)+(AF105*AG105)+(AF106*AG106)+(AF107*AG107)+(AF108*AG108)+(AF109*AG109)+(AF110*AG110)+(AF111*AG111)+(AF112*AG112)+(AF113*AG113)+(AF114*AG114)+(AF115*AG115)+(AF116*AG116)+(AF117*AG117)+(AF118*AG118)+(AF119*AG119)+(AF120*AG120)+(AF121*AG121)+(AF122*AG122)+(AF123*AG123)+(AF124*AG124)+(AF125*AG125)+(AF126*AG126))/AF127</f>
        <v>0.53296703296703296</v>
      </c>
      <c r="AI129" s="2">
        <f t="shared" ref="AI129" si="38">((AH96*AI96)+(AH97*AI97)+(AH98*AI98)+(AH99*AI99)+(AH100*AI100)+(AI101*AH101)+(AH102*AI102)+(AH103*AI103)+(AH104*AI104)+(AH105*AI105)+(AH106*AI106)+(AH107*AI107)+(AH108*AI108)+(AH109*AI109)+(AH110*AI110)+(AH111*AI111)+(AH112*AI112)+(AH113*AI113)+(AH114*AI114)+(AH115*AI115)+(AH116*AI116)+(AH117*AI117)+(AH118*AI118)+(AH119*AI119)+(AH120*AI120)+(AH121*AI121)+(AH122*AI122)+(AH123*AI123)+(AH124*AI124)+(AH125*AI125)+(AH126*AI126))/AH127</f>
        <v>0.71153846153846156</v>
      </c>
      <c r="AK129" s="2">
        <f t="shared" ref="AK129" si="39">((AJ96*AK96)+(AJ97*AK97)+(AJ98*AK98)+(AJ99*AK99)+(AJ100*AK100)+(AK101*AJ101)+(AJ102*AK102)+(AJ103*AK103)+(AJ104*AK104)+(AJ105*AK105)+(AJ106*AK106)+(AJ107*AK107)+(AJ108*AK108)+(AJ109*AK109)+(AJ110*AK110)+(AJ111*AK111)+(AJ112*AK112)+(AJ113*AK113)+(AJ114*AK114)+(AJ115*AK115)+(AJ116*AK116)+(AJ117*AK117)+(AJ118*AK118)+(AJ119*AK119)+(AJ120*AK120)+(AJ121*AK121)+(AJ122*AK122)+(AJ123*AK123)+(AJ124*AK124)+(AJ125*AK125)+(AJ126*AK126))/AJ127</f>
        <v>0.59120879120879144</v>
      </c>
      <c r="AM129" s="2">
        <f t="shared" ref="AM129" si="40">((AL96*AM96)+(AL97*AM97)+(AL98*AM98)+(AL99*AM99)+(AL100*AM100)+(AM101*AL101)+(AL102*AM102)+(AL103*AM103)+(AL104*AM104)+(AL105*AM105)+(AL106*AM106)+(AL107*AM107)+(AL108*AM108)+(AL109*AM109)+(AL110*AM110)+(AL111*AM111)+(AL112*AM112)+(AL113*AM113)+(AL114*AM114)+(AL115*AM115)+(AL116*AM116)+(AL117*AM117)+(AL118*AM118)+(AL119*AM119)+(AL120*AM120)+(AL121*AM121)+(AL122*AM122)+(AL123*AM123)+(AL124*AM124)+(AL125*AM125)+(AL126*AM126))/AL127</f>
        <v>0.68131868131868134</v>
      </c>
      <c r="AO129" s="2">
        <f t="shared" ref="AO129" si="41">((AN96*AO96)+(AN97*AO97)+(AN98*AO98)+(AN99*AO99)+(AN100*AO100)+(AO101*AN101)+(AN102*AO102)+(AN103*AO103)+(AN104*AO104)+(AN105*AO105)+(AN106*AO106)+(AN107*AO107)+(AN108*AO108)+(AN109*AO109)+(AN110*AO110)+(AN111*AO111)+(AN112*AO112)+(AN113*AO113)+(AN114*AO114)+(AN115*AO115)+(AN116*AO116)+(AN117*AO117)+(AN118*AO118)+(AN119*AO119)+(AN120*AO120)+(AN121*AO121)+(AN122*AO122)+(AN123*AO123)+(AN124*AO124)+(AN125*AO125)+(AN126*AO126))/AN127</f>
        <v>0.54578737692307688</v>
      </c>
      <c r="AQ129" s="2">
        <f t="shared" ref="AQ129" si="42">((AP96*AQ96)+(AP97*AQ97)+(AP98*AQ98)+(AP99*AQ99)+(AP100*AQ100)+(AQ101*AP101)+(AP102*AQ102)+(AP103*AQ103)+(AP104*AQ104)+(AP105*AQ105)+(AP106*AQ106)+(AP107*AQ107)+(AP108*AQ108)+(AP109*AQ109)+(AP110*AQ110)+(AP111*AQ111)+(AP112*AQ112)+(AP113*AQ113)+(AP114*AQ114)+(AP115*AQ115)+(AP116*AQ116)+(AP117*AQ117)+(AP118*AQ118)+(AP119*AQ119)+(AP120*AQ120)+(AP121*AQ121)+(AP122*AQ122)+(AP123*AQ123)+(AP124*AQ124)+(AP125*AQ125)+(AP126*AQ126))/AP127</f>
        <v>0.71153846153846156</v>
      </c>
      <c r="AS129" s="2">
        <f t="shared" ref="AS129" si="43">((AR96*AS96)+(AR97*AS97)+(AR98*AS98)+(AR99*AS99)+(AR100*AS100)+(AS101*AR101)+(AR102*AS102)+(AR103*AS103)+(AR104*AS104)+(AR105*AS105)+(AR106*AS106)+(AR107*AS107)+(AR108*AS108)+(AR109*AS109)+(AR110*AS110)+(AR111*AS111)+(AR112*AS112)+(AR113*AS113)+(AR114*AS114)+(AR115*AS115)+(AR116*AS116)+(AR117*AS117)+(AR118*AS118)+(AR119*AS119)+(AR120*AS120)+(AR121*AS121)+(AR122*AS122)+(AR123*AS123)+(AR124*AS124)+(AR125*AS125)+(AR126*AS126))/AR127</f>
        <v>0.64468731868131868</v>
      </c>
      <c r="AU129" s="2">
        <f t="shared" ref="AU129" si="44">((AT96*AU96)+(AT97*AU97)+(AT98*AU98)+(AT99*AU99)+(AT100*AU100)+(AU101*AT101)+(AT102*AU102)+(AT103*AU103)+(AT104*AU104)+(AT105*AU105)+(AT106*AU106)+(AT107*AU107)+(AT108*AU108)+(AT109*AU109)+(AT110*AU110)+(AT111*AU111)+(AT112*AU112)+(AT113*AU113)+(AT114*AU114)+(AT115*AU115)+(AT116*AU116)+(AT117*AU117)+(AT118*AU118)+(AT119*AU119)+(AT120*AU120)+(AT121*AU121)+(AT122*AU122)+(AT123*AU123)+(AT124*AU124)+(AT125*AU125)+(AT126*AU126))/AT127</f>
        <v>0.68406593406593408</v>
      </c>
      <c r="AW129" s="2">
        <f t="shared" ref="AW129" si="45">((AV96*AW96)+(AV97*AW97)+(AV98*AW98)+(AV99*AW99)+(AV100*AW100)+(AW101*AV101)+(AV102*AW102)+(AV103*AW103)+(AV104*AW104)+(AV105*AW105)+(AV106*AW106)+(AV107*AW107)+(AV108*AW108)+(AV109*AW109)+(AV110*AW110)+(AV111*AW111)+(AV112*AW112)+(AV113*AW113)+(AV114*AW114)+(AV115*AW115)+(AV116*AW116)+(AV117*AW117)+(AV118*AW118)+(AV119*AW119)+(AV120*AW120)+(AV121*AW121)+(AV122*AW122)+(AV123*AW123)+(AV124*AW124)+(AV125*AW125)+(AV126*AW126))/AV127</f>
        <v>0.54120879120879117</v>
      </c>
      <c r="AY129" s="2">
        <f t="shared" ref="AY129" si="46">((AX96*AY96)+(AX97*AY97)+(AX98*AY98)+(AX99*AY99)+(AX100*AY100)+(AY101*AX101)+(AX102*AY102)+(AX103*AY103)+(AX104*AY104)+(AX105*AY105)+(AX106*AY106)+(AX107*AY107)+(AX108*AY108)+(AX109*AY109)+(AX110*AY110)+(AX111*AY111)+(AX112*AY112)+(AX113*AY113)+(AX114*AY114)+(AX115*AY115)+(AX116*AY116)+(AX117*AY117)+(AX118*AY118)+(AX119*AY119)+(AX120*AY120)+(AX121*AY121)+(AX122*AY122)+(AX123*AY123)+(AX124*AY124)+(AX125*AY125)+(AX126*AY126))/AX127</f>
        <v>0.51098901098901095</v>
      </c>
      <c r="BA129" t="s">
        <v>196</v>
      </c>
      <c r="BB129" s="12">
        <f>AVERAGE(E128:AY128)</f>
        <v>0.21474358974358976</v>
      </c>
      <c r="BC129" s="12">
        <f>AVERAGE(E129:AY129)</f>
        <v>0.6168558595695971</v>
      </c>
    </row>
    <row r="130" spans="1:55" x14ac:dyDescent="0.25">
      <c r="BA130" t="s">
        <v>205</v>
      </c>
      <c r="BB130" s="12">
        <f>STDEV(E128:AY128)</f>
        <v>0.14983436166568584</v>
      </c>
      <c r="BC130" s="12">
        <f>STDEV(E129:AY129)</f>
        <v>8.4033497269997065E-2</v>
      </c>
    </row>
    <row r="131" spans="1:55" x14ac:dyDescent="0.25">
      <c r="BA131" t="s">
        <v>202</v>
      </c>
      <c r="BB131" s="12">
        <f>MEDIAN(E128:AY128)</f>
        <v>0.19230769230769229</v>
      </c>
      <c r="BC131" s="12">
        <f>MEDIAN(E129:AY129)</f>
        <v>0.62197802197802199</v>
      </c>
    </row>
    <row r="132" spans="1:55" x14ac:dyDescent="0.25">
      <c r="BA132" t="s">
        <v>203</v>
      </c>
      <c r="BB132" s="17">
        <f>MIN(E128:AY128)</f>
        <v>1.098901098901099E-2</v>
      </c>
      <c r="BC132" s="18">
        <f>MIN(E129:AY129)</f>
        <v>0.46978021978021978</v>
      </c>
    </row>
    <row r="133" spans="1:55" x14ac:dyDescent="0.25">
      <c r="BA133" t="s">
        <v>204</v>
      </c>
      <c r="BB133" s="12">
        <f>MAX(E128:AY128)</f>
        <v>0.47252747252747251</v>
      </c>
      <c r="BC133" s="12">
        <f>MAX(E129:AY129)</f>
        <v>0.80494505494505497</v>
      </c>
    </row>
  </sheetData>
  <sortState ref="A4:BC94">
    <sortCondition ref="BA4:BA9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workbookViewId="0">
      <selection activeCell="D92" sqref="D92"/>
    </sheetView>
  </sheetViews>
  <sheetFormatPr defaultRowHeight="15" x14ac:dyDescent="0.25"/>
  <sheetData>
    <row r="1" spans="1:5" x14ac:dyDescent="0.25">
      <c r="A1" t="s">
        <v>220</v>
      </c>
    </row>
    <row r="2" spans="1:5" x14ac:dyDescent="0.25">
      <c r="A2">
        <v>1</v>
      </c>
      <c r="D2">
        <v>1</v>
      </c>
      <c r="E2">
        <f>COUNTIF(A$2:A$92,D2)</f>
        <v>4</v>
      </c>
    </row>
    <row r="3" spans="1:5" x14ac:dyDescent="0.25">
      <c r="A3">
        <v>1</v>
      </c>
      <c r="D3">
        <v>2</v>
      </c>
      <c r="E3">
        <f t="shared" ref="E3:E25" si="0">COUNTIF(A$2:A$92,D3)</f>
        <v>10</v>
      </c>
    </row>
    <row r="4" spans="1:5" x14ac:dyDescent="0.25">
      <c r="A4">
        <v>1</v>
      </c>
      <c r="D4">
        <v>3</v>
      </c>
      <c r="E4">
        <f t="shared" si="0"/>
        <v>8</v>
      </c>
    </row>
    <row r="5" spans="1:5" x14ac:dyDescent="0.25">
      <c r="A5">
        <v>1</v>
      </c>
      <c r="D5">
        <v>4</v>
      </c>
      <c r="E5">
        <f t="shared" si="0"/>
        <v>26</v>
      </c>
    </row>
    <row r="6" spans="1:5" x14ac:dyDescent="0.25">
      <c r="A6">
        <v>2</v>
      </c>
      <c r="D6">
        <v>5</v>
      </c>
      <c r="E6">
        <f t="shared" si="0"/>
        <v>10</v>
      </c>
    </row>
    <row r="7" spans="1:5" x14ac:dyDescent="0.25">
      <c r="A7">
        <v>2</v>
      </c>
      <c r="D7">
        <v>6</v>
      </c>
      <c r="E7">
        <f t="shared" si="0"/>
        <v>10</v>
      </c>
    </row>
    <row r="8" spans="1:5" x14ac:dyDescent="0.25">
      <c r="A8">
        <v>2</v>
      </c>
      <c r="D8">
        <v>7</v>
      </c>
      <c r="E8">
        <f t="shared" si="0"/>
        <v>12</v>
      </c>
    </row>
    <row r="9" spans="1:5" x14ac:dyDescent="0.25">
      <c r="A9">
        <v>2</v>
      </c>
      <c r="D9">
        <v>8</v>
      </c>
      <c r="E9">
        <f t="shared" si="0"/>
        <v>3</v>
      </c>
    </row>
    <row r="10" spans="1:5" x14ac:dyDescent="0.25">
      <c r="A10">
        <v>2</v>
      </c>
      <c r="D10">
        <v>9</v>
      </c>
      <c r="E10">
        <f t="shared" si="0"/>
        <v>2</v>
      </c>
    </row>
    <row r="11" spans="1:5" x14ac:dyDescent="0.25">
      <c r="A11">
        <v>2</v>
      </c>
      <c r="D11">
        <v>10</v>
      </c>
      <c r="E11">
        <f t="shared" si="0"/>
        <v>3</v>
      </c>
    </row>
    <row r="12" spans="1:5" x14ac:dyDescent="0.25">
      <c r="A12">
        <v>2</v>
      </c>
      <c r="D12">
        <v>11</v>
      </c>
      <c r="E12">
        <f t="shared" si="0"/>
        <v>2</v>
      </c>
    </row>
    <row r="13" spans="1:5" x14ac:dyDescent="0.25">
      <c r="A13">
        <v>2</v>
      </c>
      <c r="D13">
        <v>12</v>
      </c>
      <c r="E13">
        <f t="shared" si="0"/>
        <v>0</v>
      </c>
    </row>
    <row r="14" spans="1:5" x14ac:dyDescent="0.25">
      <c r="A14">
        <v>2</v>
      </c>
      <c r="D14">
        <v>13</v>
      </c>
      <c r="E14">
        <f t="shared" si="0"/>
        <v>1</v>
      </c>
    </row>
    <row r="15" spans="1:5" x14ac:dyDescent="0.25">
      <c r="A15">
        <v>2</v>
      </c>
      <c r="D15">
        <v>14</v>
      </c>
      <c r="E15">
        <f t="shared" si="0"/>
        <v>0</v>
      </c>
    </row>
    <row r="16" spans="1:5" x14ac:dyDescent="0.25">
      <c r="A16">
        <v>3</v>
      </c>
      <c r="D16">
        <v>15</v>
      </c>
      <c r="E16">
        <f t="shared" si="0"/>
        <v>0</v>
      </c>
    </row>
    <row r="17" spans="1:5" x14ac:dyDescent="0.25">
      <c r="A17">
        <v>3</v>
      </c>
      <c r="D17">
        <v>16</v>
      </c>
      <c r="E17">
        <f t="shared" si="0"/>
        <v>0</v>
      </c>
    </row>
    <row r="18" spans="1:5" x14ac:dyDescent="0.25">
      <c r="A18">
        <v>3</v>
      </c>
      <c r="D18">
        <v>17</v>
      </c>
      <c r="E18">
        <f t="shared" si="0"/>
        <v>0</v>
      </c>
    </row>
    <row r="19" spans="1:5" x14ac:dyDescent="0.25">
      <c r="A19">
        <v>3</v>
      </c>
      <c r="D19">
        <v>18</v>
      </c>
      <c r="E19">
        <f t="shared" si="0"/>
        <v>0</v>
      </c>
    </row>
    <row r="20" spans="1:5" x14ac:dyDescent="0.25">
      <c r="A20">
        <v>3</v>
      </c>
      <c r="D20">
        <v>19</v>
      </c>
      <c r="E20">
        <f t="shared" si="0"/>
        <v>0</v>
      </c>
    </row>
    <row r="21" spans="1:5" x14ac:dyDescent="0.25">
      <c r="A21">
        <v>3</v>
      </c>
      <c r="D21">
        <v>20</v>
      </c>
      <c r="E21">
        <f t="shared" si="0"/>
        <v>0</v>
      </c>
    </row>
    <row r="22" spans="1:5" x14ac:dyDescent="0.25">
      <c r="A22">
        <v>3</v>
      </c>
      <c r="D22">
        <v>21</v>
      </c>
      <c r="E22">
        <f t="shared" si="0"/>
        <v>0</v>
      </c>
    </row>
    <row r="23" spans="1:5" x14ac:dyDescent="0.25">
      <c r="A23">
        <v>3</v>
      </c>
      <c r="D23">
        <v>22</v>
      </c>
      <c r="E23">
        <f t="shared" si="0"/>
        <v>0</v>
      </c>
    </row>
    <row r="24" spans="1:5" x14ac:dyDescent="0.25">
      <c r="A24">
        <v>4</v>
      </c>
      <c r="D24">
        <v>23</v>
      </c>
      <c r="E24">
        <f t="shared" si="0"/>
        <v>0</v>
      </c>
    </row>
    <row r="25" spans="1:5" x14ac:dyDescent="0.25">
      <c r="A25">
        <v>4</v>
      </c>
      <c r="D25">
        <v>24</v>
      </c>
      <c r="E25">
        <f t="shared" si="0"/>
        <v>0</v>
      </c>
    </row>
    <row r="26" spans="1:5" x14ac:dyDescent="0.25">
      <c r="A26">
        <v>4</v>
      </c>
    </row>
    <row r="27" spans="1:5" x14ac:dyDescent="0.25">
      <c r="A27">
        <v>4</v>
      </c>
    </row>
    <row r="28" spans="1:5" x14ac:dyDescent="0.25">
      <c r="A28">
        <v>4</v>
      </c>
    </row>
    <row r="29" spans="1:5" x14ac:dyDescent="0.25">
      <c r="A29">
        <v>4</v>
      </c>
    </row>
    <row r="30" spans="1:5" x14ac:dyDescent="0.25">
      <c r="A30">
        <v>4</v>
      </c>
    </row>
    <row r="31" spans="1:5" x14ac:dyDescent="0.25">
      <c r="A31">
        <v>4</v>
      </c>
    </row>
    <row r="32" spans="1:5" x14ac:dyDescent="0.25">
      <c r="A32">
        <v>4</v>
      </c>
    </row>
    <row r="33" spans="1:1" x14ac:dyDescent="0.25">
      <c r="A33">
        <v>4</v>
      </c>
    </row>
    <row r="34" spans="1:1" x14ac:dyDescent="0.25">
      <c r="A34">
        <v>4</v>
      </c>
    </row>
    <row r="35" spans="1:1" x14ac:dyDescent="0.25">
      <c r="A35">
        <v>4</v>
      </c>
    </row>
    <row r="36" spans="1:1" x14ac:dyDescent="0.25">
      <c r="A36">
        <v>4</v>
      </c>
    </row>
    <row r="37" spans="1:1" x14ac:dyDescent="0.25">
      <c r="A37">
        <v>4</v>
      </c>
    </row>
    <row r="38" spans="1:1" x14ac:dyDescent="0.25">
      <c r="A38">
        <v>4</v>
      </c>
    </row>
    <row r="39" spans="1:1" x14ac:dyDescent="0.25">
      <c r="A39">
        <v>4</v>
      </c>
    </row>
    <row r="40" spans="1:1" x14ac:dyDescent="0.25">
      <c r="A40">
        <v>4</v>
      </c>
    </row>
    <row r="41" spans="1:1" x14ac:dyDescent="0.25">
      <c r="A41">
        <v>4</v>
      </c>
    </row>
    <row r="42" spans="1:1" x14ac:dyDescent="0.25">
      <c r="A42">
        <v>4</v>
      </c>
    </row>
    <row r="43" spans="1:1" x14ac:dyDescent="0.25">
      <c r="A43">
        <v>4</v>
      </c>
    </row>
    <row r="44" spans="1:1" x14ac:dyDescent="0.25">
      <c r="A44">
        <v>4</v>
      </c>
    </row>
    <row r="45" spans="1:1" x14ac:dyDescent="0.25">
      <c r="A45">
        <v>4</v>
      </c>
    </row>
    <row r="46" spans="1:1" x14ac:dyDescent="0.25">
      <c r="A46">
        <v>4</v>
      </c>
    </row>
    <row r="47" spans="1:1" x14ac:dyDescent="0.25">
      <c r="A47">
        <v>4</v>
      </c>
    </row>
    <row r="48" spans="1:1" x14ac:dyDescent="0.25">
      <c r="A48">
        <v>4</v>
      </c>
    </row>
    <row r="49" spans="1:1" x14ac:dyDescent="0.25">
      <c r="A49">
        <v>4</v>
      </c>
    </row>
    <row r="50" spans="1:1" x14ac:dyDescent="0.25">
      <c r="A50">
        <v>5</v>
      </c>
    </row>
    <row r="51" spans="1:1" x14ac:dyDescent="0.25">
      <c r="A51">
        <v>5</v>
      </c>
    </row>
    <row r="52" spans="1:1" x14ac:dyDescent="0.25">
      <c r="A52">
        <v>5</v>
      </c>
    </row>
    <row r="53" spans="1:1" x14ac:dyDescent="0.25">
      <c r="A53">
        <v>5</v>
      </c>
    </row>
    <row r="54" spans="1:1" x14ac:dyDescent="0.25">
      <c r="A54">
        <v>5</v>
      </c>
    </row>
    <row r="55" spans="1:1" x14ac:dyDescent="0.25">
      <c r="A55">
        <v>5</v>
      </c>
    </row>
    <row r="56" spans="1:1" x14ac:dyDescent="0.25">
      <c r="A56">
        <v>5</v>
      </c>
    </row>
    <row r="57" spans="1:1" x14ac:dyDescent="0.25">
      <c r="A57">
        <v>5</v>
      </c>
    </row>
    <row r="58" spans="1:1" x14ac:dyDescent="0.25">
      <c r="A58">
        <v>5</v>
      </c>
    </row>
    <row r="59" spans="1:1" x14ac:dyDescent="0.25">
      <c r="A59">
        <v>5</v>
      </c>
    </row>
    <row r="60" spans="1:1" x14ac:dyDescent="0.25">
      <c r="A60">
        <v>6</v>
      </c>
    </row>
    <row r="61" spans="1:1" x14ac:dyDescent="0.25">
      <c r="A61">
        <v>6</v>
      </c>
    </row>
    <row r="62" spans="1:1" x14ac:dyDescent="0.25">
      <c r="A62">
        <v>6</v>
      </c>
    </row>
    <row r="63" spans="1:1" x14ac:dyDescent="0.25">
      <c r="A63">
        <v>6</v>
      </c>
    </row>
    <row r="64" spans="1:1" x14ac:dyDescent="0.25">
      <c r="A64">
        <v>6</v>
      </c>
    </row>
    <row r="65" spans="1:1" x14ac:dyDescent="0.25">
      <c r="A65">
        <v>6</v>
      </c>
    </row>
    <row r="66" spans="1:1" x14ac:dyDescent="0.25">
      <c r="A66">
        <v>6</v>
      </c>
    </row>
    <row r="67" spans="1:1" x14ac:dyDescent="0.25">
      <c r="A67">
        <v>6</v>
      </c>
    </row>
    <row r="68" spans="1:1" x14ac:dyDescent="0.25">
      <c r="A68">
        <v>6</v>
      </c>
    </row>
    <row r="69" spans="1:1" x14ac:dyDescent="0.25">
      <c r="A69">
        <v>6</v>
      </c>
    </row>
    <row r="70" spans="1:1" x14ac:dyDescent="0.25">
      <c r="A70">
        <v>7</v>
      </c>
    </row>
    <row r="71" spans="1:1" x14ac:dyDescent="0.25">
      <c r="A71">
        <v>7</v>
      </c>
    </row>
    <row r="72" spans="1:1" x14ac:dyDescent="0.25">
      <c r="A72">
        <v>7</v>
      </c>
    </row>
    <row r="73" spans="1:1" x14ac:dyDescent="0.25">
      <c r="A73">
        <v>7</v>
      </c>
    </row>
    <row r="74" spans="1:1" x14ac:dyDescent="0.25">
      <c r="A74">
        <v>7</v>
      </c>
    </row>
    <row r="75" spans="1:1" x14ac:dyDescent="0.25">
      <c r="A75">
        <v>7</v>
      </c>
    </row>
    <row r="76" spans="1:1" x14ac:dyDescent="0.25">
      <c r="A76">
        <v>7</v>
      </c>
    </row>
    <row r="77" spans="1:1" x14ac:dyDescent="0.25">
      <c r="A77">
        <v>7</v>
      </c>
    </row>
    <row r="78" spans="1:1" x14ac:dyDescent="0.25">
      <c r="A78">
        <v>7</v>
      </c>
    </row>
    <row r="79" spans="1:1" x14ac:dyDescent="0.25">
      <c r="A79">
        <v>7</v>
      </c>
    </row>
    <row r="80" spans="1:1" x14ac:dyDescent="0.25">
      <c r="A80">
        <v>7</v>
      </c>
    </row>
    <row r="81" spans="1:4" x14ac:dyDescent="0.25">
      <c r="A81">
        <v>7</v>
      </c>
    </row>
    <row r="82" spans="1:4" x14ac:dyDescent="0.25">
      <c r="A82">
        <v>8</v>
      </c>
    </row>
    <row r="83" spans="1:4" x14ac:dyDescent="0.25">
      <c r="A83">
        <v>8</v>
      </c>
    </row>
    <row r="84" spans="1:4" x14ac:dyDescent="0.25">
      <c r="A84">
        <v>8</v>
      </c>
    </row>
    <row r="85" spans="1:4" x14ac:dyDescent="0.25">
      <c r="A85">
        <v>9</v>
      </c>
    </row>
    <row r="86" spans="1:4" x14ac:dyDescent="0.25">
      <c r="A86">
        <v>9</v>
      </c>
    </row>
    <row r="87" spans="1:4" x14ac:dyDescent="0.25">
      <c r="A87">
        <v>10</v>
      </c>
    </row>
    <row r="88" spans="1:4" x14ac:dyDescent="0.25">
      <c r="A88">
        <v>10</v>
      </c>
    </row>
    <row r="89" spans="1:4" x14ac:dyDescent="0.25">
      <c r="A89">
        <v>10</v>
      </c>
    </row>
    <row r="90" spans="1:4" x14ac:dyDescent="0.25">
      <c r="A90">
        <v>11</v>
      </c>
    </row>
    <row r="91" spans="1:4" x14ac:dyDescent="0.25">
      <c r="A91">
        <v>11</v>
      </c>
      <c r="D91">
        <f>80/91</f>
        <v>0.87912087912087911</v>
      </c>
    </row>
    <row r="92" spans="1:4" x14ac:dyDescent="0.25">
      <c r="A92">
        <v>13</v>
      </c>
    </row>
  </sheetData>
  <sortState ref="A2:D94">
    <sortCondition ref="A2:A9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opLeftCell="A65" workbookViewId="0">
      <selection activeCell="R12" sqref="R12"/>
    </sheetView>
  </sheetViews>
  <sheetFormatPr defaultRowHeight="15" x14ac:dyDescent="0.25"/>
  <sheetData>
    <row r="1" spans="1:4" x14ac:dyDescent="0.25">
      <c r="A1" t="s">
        <v>219</v>
      </c>
      <c r="C1" t="s">
        <v>221</v>
      </c>
      <c r="D1">
        <v>0</v>
      </c>
    </row>
    <row r="2" spans="1:4" x14ac:dyDescent="0.25">
      <c r="A2" s="12">
        <v>0.43611095833333335</v>
      </c>
      <c r="C2" s="19" t="s">
        <v>222</v>
      </c>
      <c r="D2">
        <f>COUNT(A2:A9)</f>
        <v>8</v>
      </c>
    </row>
    <row r="3" spans="1:4" x14ac:dyDescent="0.25">
      <c r="A3" s="12">
        <v>0.44597225000000007</v>
      </c>
      <c r="C3" s="19" t="s">
        <v>223</v>
      </c>
      <c r="D3">
        <f>COUNT(A10:A66)</f>
        <v>57</v>
      </c>
    </row>
    <row r="4" spans="1:4" x14ac:dyDescent="0.25">
      <c r="A4" s="12">
        <v>0.44944441666666662</v>
      </c>
      <c r="C4" s="19" t="s">
        <v>224</v>
      </c>
      <c r="D4">
        <f>COUNT(A67:A89)</f>
        <v>23</v>
      </c>
    </row>
    <row r="5" spans="1:4" x14ac:dyDescent="0.25">
      <c r="A5" s="12">
        <v>0.47319430416666663</v>
      </c>
      <c r="C5" s="19" t="s">
        <v>225</v>
      </c>
      <c r="D5">
        <f>COUNT(A90:A92)</f>
        <v>3</v>
      </c>
    </row>
    <row r="6" spans="1:4" x14ac:dyDescent="0.25">
      <c r="A6" s="12">
        <v>0.4797222083333334</v>
      </c>
      <c r="C6" t="s">
        <v>226</v>
      </c>
      <c r="D6">
        <v>0</v>
      </c>
    </row>
    <row r="7" spans="1:4" x14ac:dyDescent="0.25">
      <c r="A7" s="12">
        <v>0.48027762500000004</v>
      </c>
    </row>
    <row r="8" spans="1:4" x14ac:dyDescent="0.25">
      <c r="A8" s="12">
        <v>0.48027779166666673</v>
      </c>
    </row>
    <row r="9" spans="1:4" x14ac:dyDescent="0.25">
      <c r="A9" s="12">
        <v>0.48819429166666661</v>
      </c>
    </row>
    <row r="10" spans="1:4" x14ac:dyDescent="0.25">
      <c r="A10" s="12">
        <v>0.495277625</v>
      </c>
    </row>
    <row r="11" spans="1:4" x14ac:dyDescent="0.25">
      <c r="A11" s="12">
        <v>0.49736095833333333</v>
      </c>
    </row>
    <row r="12" spans="1:4" x14ac:dyDescent="0.25">
      <c r="A12" s="12">
        <v>0.50125000000000008</v>
      </c>
    </row>
    <row r="13" spans="1:4" x14ac:dyDescent="0.25">
      <c r="A13" s="12">
        <v>0.50125000000000008</v>
      </c>
    </row>
    <row r="14" spans="1:4" x14ac:dyDescent="0.25">
      <c r="A14" s="12">
        <v>0.50138887500000007</v>
      </c>
    </row>
    <row r="15" spans="1:4" x14ac:dyDescent="0.25">
      <c r="A15" s="12">
        <v>0.5044442916666666</v>
      </c>
    </row>
    <row r="16" spans="1:4" x14ac:dyDescent="0.25">
      <c r="A16" s="12">
        <v>0.50763887499999993</v>
      </c>
    </row>
    <row r="17" spans="1:1" x14ac:dyDescent="0.25">
      <c r="A17" s="12">
        <v>0.50861095833333325</v>
      </c>
    </row>
    <row r="18" spans="1:1" x14ac:dyDescent="0.25">
      <c r="A18" s="12">
        <v>0.50861095833333336</v>
      </c>
    </row>
    <row r="19" spans="1:1" x14ac:dyDescent="0.25">
      <c r="A19" s="12">
        <v>0.50944429166666672</v>
      </c>
    </row>
    <row r="20" spans="1:1" x14ac:dyDescent="0.25">
      <c r="A20" s="12">
        <v>0.51263875000000003</v>
      </c>
    </row>
    <row r="21" spans="1:1" x14ac:dyDescent="0.25">
      <c r="A21" s="12">
        <v>0.51527762500000007</v>
      </c>
    </row>
    <row r="22" spans="1:1" x14ac:dyDescent="0.25">
      <c r="A22" s="12">
        <v>0.5152776375</v>
      </c>
    </row>
    <row r="23" spans="1:1" x14ac:dyDescent="0.25">
      <c r="A23" s="12">
        <v>0.51611095833333331</v>
      </c>
    </row>
    <row r="24" spans="1:1" x14ac:dyDescent="0.25">
      <c r="A24" s="12">
        <v>0.52361095833333338</v>
      </c>
    </row>
    <row r="25" spans="1:1" x14ac:dyDescent="0.25">
      <c r="A25" s="12">
        <v>0.52472208333333337</v>
      </c>
    </row>
    <row r="26" spans="1:1" x14ac:dyDescent="0.25">
      <c r="A26" s="12">
        <v>0.52791667916666662</v>
      </c>
    </row>
    <row r="27" spans="1:1" x14ac:dyDescent="0.25">
      <c r="A27" s="12">
        <v>0.52847208333333329</v>
      </c>
    </row>
    <row r="28" spans="1:1" x14ac:dyDescent="0.25">
      <c r="A28" s="12">
        <v>0.5286110833333334</v>
      </c>
    </row>
    <row r="29" spans="1:1" x14ac:dyDescent="0.25">
      <c r="A29" s="12">
        <v>0.52916666666666667</v>
      </c>
    </row>
    <row r="30" spans="1:1" x14ac:dyDescent="0.25">
      <c r="A30" s="12">
        <v>0.53402762500000001</v>
      </c>
    </row>
    <row r="31" spans="1:1" x14ac:dyDescent="0.25">
      <c r="A31" s="12">
        <v>0.53402775000000002</v>
      </c>
    </row>
    <row r="32" spans="1:1" x14ac:dyDescent="0.25">
      <c r="A32" s="12">
        <v>0.53486095833333336</v>
      </c>
    </row>
    <row r="33" spans="1:1" x14ac:dyDescent="0.25">
      <c r="A33" s="12">
        <v>0.53555541666666662</v>
      </c>
    </row>
    <row r="34" spans="1:1" x14ac:dyDescent="0.25">
      <c r="A34" s="12">
        <v>0.53888875000000003</v>
      </c>
    </row>
    <row r="35" spans="1:1" x14ac:dyDescent="0.25">
      <c r="A35" s="12">
        <v>0.54041666666666666</v>
      </c>
    </row>
    <row r="36" spans="1:1" x14ac:dyDescent="0.25">
      <c r="A36" s="12">
        <v>0.54180554166666672</v>
      </c>
    </row>
    <row r="37" spans="1:1" x14ac:dyDescent="0.25">
      <c r="A37" s="12">
        <v>0.54236095833333342</v>
      </c>
    </row>
    <row r="38" spans="1:1" x14ac:dyDescent="0.25">
      <c r="A38" s="12">
        <v>0.54236095833333342</v>
      </c>
    </row>
    <row r="39" spans="1:1" x14ac:dyDescent="0.25">
      <c r="A39" s="12">
        <v>0.54263887499999996</v>
      </c>
    </row>
    <row r="40" spans="1:1" x14ac:dyDescent="0.25">
      <c r="A40" s="12">
        <v>0.54305555416666673</v>
      </c>
    </row>
    <row r="41" spans="1:1" x14ac:dyDescent="0.25">
      <c r="A41" s="12">
        <v>0.54333320833333343</v>
      </c>
    </row>
    <row r="42" spans="1:1" x14ac:dyDescent="0.25">
      <c r="A42" s="12">
        <v>0.5465276375</v>
      </c>
    </row>
    <row r="43" spans="1:1" x14ac:dyDescent="0.25">
      <c r="A43" s="12">
        <v>0.54930555416666671</v>
      </c>
    </row>
    <row r="44" spans="1:1" x14ac:dyDescent="0.25">
      <c r="A44" s="12">
        <v>0.55069429166666672</v>
      </c>
    </row>
    <row r="45" spans="1:1" x14ac:dyDescent="0.25">
      <c r="A45" s="12">
        <v>0.55180554166666662</v>
      </c>
    </row>
    <row r="46" spans="1:1" x14ac:dyDescent="0.25">
      <c r="A46" s="12">
        <v>0.55569445833333342</v>
      </c>
    </row>
    <row r="47" spans="1:1" x14ac:dyDescent="0.25">
      <c r="A47" s="12">
        <v>0.55583333333333329</v>
      </c>
    </row>
    <row r="48" spans="1:1" x14ac:dyDescent="0.25">
      <c r="A48" s="12">
        <v>0.5580555416666666</v>
      </c>
    </row>
    <row r="49" spans="1:1" x14ac:dyDescent="0.25">
      <c r="A49" s="12">
        <v>0.56041679166666658</v>
      </c>
    </row>
    <row r="50" spans="1:1" x14ac:dyDescent="0.25">
      <c r="A50" s="12">
        <v>0.5631943041666666</v>
      </c>
    </row>
    <row r="51" spans="1:1" x14ac:dyDescent="0.25">
      <c r="A51" s="12">
        <v>0.56333333333333335</v>
      </c>
    </row>
    <row r="52" spans="1:1" x14ac:dyDescent="0.25">
      <c r="A52" s="12">
        <v>0.56555554166666666</v>
      </c>
    </row>
    <row r="53" spans="1:1" x14ac:dyDescent="0.25">
      <c r="A53" s="12">
        <v>0.56597208333333338</v>
      </c>
    </row>
    <row r="54" spans="1:1" x14ac:dyDescent="0.25">
      <c r="A54" s="12">
        <v>0.56625000000000003</v>
      </c>
    </row>
    <row r="55" spans="1:1" x14ac:dyDescent="0.25">
      <c r="A55" s="12">
        <v>0.5675</v>
      </c>
    </row>
    <row r="56" spans="1:1" x14ac:dyDescent="0.25">
      <c r="A56" s="12">
        <v>0.57305554166666672</v>
      </c>
    </row>
    <row r="57" spans="1:1" x14ac:dyDescent="0.25">
      <c r="A57" s="12">
        <v>0.57708333333333328</v>
      </c>
    </row>
    <row r="58" spans="1:1" x14ac:dyDescent="0.25">
      <c r="A58" s="12">
        <v>0.57874999999999999</v>
      </c>
    </row>
    <row r="59" spans="1:1" x14ac:dyDescent="0.25">
      <c r="A59" s="12">
        <v>0.58097208333333339</v>
      </c>
    </row>
    <row r="60" spans="1:1" x14ac:dyDescent="0.25">
      <c r="A60" s="12">
        <v>0.58138875000000001</v>
      </c>
    </row>
    <row r="61" spans="1:1" x14ac:dyDescent="0.25">
      <c r="A61" s="12">
        <v>0.58194429166666672</v>
      </c>
    </row>
    <row r="62" spans="1:1" x14ac:dyDescent="0.25">
      <c r="A62" s="12">
        <v>0.58347222083333328</v>
      </c>
    </row>
    <row r="63" spans="1:1" x14ac:dyDescent="0.25">
      <c r="A63" s="12">
        <v>0.58555554166666668</v>
      </c>
    </row>
    <row r="64" spans="1:1" x14ac:dyDescent="0.25">
      <c r="A64" s="12">
        <v>0.5898609583333333</v>
      </c>
    </row>
    <row r="65" spans="1:1" x14ac:dyDescent="0.25">
      <c r="A65" s="12">
        <v>0.59027779166666672</v>
      </c>
    </row>
    <row r="66" spans="1:1" x14ac:dyDescent="0.25">
      <c r="A66" s="12">
        <v>0.59055554166666668</v>
      </c>
    </row>
    <row r="67" spans="1:1" x14ac:dyDescent="0.25">
      <c r="A67" s="12">
        <v>0.60236112499999994</v>
      </c>
    </row>
    <row r="68" spans="1:1" x14ac:dyDescent="0.25">
      <c r="A68" s="12">
        <v>0.60402762499999996</v>
      </c>
    </row>
    <row r="69" spans="1:1" x14ac:dyDescent="0.25">
      <c r="A69" s="12">
        <v>0.60444430416666661</v>
      </c>
    </row>
    <row r="70" spans="1:1" x14ac:dyDescent="0.25">
      <c r="A70" s="12">
        <v>0.61402762499999997</v>
      </c>
    </row>
    <row r="71" spans="1:1" x14ac:dyDescent="0.25">
      <c r="A71" s="12">
        <v>0.61472220833333335</v>
      </c>
    </row>
    <row r="72" spans="1:1" x14ac:dyDescent="0.25">
      <c r="A72" s="12">
        <v>0.61499999999999999</v>
      </c>
    </row>
    <row r="73" spans="1:1" x14ac:dyDescent="0.25">
      <c r="A73" s="12">
        <v>0.61638874999999993</v>
      </c>
    </row>
    <row r="74" spans="1:1" x14ac:dyDescent="0.25">
      <c r="A74" s="12">
        <v>0.61750000000000005</v>
      </c>
    </row>
    <row r="75" spans="1:1" x14ac:dyDescent="0.25">
      <c r="A75" s="12">
        <v>0.61888874999999999</v>
      </c>
    </row>
    <row r="76" spans="1:1" x14ac:dyDescent="0.25">
      <c r="A76" s="12">
        <v>0.62041666666666673</v>
      </c>
    </row>
    <row r="77" spans="1:1" x14ac:dyDescent="0.25">
      <c r="A77" s="12">
        <v>0.63013887499999999</v>
      </c>
    </row>
    <row r="78" spans="1:1" x14ac:dyDescent="0.25">
      <c r="A78" s="12">
        <v>0.6333333333333333</v>
      </c>
    </row>
    <row r="79" spans="1:1" x14ac:dyDescent="0.25">
      <c r="A79" s="12">
        <v>0.64111095833333331</v>
      </c>
    </row>
    <row r="80" spans="1:1" x14ac:dyDescent="0.25">
      <c r="A80" s="12">
        <v>0.64124999999999999</v>
      </c>
    </row>
    <row r="81" spans="1:1" x14ac:dyDescent="0.25">
      <c r="A81" s="12">
        <v>0.6551388749999999</v>
      </c>
    </row>
    <row r="82" spans="1:1" x14ac:dyDescent="0.25">
      <c r="A82" s="12">
        <v>0.65847222083333334</v>
      </c>
    </row>
    <row r="83" spans="1:1" x14ac:dyDescent="0.25">
      <c r="A83" s="12">
        <v>0.66263887499999996</v>
      </c>
    </row>
    <row r="84" spans="1:1" x14ac:dyDescent="0.25">
      <c r="A84" s="12">
        <v>0.67347220833333343</v>
      </c>
    </row>
    <row r="85" spans="1:1" x14ac:dyDescent="0.25">
      <c r="A85" s="12">
        <v>0.67388887499999994</v>
      </c>
    </row>
    <row r="86" spans="1:1" x14ac:dyDescent="0.25">
      <c r="A86" s="12">
        <v>0.67500000000000016</v>
      </c>
    </row>
    <row r="87" spans="1:1" x14ac:dyDescent="0.25">
      <c r="A87" s="12">
        <v>0.67874999999999996</v>
      </c>
    </row>
    <row r="88" spans="1:1" x14ac:dyDescent="0.25">
      <c r="A88" s="12">
        <v>0.68763875000000008</v>
      </c>
    </row>
    <row r="89" spans="1:1" x14ac:dyDescent="0.25">
      <c r="A89" s="12">
        <v>0.6916668041666667</v>
      </c>
    </row>
    <row r="90" spans="1:1" x14ac:dyDescent="0.25">
      <c r="A90" s="12">
        <v>0.69944445833333335</v>
      </c>
    </row>
    <row r="91" spans="1:1" x14ac:dyDescent="0.25">
      <c r="A91" s="12">
        <v>0.71708333333333341</v>
      </c>
    </row>
    <row r="92" spans="1:1" x14ac:dyDescent="0.25">
      <c r="A92" s="12">
        <v>0.76541666666666675</v>
      </c>
    </row>
  </sheetData>
  <sortState ref="A1:A94">
    <sortCondition ref="A1:A9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lookup</vt:lpstr>
      <vt:lpstr>excluded</vt:lpstr>
      <vt:lpstr>Sheet3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M Ott</dc:creator>
  <cp:lastModifiedBy>Dina L Newman</cp:lastModifiedBy>
  <dcterms:created xsi:type="dcterms:W3CDTF">2014-12-08T16:19:11Z</dcterms:created>
  <dcterms:modified xsi:type="dcterms:W3CDTF">2014-12-11T03:52:49Z</dcterms:modified>
</cp:coreProperties>
</file>