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f4c73835dfdc08/Documents/Main Files/11000.Projects/2021 Coding Boot Camp/02. GitHub/"/>
    </mc:Choice>
  </mc:AlternateContent>
  <xr:revisionPtr revIDLastSave="353" documentId="13_ncr:1_{C8D43DE2-2D36-410C-91E2-BEFFB4639EFB}" xr6:coauthVersionLast="46" xr6:coauthVersionMax="46" xr10:uidLastSave="{164C00DF-DEA9-4CA2-850D-5E95861BA822}"/>
  <bookViews>
    <workbookView xWindow="29460" yWindow="4365" windowWidth="19215" windowHeight="13710" activeTab="1" xr2:uid="{00000000-000D-0000-FFFF-FFFF00000000}"/>
  </bookViews>
  <sheets>
    <sheet name="Kickstarter" sheetId="1" r:id="rId1"/>
    <sheet name="Theater Outcomes by Launch Date" sheetId="13" r:id="rId2"/>
    <sheet name="Outcomes Based on Goals" sheetId="15" r:id="rId3"/>
    <sheet name="Edinburgh Research" sheetId="7" r:id="rId4"/>
    <sheet name="Category Statistics" sheetId="2" r:id="rId5"/>
    <sheet name="Subcategory Statistics" sheetId="3" r:id="rId6"/>
    <sheet name="Outcomes Based on Launch Date" sheetId="5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3" i="15" l="1"/>
  <c r="J12" i="15"/>
  <c r="J11" i="15"/>
  <c r="J10" i="15"/>
  <c r="J9" i="15"/>
  <c r="J8" i="15"/>
  <c r="J7" i="15"/>
  <c r="J6" i="15"/>
  <c r="J5" i="15"/>
  <c r="J4" i="15"/>
  <c r="J3" i="15"/>
  <c r="J2" i="15"/>
  <c r="L1" i="15"/>
  <c r="K1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K13" i="15" s="1"/>
  <c r="C12" i="15"/>
  <c r="K12" i="15" s="1"/>
  <c r="C11" i="15"/>
  <c r="K11" i="15" s="1"/>
  <c r="C10" i="15"/>
  <c r="K10" i="15" s="1"/>
  <c r="C9" i="15"/>
  <c r="K9" i="15" s="1"/>
  <c r="C8" i="15"/>
  <c r="K8" i="15" s="1"/>
  <c r="C7" i="15"/>
  <c r="K7" i="15" s="1"/>
  <c r="C6" i="15"/>
  <c r="K6" i="15" s="1"/>
  <c r="C5" i="15"/>
  <c r="K5" i="15" s="1"/>
  <c r="C4" i="15"/>
  <c r="K4" i="15" s="1"/>
  <c r="C3" i="15"/>
  <c r="K3" i="15" s="1"/>
  <c r="C2" i="15"/>
  <c r="K2" i="15" s="1"/>
  <c r="B13" i="15"/>
  <c r="L13" i="15" s="1"/>
  <c r="B12" i="15"/>
  <c r="L12" i="15" s="1"/>
  <c r="B11" i="15"/>
  <c r="L11" i="15" s="1"/>
  <c r="B10" i="15"/>
  <c r="L10" i="15" s="1"/>
  <c r="B9" i="15"/>
  <c r="L9" i="15" s="1"/>
  <c r="B8" i="15"/>
  <c r="L8" i="15" s="1"/>
  <c r="B7" i="15"/>
  <c r="L7" i="15" s="1"/>
  <c r="B6" i="15"/>
  <c r="L6" i="15" s="1"/>
  <c r="B5" i="15"/>
  <c r="L5" i="15" s="1"/>
  <c r="B4" i="15"/>
  <c r="L4" i="15" s="1"/>
  <c r="B3" i="15"/>
  <c r="L3" i="15" s="1"/>
  <c r="B2" i="15"/>
  <c r="L2" i="15" s="1"/>
  <c r="S2" i="1"/>
  <c r="U2" i="1" s="1"/>
  <c r="D6" i="7"/>
  <c r="C6" i="7"/>
  <c r="D5" i="7"/>
  <c r="C5" i="7"/>
  <c r="D4" i="7"/>
  <c r="C4" i="7"/>
  <c r="D3" i="7"/>
  <c r="C3" i="7"/>
  <c r="D2" i="7"/>
  <c r="C2" i="7"/>
  <c r="B2" i="7"/>
  <c r="B6" i="7"/>
  <c r="B5" i="7"/>
  <c r="B4" i="7"/>
  <c r="B3" i="7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9" i="15" l="1"/>
  <c r="F9" i="15" s="1"/>
  <c r="E6" i="15"/>
  <c r="H6" i="15" s="1"/>
  <c r="E8" i="15"/>
  <c r="F8" i="15" s="1"/>
  <c r="E10" i="15"/>
  <c r="H10" i="15" s="1"/>
  <c r="E2" i="15"/>
  <c r="H2" i="15" s="1"/>
  <c r="E3" i="15"/>
  <c r="G3" i="15" s="1"/>
  <c r="E11" i="15"/>
  <c r="G11" i="15" s="1"/>
  <c r="E4" i="15"/>
  <c r="G4" i="15" s="1"/>
  <c r="E12" i="15"/>
  <c r="F12" i="15" s="1"/>
  <c r="E5" i="15"/>
  <c r="G5" i="15" s="1"/>
  <c r="E13" i="15"/>
  <c r="G13" i="15" s="1"/>
  <c r="E7" i="15"/>
  <c r="H7" i="15" s="1"/>
  <c r="D14" i="15"/>
  <c r="C14" i="15"/>
  <c r="B14" i="15"/>
  <c r="G8" i="15" l="1"/>
  <c r="G6" i="15"/>
  <c r="F6" i="15"/>
  <c r="H9" i="15"/>
  <c r="F10" i="15"/>
  <c r="H12" i="15"/>
  <c r="G9" i="15"/>
  <c r="G12" i="15"/>
  <c r="F11" i="15"/>
  <c r="F4" i="15"/>
  <c r="H11" i="15"/>
  <c r="H4" i="15"/>
  <c r="G10" i="15"/>
  <c r="H8" i="15"/>
  <c r="F7" i="15"/>
  <c r="G7" i="15"/>
  <c r="F5" i="15"/>
  <c r="H5" i="15"/>
  <c r="H3" i="15"/>
  <c r="F3" i="15"/>
  <c r="G2" i="15"/>
  <c r="H13" i="15"/>
  <c r="E14" i="15"/>
  <c r="G14" i="15" s="1"/>
  <c r="F2" i="15"/>
  <c r="F13" i="15"/>
  <c r="F14" i="15" l="1"/>
  <c r="H14" i="15"/>
</calcChain>
</file>

<file path=xl/sharedStrings.xml><?xml version="1.0" encoding="utf-8"?>
<sst xmlns="http://schemas.openxmlformats.org/spreadsheetml/2006/main" count="33034" uniqueCount="8404">
  <si>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</si>
  <si>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</si>
  <si>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</si>
  <si>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</si>
  <si>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</si>
  <si>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</si>
  <si>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</si>
  <si>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</si>
  <si>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</si>
  <si>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</si>
  <si>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</si>
  <si>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</si>
  <si>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</si>
  <si>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</si>
  <si>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</si>
  <si>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</si>
  <si>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</si>
  <si>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</si>
  <si>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</si>
  <si>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</si>
  <si>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</si>
  <si>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</si>
  <si>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</si>
  <si>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</si>
  <si>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</si>
  <si>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</si>
  <si>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</si>
  <si>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</si>
  <si>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</si>
  <si>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</si>
  <si>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</si>
  <si>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</si>
  <si>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</si>
  <si>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</si>
  <si>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</si>
  <si>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</si>
  <si>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</si>
  <si>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</si>
  <si>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</si>
  <si>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</si>
  <si>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</si>
  <si>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</si>
  <si>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</si>
  <si>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</si>
  <si>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</si>
  <si>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</si>
  <si>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</si>
  <si>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</si>
  <si>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</si>
  <si>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</si>
  <si>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</si>
  <si>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</si>
  <si>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</si>
  <si>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</si>
  <si>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</si>
  <si>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</si>
  <si>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</si>
  <si>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</si>
  <si>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</si>
  <si>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</si>
  <si>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</si>
  <si>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</si>
  <si>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</si>
  <si>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</si>
  <si>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</si>
  <si>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</si>
  <si>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</si>
  <si>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</si>
  <si>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</si>
  <si>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</si>
  <si>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</si>
  <si>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</si>
  <si>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</si>
  <si>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</si>
  <si>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</si>
  <si>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</si>
  <si>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</si>
  <si>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</si>
  <si>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</si>
  <si>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</si>
  <si>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</si>
  <si>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</si>
  <si>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</si>
  <si>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</si>
  <si>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</si>
  <si>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</si>
  <si>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</si>
  <si>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</si>
  <si>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</si>
  <si>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</si>
  <si>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</si>
  <si>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</si>
  <si>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</si>
  <si>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</si>
  <si>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</si>
  <si>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</si>
  <si>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</si>
  <si>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</si>
  <si>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</si>
  <si>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</si>
  <si>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</si>
  <si>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</si>
  <si>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</si>
  <si>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</si>
  <si>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</si>
  <si>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</si>
  <si>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</si>
  <si>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</si>
  <si>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</si>
  <si>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</si>
  <si>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</si>
  <si>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</si>
  <si>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</si>
  <si>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</si>
  <si>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</si>
  <si>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</si>
  <si>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</si>
  <si>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</si>
  <si>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</si>
  <si>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</si>
  <si>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</si>
  <si>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</si>
  <si>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</si>
  <si>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</si>
  <si>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</si>
  <si>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</si>
  <si>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</si>
  <si>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</si>
  <si>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</si>
  <si>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</si>
  <si>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</si>
  <si>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</si>
  <si>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</si>
  <si>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</si>
  <si>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</si>
  <si>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</si>
  <si>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</si>
  <si>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</si>
  <si>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</si>
  <si>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</si>
  <si>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</si>
  <si>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</si>
  <si>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</si>
  <si>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</si>
  <si>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</si>
  <si>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</si>
  <si>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</si>
  <si>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</si>
  <si>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</si>
  <si>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</si>
  <si>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</si>
  <si>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</si>
  <si>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</si>
  <si>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</si>
  <si>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</si>
  <si>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</si>
  <si>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</si>
  <si>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</si>
  <si>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</si>
  <si>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</si>
  <si>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</si>
  <si>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</si>
  <si>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</si>
  <si>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</si>
  <si>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</si>
  <si>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</si>
  <si>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</si>
  <si>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</si>
  <si>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</si>
  <si>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</si>
  <si>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</si>
  <si>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</si>
  <si>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</si>
  <si>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</si>
  <si>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</si>
  <si>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</si>
  <si>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</si>
  <si>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</si>
  <si>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</si>
  <si>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</si>
  <si>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</si>
  <si>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</si>
  <si>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</si>
  <si>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</si>
  <si>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</si>
  <si>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</si>
  <si>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</si>
  <si>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</si>
  <si>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</si>
  <si>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</si>
  <si>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</si>
  <si>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</si>
  <si>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</si>
  <si>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</si>
  <si>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</si>
  <si>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</si>
  <si>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</si>
  <si>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</si>
  <si>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</si>
  <si>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</si>
  <si>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</si>
  <si>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</si>
  <si>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</si>
  <si>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</si>
  <si>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</si>
  <si>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</si>
  <si>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</si>
  <si>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</si>
  <si>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</si>
  <si>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</si>
  <si>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</si>
  <si>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</si>
  <si>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</si>
  <si>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</si>
  <si>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</si>
  <si>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</si>
  <si>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</si>
  <si>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</si>
  <si>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</si>
  <si>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</si>
  <si>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</si>
  <si>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</si>
  <si>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</si>
  <si>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</si>
  <si>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</si>
  <si>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</si>
  <si>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</si>
  <si>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</si>
  <si>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</si>
  <si>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</si>
  <si>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</si>
  <si>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</si>
  <si>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</si>
  <si>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</si>
  <si>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</si>
  <si>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</si>
  <si>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</si>
  <si>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</si>
  <si>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</si>
  <si>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</si>
  <si>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</si>
  <si>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</si>
  <si>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</si>
  <si>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</si>
  <si>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</si>
  <si>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</si>
  <si>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</si>
  <si>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</si>
  <si>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</si>
  <si>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</si>
  <si>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</si>
  <si>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</si>
  <si>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</si>
  <si>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</si>
  <si>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</si>
  <si>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</si>
  <si>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</si>
  <si>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</si>
  <si>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</si>
  <si>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</si>
  <si>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</si>
  <si>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</si>
  <si>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</si>
  <si>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</si>
  <si>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</si>
  <si>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</si>
  <si>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</si>
  <si>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</si>
  <si>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</si>
  <si>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</si>
  <si>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</si>
  <si>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</si>
  <si>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</si>
  <si>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</si>
  <si>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</si>
  <si>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</si>
  <si>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</si>
  <si>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</si>
  <si>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</si>
  <si>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</si>
  <si>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</si>
  <si>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</si>
  <si>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</si>
  <si>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</si>
  <si>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</si>
  <si>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</si>
  <si>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</si>
  <si>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</si>
  <si>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</si>
  <si>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</si>
  <si>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</si>
  <si>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</si>
  <si>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</si>
  <si>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</si>
  <si>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</si>
  <si>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</si>
  <si>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</si>
  <si>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</si>
  <si>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</si>
  <si>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</si>
  <si>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</si>
  <si>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</si>
  <si>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</si>
  <si>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</si>
  <si>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</si>
  <si>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</si>
  <si>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</si>
  <si>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</si>
  <si>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</si>
  <si>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</si>
  <si>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</si>
  <si>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</si>
  <si>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</si>
  <si>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</si>
  <si>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</si>
  <si>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</si>
  <si>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</si>
  <si>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</si>
  <si>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</si>
  <si>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</si>
  <si>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</si>
  <si>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</si>
  <si>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</si>
  <si>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</si>
  <si>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</si>
  <si>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</si>
  <si>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</si>
  <si>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</si>
  <si>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</si>
  <si>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</si>
  <si>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</si>
  <si>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</si>
  <si>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</si>
  <si>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</si>
  <si>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</si>
  <si>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</si>
  <si>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</si>
  <si>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</si>
  <si>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</si>
  <si>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</si>
  <si>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</si>
  <si>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</si>
  <si>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</si>
  <si>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</si>
  <si>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</si>
  <si>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</si>
  <si>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</si>
  <si>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</si>
  <si>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</si>
  <si>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</si>
  <si>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</si>
  <si>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</si>
  <si>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</si>
  <si>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</si>
  <si>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</si>
  <si>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</si>
  <si>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</si>
  <si>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</si>
  <si>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</si>
  <si>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</si>
  <si>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</si>
  <si>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</si>
  <si>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</si>
  <si>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</si>
  <si>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</si>
  <si>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</si>
  <si>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</si>
  <si>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</si>
  <si>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</si>
  <si>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</si>
  <si>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</si>
  <si>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</si>
  <si>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</si>
  <si>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</si>
  <si>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</si>
  <si>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</si>
  <si>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</si>
  <si>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</si>
  <si>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</si>
  <si>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</si>
  <si>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</si>
  <si>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</si>
  <si>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</si>
  <si>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</si>
  <si>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</si>
  <si>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</si>
  <si>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</si>
  <si>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</si>
  <si>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</si>
  <si>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</si>
  <si>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</si>
  <si>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</si>
  <si>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</si>
  <si>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</si>
  <si>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</si>
  <si>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</si>
  <si>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</si>
  <si>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</si>
  <si>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</si>
  <si>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</si>
  <si>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</si>
  <si>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</si>
  <si>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</si>
  <si>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</si>
  <si>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</si>
  <si>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</si>
  <si>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</si>
  <si>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</si>
  <si>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</si>
  <si>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</si>
  <si>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</si>
  <si>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</si>
  <si>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</si>
  <si>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</si>
  <si>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</si>
  <si>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</si>
  <si>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</si>
  <si>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</si>
  <si>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</si>
  <si>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</si>
  <si>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</si>
  <si>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</si>
  <si>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</si>
  <si>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</si>
  <si>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</si>
  <si>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</si>
  <si>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</si>
  <si>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</si>
  <si>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</si>
  <si>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</si>
  <si>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</si>
  <si>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</si>
  <si>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</si>
  <si>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</si>
  <si>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</si>
  <si>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</si>
  <si>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</si>
  <si>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</si>
  <si>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</si>
  <si>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</si>
  <si>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</si>
  <si>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</si>
  <si>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</si>
  <si>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</si>
  <si>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</si>
  <si>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</si>
  <si>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</si>
  <si>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</si>
  <si>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</si>
  <si>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</si>
  <si>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</si>
  <si>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</si>
  <si>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</si>
  <si>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</si>
  <si>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</si>
  <si>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</si>
  <si>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</si>
  <si>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</si>
  <si>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</si>
  <si>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</si>
  <si>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</si>
  <si>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</si>
  <si>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</si>
  <si>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</si>
  <si>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</si>
  <si>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</si>
  <si>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</si>
  <si>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</si>
  <si>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</si>
  <si>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</si>
  <si>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</si>
  <si>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</si>
  <si>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</si>
  <si>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</si>
  <si>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</si>
  <si>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</si>
  <si>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</si>
  <si>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</si>
  <si>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</si>
  <si>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</si>
  <si>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</si>
  <si>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</si>
  <si>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</si>
  <si>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</si>
  <si>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</si>
  <si>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</si>
  <si>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</si>
  <si>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</si>
  <si>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</si>
  <si>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</si>
  <si>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</si>
  <si>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</si>
  <si>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</si>
  <si>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</si>
  <si>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</si>
  <si>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</si>
  <si>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</si>
  <si>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</si>
  <si>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</si>
  <si>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</si>
  <si>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</si>
  <si>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</si>
  <si>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</si>
  <si>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</si>
  <si>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</si>
  <si>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</si>
  <si>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</si>
  <si>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</si>
  <si>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</si>
  <si>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</si>
  <si>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</si>
  <si>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</si>
  <si>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</si>
  <si>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</si>
  <si>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</si>
  <si>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</si>
  <si>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</si>
  <si>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</si>
  <si>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</si>
  <si>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</si>
  <si>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</si>
  <si>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</si>
  <si>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</si>
  <si>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</si>
  <si>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</si>
  <si>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</si>
  <si>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</si>
  <si>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</si>
  <si>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</si>
  <si>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</si>
  <si>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</si>
  <si>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</si>
  <si>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</si>
  <si>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</si>
  <si>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</si>
  <si>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</si>
  <si>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</si>
  <si>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</si>
  <si>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</si>
  <si>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</si>
  <si>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</si>
  <si>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</si>
  <si>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</si>
  <si>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</si>
  <si>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</si>
  <si>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</si>
  <si>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</si>
  <si>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</si>
  <si>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</si>
  <si>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</si>
  <si>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</si>
  <si>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</si>
  <si>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</si>
  <si>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</si>
  <si>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</si>
  <si>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</si>
  <si>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</si>
  <si>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</si>
  <si>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</si>
  <si>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</si>
  <si>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</si>
  <si>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</si>
  <si>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</si>
  <si>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</si>
  <si>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</si>
  <si>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</si>
  <si>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</si>
  <si>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</si>
  <si>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</si>
  <si>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</si>
  <si>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</si>
  <si>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</si>
  <si>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</si>
  <si>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</si>
  <si>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</si>
  <si>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</si>
  <si>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</si>
  <si>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</si>
  <si>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</si>
  <si>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</si>
  <si>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</si>
  <si>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</si>
  <si>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</si>
  <si>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</si>
  <si>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</si>
  <si>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</si>
  <si>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</si>
  <si>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</si>
  <si>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</si>
  <si>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</si>
  <si>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</si>
  <si>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</si>
  <si>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</si>
  <si>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</si>
  <si>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</si>
  <si>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</si>
  <si>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</si>
  <si>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</si>
  <si>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</si>
  <si>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</si>
  <si>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</si>
  <si>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</si>
  <si>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</si>
  <si>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</si>
  <si>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</si>
  <si>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</si>
  <si>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</si>
  <si>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</si>
  <si>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</si>
  <si>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</si>
  <si>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</si>
  <si>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</si>
  <si>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</si>
  <si>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</si>
  <si>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</si>
  <si>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</si>
  <si>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</si>
  <si>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</si>
  <si>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</si>
  <si>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</si>
  <si>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</si>
  <si>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</si>
  <si>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</si>
  <si>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</si>
  <si>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</si>
  <si>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</si>
  <si>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</si>
  <si>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</si>
  <si>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</si>
  <si>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</si>
  <si>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</si>
  <si>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</si>
  <si>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</si>
  <si>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</si>
  <si>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</si>
  <si>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</si>
  <si>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</si>
  <si>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</si>
  <si>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</si>
  <si>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</si>
  <si>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</si>
  <si>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</si>
  <si>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</si>
  <si>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</si>
  <si>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</si>
  <si>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</si>
  <si>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</si>
  <si>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</si>
  <si>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</si>
  <si>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</si>
  <si>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</si>
  <si>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</si>
  <si>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</si>
  <si>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</si>
  <si>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</si>
  <si>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</si>
  <si>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</si>
  <si>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</si>
  <si>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</si>
  <si>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</si>
  <si>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</si>
  <si>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</si>
  <si>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</si>
  <si>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</si>
  <si>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</si>
  <si>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</si>
  <si>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</si>
  <si>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</si>
  <si>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</si>
  <si>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</si>
  <si>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</si>
  <si>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</si>
  <si>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</si>
  <si>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</si>
  <si>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</si>
  <si>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</si>
  <si>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</si>
  <si>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</si>
  <si>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</si>
  <si>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</si>
  <si>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</si>
  <si>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</si>
  <si>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</si>
  <si>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</si>
  <si>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</si>
  <si>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</si>
  <si>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</si>
  <si>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</si>
  <si>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</si>
  <si>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</si>
  <si>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</si>
  <si>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</si>
  <si>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</si>
  <si>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</si>
  <si>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</si>
  <si>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</si>
  <si>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</si>
  <si>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</si>
  <si>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</si>
  <si>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</si>
  <si>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</si>
  <si>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</si>
  <si>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</si>
  <si>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</si>
  <si>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</si>
  <si>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</si>
  <si>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</si>
  <si>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</si>
  <si>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</si>
  <si>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</si>
  <si>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</si>
  <si>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</si>
  <si>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</si>
  <si>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</si>
  <si>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</si>
  <si>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</si>
  <si>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</si>
  <si>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</si>
  <si>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</si>
  <si>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</si>
  <si>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</si>
  <si>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</si>
  <si>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</si>
  <si>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</si>
  <si>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</si>
  <si>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</si>
  <si>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</si>
  <si>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</si>
  <si>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</si>
  <si>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</si>
  <si>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</si>
  <si>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</si>
  <si>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</si>
  <si>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</si>
  <si>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</si>
  <si>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</si>
  <si>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</si>
  <si>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</si>
  <si>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</si>
  <si>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</si>
  <si>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</si>
  <si>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</si>
  <si>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</si>
  <si>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</si>
  <si>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</si>
  <si>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</si>
  <si>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</si>
  <si>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</si>
  <si>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</si>
  <si>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</si>
  <si>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</si>
  <si>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</si>
  <si>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</si>
  <si>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</si>
  <si>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</si>
  <si>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</si>
  <si>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</si>
  <si>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</si>
  <si>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</si>
  <si>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</si>
  <si>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</si>
  <si>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</si>
  <si>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</si>
  <si>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</si>
  <si>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</si>
  <si>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</si>
  <si>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</si>
  <si>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</si>
  <si>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</si>
  <si>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</si>
  <si>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</si>
  <si>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</si>
  <si>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</si>
  <si>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</si>
  <si>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</si>
  <si>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</si>
  <si>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</si>
  <si>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</si>
  <si>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</si>
  <si>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</si>
  <si>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</si>
  <si>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</si>
  <si>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</si>
  <si>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</si>
  <si>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</si>
  <si>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</si>
  <si>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</si>
  <si>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</si>
  <si>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</si>
  <si>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</si>
  <si>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</si>
  <si>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</si>
  <si>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</si>
  <si>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</si>
  <si>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</si>
  <si>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</si>
  <si>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</si>
  <si>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</si>
  <si>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</si>
  <si>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</si>
  <si>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</si>
  <si>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</si>
  <si>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</si>
  <si>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</si>
  <si>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</si>
  <si>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</si>
  <si>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</si>
  <si>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</si>
  <si>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</si>
  <si>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</si>
  <si>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</si>
  <si>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</si>
  <si>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</si>
  <si>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</si>
  <si>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</si>
  <si>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</si>
  <si>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</si>
  <si>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</si>
  <si>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</si>
  <si>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</si>
  <si>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</si>
  <si>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</si>
  <si>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</si>
  <si>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</si>
  <si>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</si>
  <si>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</si>
  <si>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</si>
  <si>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</si>
  <si>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</si>
  <si>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</si>
  <si>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</si>
  <si>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</si>
  <si>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</si>
  <si>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</si>
  <si>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</si>
  <si>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</si>
  <si>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</si>
  <si>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</si>
  <si>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</si>
  <si>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</si>
  <si>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</si>
  <si>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</si>
  <si>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</si>
  <si>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</si>
  <si>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</si>
  <si>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</si>
  <si>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</si>
  <si>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</si>
  <si>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</si>
  <si>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</si>
  <si>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</si>
  <si>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</si>
  <si>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</si>
  <si>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</si>
  <si>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</si>
  <si>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</si>
  <si>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</si>
  <si>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</si>
  <si>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</si>
  <si>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</si>
  <si>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</si>
  <si>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</si>
  <si>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</si>
  <si>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</si>
  <si>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</si>
  <si>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</si>
  <si>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</si>
  <si>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</si>
  <si>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</si>
  <si>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</si>
  <si>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</si>
  <si>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</si>
  <si>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</si>
  <si>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</si>
  <si>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</si>
  <si>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</si>
  <si>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</si>
  <si>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</si>
  <si>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</si>
  <si>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</si>
  <si>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</si>
  <si>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</si>
  <si>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</si>
  <si>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</si>
  <si>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</si>
  <si>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</si>
  <si>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</si>
  <si>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</si>
  <si>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</si>
  <si>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</si>
  <si>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</si>
  <si>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</si>
  <si>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</si>
  <si>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</si>
  <si>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</si>
  <si>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</si>
  <si>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</si>
  <si>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</si>
  <si>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</si>
  <si>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</si>
  <si>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</si>
  <si>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</si>
  <si>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</si>
  <si>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</si>
  <si>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</si>
  <si>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</si>
  <si>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</si>
  <si>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</si>
  <si>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</si>
  <si>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</si>
  <si>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</si>
  <si>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</si>
  <si>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</si>
  <si>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</si>
  <si>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</si>
  <si>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</si>
  <si>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</si>
  <si>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</si>
  <si>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</si>
  <si>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</si>
  <si>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</si>
  <si>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</si>
  <si>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</si>
  <si>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</si>
  <si>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</si>
  <si>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</si>
  <si>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</si>
  <si>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</si>
  <si>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</si>
  <si>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</si>
  <si>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</si>
  <si>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</si>
  <si>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</si>
  <si>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</si>
  <si>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</si>
  <si>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</si>
  <si>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</si>
  <si>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</si>
  <si>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</si>
  <si>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</si>
  <si>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</si>
  <si>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</si>
  <si>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</si>
  <si>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</si>
  <si>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</si>
  <si>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</si>
  <si>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</si>
  <si>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</si>
  <si>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</si>
  <si>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</si>
  <si>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</si>
  <si>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</si>
  <si>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</si>
  <si>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</si>
  <si>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</si>
  <si>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</si>
  <si>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</si>
  <si>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</si>
  <si>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</si>
  <si>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</si>
  <si>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</si>
  <si>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</si>
  <si>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</si>
  <si>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</si>
  <si>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</si>
  <si>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</si>
  <si>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</si>
  <si>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</si>
  <si>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</si>
  <si>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</si>
  <si>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</si>
  <si>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</si>
  <si>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</si>
  <si>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</si>
  <si>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</si>
  <si>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</si>
  <si>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</si>
  <si>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</si>
  <si>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</si>
  <si>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</si>
  <si>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</si>
  <si>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</si>
  <si>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</si>
  <si>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</si>
  <si>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</si>
  <si>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</si>
  <si>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</si>
  <si>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</si>
  <si>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</si>
  <si>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</si>
  <si>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</si>
  <si>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</si>
  <si>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</si>
  <si>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</si>
  <si>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</si>
  <si>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</si>
  <si>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</si>
  <si>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</si>
  <si>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</si>
  <si>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</si>
  <si>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</si>
  <si>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</si>
  <si>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</si>
  <si>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</si>
  <si>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</si>
  <si>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</si>
  <si>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</si>
  <si>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</si>
  <si>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</si>
  <si>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</si>
  <si>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</si>
  <si>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</si>
  <si>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</si>
  <si>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</si>
  <si>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</si>
  <si>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</si>
  <si>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</si>
  <si>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</si>
  <si>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</si>
  <si>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</si>
  <si>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</si>
  <si>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</si>
  <si>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</si>
  <si>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</si>
  <si>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</si>
  <si>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</si>
  <si>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</si>
  <si>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</si>
  <si>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</si>
  <si>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</si>
  <si>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</si>
  <si>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</si>
  <si>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</si>
  <si>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</si>
  <si>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</si>
  <si>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</si>
  <si>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</si>
  <si>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</si>
  <si>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</si>
  <si>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</si>
  <si>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</si>
  <si>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</si>
  <si>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</si>
  <si>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</si>
  <si>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</si>
  <si>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</si>
  <si>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</si>
  <si>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</si>
  <si>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</si>
  <si>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</si>
  <si>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</si>
  <si>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</si>
  <si>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</si>
  <si>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</si>
  <si>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</si>
  <si>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</si>
  <si>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</si>
  <si>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</si>
  <si>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</si>
  <si>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</si>
  <si>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</si>
  <si>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</si>
  <si>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</si>
  <si>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</si>
  <si>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</si>
  <si>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</si>
  <si>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</si>
  <si>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</si>
  <si>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</si>
  <si>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</si>
  <si>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</si>
  <si>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</si>
  <si>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</si>
  <si>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</si>
  <si>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</si>
  <si>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</si>
  <si>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</si>
  <si>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</si>
  <si>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</si>
  <si>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</si>
  <si>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</si>
  <si>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</si>
  <si>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</si>
  <si>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</si>
  <si>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</si>
  <si>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</si>
  <si>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</si>
  <si>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</si>
  <si>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</si>
  <si>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</si>
  <si>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</si>
  <si>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</si>
  <si>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</si>
  <si>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</si>
  <si>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</si>
  <si>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</si>
  <si>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</si>
  <si>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</si>
  <si>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</si>
  <si>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</si>
  <si>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</si>
  <si>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</si>
  <si>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</si>
  <si>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</si>
  <si>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</si>
  <si>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</si>
  <si>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</si>
  <si>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</si>
  <si>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</si>
  <si>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</si>
  <si>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</si>
  <si>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</si>
  <si>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</si>
  <si>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</si>
  <si>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</si>
  <si>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</si>
  <si>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</si>
  <si>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</si>
  <si>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</si>
  <si>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</si>
  <si>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</si>
  <si>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</si>
  <si>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</si>
  <si>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</si>
  <si>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</si>
  <si>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</si>
  <si>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</si>
  <si>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</si>
  <si>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</si>
  <si>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</si>
  <si>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</si>
  <si>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</si>
  <si>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</si>
  <si>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</si>
  <si>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</si>
  <si>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</si>
  <si>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</si>
  <si>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</si>
  <si>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</si>
  <si>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</si>
  <si>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</si>
  <si>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</si>
  <si>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</si>
  <si>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</si>
  <si>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</si>
  <si>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</si>
  <si>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</si>
  <si>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</si>
  <si>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</si>
  <si>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</si>
  <si>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</si>
  <si>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</si>
  <si>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</si>
  <si>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</si>
  <si>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</si>
  <si>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</si>
  <si>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</si>
  <si>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</si>
  <si>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</si>
  <si>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</si>
  <si>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</si>
  <si>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</si>
  <si>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</si>
  <si>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</si>
  <si>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</si>
  <si>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</si>
  <si>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</si>
  <si>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</si>
  <si>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</si>
  <si>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</si>
  <si>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</si>
  <si>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</si>
  <si>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</si>
  <si>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</si>
  <si>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</si>
  <si>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</si>
  <si>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</si>
  <si>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</si>
  <si>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</si>
  <si>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</si>
  <si>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</si>
  <si>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</si>
  <si>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</si>
  <si>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</si>
  <si>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</si>
  <si>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</si>
  <si>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</si>
  <si>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</si>
  <si>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</si>
  <si>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</si>
  <si>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</si>
  <si>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</si>
  <si>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</si>
  <si>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</si>
  <si>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</si>
  <si>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</si>
  <si>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</si>
  <si>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</si>
  <si>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</si>
  <si>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</si>
  <si>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</si>
  <si>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</si>
  <si>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</si>
  <si>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</si>
  <si>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</si>
  <si>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</si>
  <si>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</si>
  <si>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</si>
  <si>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</si>
  <si>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</si>
  <si>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</si>
  <si>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</si>
  <si>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</si>
  <si>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</si>
  <si>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</si>
  <si>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</si>
  <si>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</si>
  <si>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</si>
  <si>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</si>
  <si>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</si>
  <si>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</si>
  <si>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</si>
  <si>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</si>
  <si>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</si>
  <si>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</si>
  <si>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</si>
  <si>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</si>
  <si>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</si>
  <si>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</si>
  <si>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</si>
  <si>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</si>
  <si>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</si>
  <si>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</si>
  <si>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</si>
  <si>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</si>
  <si>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</si>
  <si>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</si>
  <si>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</si>
  <si>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</si>
  <si>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</si>
  <si>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</si>
  <si>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</si>
  <si>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</si>
  <si>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</si>
  <si>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</si>
  <si>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</si>
  <si>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</si>
  <si>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</si>
  <si>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</si>
  <si>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</si>
  <si>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</si>
  <si>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</si>
  <si>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</si>
  <si>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</si>
  <si>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</si>
  <si>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</si>
  <si>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</si>
  <si>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</si>
  <si>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</si>
  <si>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</si>
  <si>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</si>
  <si>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</si>
  <si>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</si>
  <si>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</si>
  <si>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</si>
  <si>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</si>
  <si>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</si>
  <si>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</si>
  <si>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</si>
  <si>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</si>
  <si>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</si>
  <si>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</si>
  <si>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</si>
  <si>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</si>
  <si>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</si>
  <si>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</si>
  <si>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</si>
  <si>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</si>
  <si>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</si>
  <si>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</si>
  <si>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</si>
  <si>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</si>
  <si>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</si>
  <si>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</si>
  <si>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</si>
  <si>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</si>
  <si>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</si>
  <si>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</si>
  <si>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</si>
  <si>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</si>
  <si>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</si>
  <si>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</si>
  <si>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</si>
  <si>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</si>
  <si>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</si>
  <si>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</si>
  <si>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</si>
  <si>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</si>
  <si>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</si>
  <si>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</si>
  <si>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</si>
  <si>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</si>
  <si>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</si>
  <si>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</si>
  <si>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</si>
  <si>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</si>
  <si>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</si>
  <si>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</si>
  <si>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</si>
  <si>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</si>
  <si>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</si>
  <si>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</si>
  <si>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</si>
  <si>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</si>
  <si>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</si>
  <si>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</si>
  <si>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</si>
  <si>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</si>
  <si>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</si>
  <si>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</si>
  <si>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</si>
  <si>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</si>
  <si>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</si>
  <si>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</si>
  <si>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</si>
  <si>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</si>
  <si>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</si>
  <si>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</si>
  <si>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</si>
  <si>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</si>
  <si>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</si>
  <si>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</si>
  <si>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</si>
  <si>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</si>
  <si>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</si>
  <si>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</si>
  <si>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</si>
  <si>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</si>
  <si>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</si>
  <si>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</si>
  <si>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</si>
  <si>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</si>
  <si>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</si>
  <si>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</si>
  <si>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</si>
  <si>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</si>
  <si>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</si>
  <si>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</si>
  <si>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</si>
  <si>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</si>
  <si>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</si>
  <si>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</si>
  <si>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</si>
  <si>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</si>
  <si>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</si>
  <si>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</si>
  <si>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</si>
  <si>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</si>
  <si>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</si>
  <si>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</si>
  <si>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</si>
  <si>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</si>
  <si>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</si>
  <si>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</si>
  <si>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</si>
  <si>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</si>
  <si>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</si>
  <si>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</si>
  <si>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</si>
  <si>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</si>
  <si>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</si>
  <si>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</si>
  <si>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</si>
  <si>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</si>
  <si>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</si>
  <si>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</si>
  <si>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</si>
  <si>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</si>
  <si>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</si>
  <si>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</si>
  <si>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</si>
  <si>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</si>
  <si>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</si>
  <si>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</si>
  <si>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</si>
  <si>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</si>
  <si>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</si>
  <si>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</si>
  <si>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</si>
  <si>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</si>
  <si>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</si>
  <si>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</si>
  <si>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</si>
  <si>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</si>
  <si>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</si>
  <si>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</si>
  <si>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</si>
  <si>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</si>
  <si>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</si>
  <si>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</si>
  <si>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</si>
  <si>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</si>
  <si>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</si>
  <si>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</si>
  <si>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</si>
  <si>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</si>
  <si>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</si>
  <si>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</si>
  <si>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</si>
  <si>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</si>
  <si>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</si>
  <si>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</si>
  <si>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</si>
  <si>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</si>
  <si>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</si>
  <si>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</si>
  <si>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</si>
  <si>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</si>
  <si>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</si>
  <si>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</si>
  <si>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</si>
  <si>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</si>
  <si>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</si>
  <si>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</si>
  <si>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</si>
  <si>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</si>
  <si>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</si>
  <si>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</si>
  <si>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</si>
  <si>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</si>
  <si>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</si>
  <si>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</si>
  <si>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</si>
  <si>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</si>
  <si>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</si>
  <si>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</si>
  <si>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</si>
  <si>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</si>
  <si>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</si>
  <si>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</si>
  <si>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</si>
  <si>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</si>
  <si>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</si>
  <si>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</si>
  <si>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</si>
  <si>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</si>
  <si>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</si>
  <si>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</si>
  <si>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</si>
  <si>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</si>
  <si>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</si>
  <si>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</si>
  <si>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</si>
  <si>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</si>
  <si>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</si>
  <si>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</si>
  <si>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</si>
  <si>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</si>
  <si>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</si>
  <si>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</si>
  <si>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</si>
  <si>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</si>
  <si>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</si>
  <si>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</si>
  <si>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</si>
  <si>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</si>
  <si>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</si>
  <si>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</si>
  <si>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</si>
  <si>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</si>
  <si>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</si>
  <si>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</si>
  <si>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</si>
  <si>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</si>
  <si>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</si>
  <si>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</si>
  <si>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</si>
  <si>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</si>
  <si>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</si>
  <si>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</si>
  <si>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</si>
  <si>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</si>
  <si>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</si>
  <si>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</si>
  <si>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</si>
  <si>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</si>
  <si>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</si>
  <si>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</si>
  <si>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</si>
  <si>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</si>
  <si>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</si>
  <si>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</si>
  <si>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</si>
  <si>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</si>
  <si>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</si>
  <si>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</si>
  <si>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</si>
  <si>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</si>
  <si>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</si>
  <si>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</si>
  <si>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</si>
  <si>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</si>
  <si>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</si>
  <si>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</si>
  <si>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</si>
  <si>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</si>
  <si>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</si>
  <si>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</si>
  <si>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</si>
  <si>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</si>
  <si>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</si>
  <si>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</si>
  <si>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</si>
  <si>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</si>
  <si>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</si>
  <si>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</si>
  <si>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</si>
  <si>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</si>
  <si>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</si>
  <si>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</si>
  <si>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</si>
  <si>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</si>
  <si>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</si>
  <si>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</si>
  <si>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</si>
  <si>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</si>
  <si>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</si>
  <si>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</si>
  <si>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</si>
  <si>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</si>
  <si>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</si>
  <si>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</si>
  <si>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</si>
  <si>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</si>
  <si>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</si>
  <si>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</si>
  <si>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</si>
  <si>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</si>
  <si>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</si>
  <si>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</si>
  <si>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</si>
  <si>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</si>
  <si>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</si>
  <si>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</si>
  <si>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</si>
  <si>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</si>
  <si>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</si>
  <si>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</si>
  <si>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</si>
  <si>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</si>
  <si>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</si>
  <si>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</si>
  <si>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</si>
  <si>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</si>
  <si>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</si>
  <si>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</si>
  <si>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</si>
  <si>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</si>
  <si>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</si>
  <si>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</si>
  <si>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</si>
  <si>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</si>
  <si>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</si>
  <si>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</si>
  <si>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</si>
  <si>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</si>
  <si>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</si>
  <si>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</si>
  <si>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</si>
  <si>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</si>
  <si>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</si>
  <si>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</si>
  <si>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</si>
  <si>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</si>
  <si>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</si>
  <si>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</si>
  <si>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</si>
  <si>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</si>
  <si>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</si>
  <si>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</si>
  <si>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</si>
  <si>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</si>
  <si>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</si>
  <si>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</si>
  <si>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</si>
  <si>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</si>
  <si>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</si>
  <si>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</si>
  <si>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</si>
  <si>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</si>
  <si>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</si>
  <si>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</si>
  <si>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</si>
  <si>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</si>
  <si>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</si>
  <si>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</si>
  <si>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</si>
  <si>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</si>
  <si>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</si>
  <si>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</si>
  <si>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</si>
  <si>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</si>
  <si>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</si>
  <si>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</si>
  <si>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</si>
  <si>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</si>
  <si>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</si>
  <si>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</si>
  <si>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</si>
  <si>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</si>
  <si>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</si>
  <si>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</si>
  <si>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</si>
  <si>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</si>
  <si>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</si>
  <si>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</si>
  <si>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</si>
  <si>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</si>
  <si>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</si>
  <si>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</si>
  <si>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</si>
  <si>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</si>
  <si>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</si>
  <si>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</si>
  <si>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</si>
  <si>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</si>
  <si>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</si>
  <si>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</si>
  <si>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</si>
  <si>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</si>
  <si>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</si>
  <si>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</si>
  <si>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</si>
  <si>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</si>
  <si>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</si>
  <si>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</si>
  <si>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</si>
  <si>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</si>
  <si>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</si>
  <si>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</si>
  <si>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</si>
  <si>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</si>
  <si>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</si>
  <si>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</si>
  <si>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</si>
  <si>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</si>
  <si>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</si>
  <si>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</si>
  <si>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</si>
  <si>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</si>
  <si>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</si>
  <si>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</si>
  <si>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</si>
  <si>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</si>
  <si>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</si>
  <si>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</si>
  <si>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</si>
  <si>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</si>
  <si>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</si>
  <si>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</si>
  <si>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</si>
  <si>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</si>
  <si>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</si>
  <si>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</si>
  <si>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</si>
  <si>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</si>
  <si>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</si>
  <si>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</si>
  <si>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</si>
  <si>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</si>
  <si>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</si>
  <si>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</si>
  <si>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</si>
  <si>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</si>
  <si>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</si>
  <si>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</si>
  <si>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</si>
  <si>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</si>
  <si>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</si>
  <si>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</si>
  <si>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</si>
  <si>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</si>
  <si>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</si>
  <si>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</si>
  <si>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</si>
  <si>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</si>
  <si>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</si>
  <si>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</si>
  <si>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</si>
  <si>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</si>
  <si>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</si>
  <si>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</si>
  <si>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</si>
  <si>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</si>
  <si>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</si>
  <si>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</si>
  <si>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</si>
  <si>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</si>
  <si>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</si>
  <si>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</si>
  <si>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</si>
  <si>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</si>
  <si>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</si>
  <si>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</si>
  <si>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</si>
  <si>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</si>
  <si>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</si>
  <si>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</si>
  <si>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</si>
  <si>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</si>
  <si>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</si>
  <si>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</si>
  <si>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</si>
  <si>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</si>
  <si>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</si>
  <si>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</si>
  <si>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</si>
  <si>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</si>
  <si>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</si>
  <si>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</si>
  <si>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</si>
  <si>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</si>
  <si>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</si>
  <si>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</si>
  <si>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</si>
  <si>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</si>
  <si>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</si>
  <si>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</si>
  <si>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</si>
  <si>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</si>
  <si>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</si>
  <si>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</si>
  <si>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</si>
  <si>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</si>
  <si>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</si>
  <si>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</si>
  <si>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</si>
  <si>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</si>
  <si>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</si>
  <si>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</si>
  <si>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</si>
  <si>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</si>
  <si>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</si>
  <si>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</si>
  <si>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</si>
  <si>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</si>
  <si>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</si>
  <si>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</si>
  <si>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</si>
  <si>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</si>
  <si>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</si>
  <si>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</si>
  <si>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</si>
  <si>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</si>
  <si>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</si>
  <si>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</si>
  <si>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</si>
  <si>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</si>
  <si>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</si>
  <si>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</si>
  <si>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</si>
  <si>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</si>
  <si>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</si>
  <si>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</si>
  <si>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</si>
  <si>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</si>
  <si>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</si>
  <si>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</si>
  <si>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</si>
  <si>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</si>
  <si>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</si>
  <si>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</si>
  <si>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</si>
  <si>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</si>
  <si>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</si>
  <si>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</si>
  <si>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</si>
  <si>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</si>
  <si>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</si>
  <si>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</si>
  <si>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</si>
  <si>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</si>
  <si>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</si>
  <si>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</si>
  <si>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</si>
  <si>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</si>
  <si>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</si>
  <si>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</si>
  <si>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</si>
  <si>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</si>
  <si>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</si>
  <si>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</si>
  <si>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</si>
  <si>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</si>
  <si>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</si>
  <si>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</si>
  <si>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</si>
  <si>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</si>
  <si>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</si>
  <si>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</si>
  <si>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</si>
  <si>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</si>
  <si>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</si>
  <si>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</si>
  <si>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</si>
  <si>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</si>
  <si>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</si>
  <si>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</si>
  <si>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</si>
  <si>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</si>
  <si>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</si>
  <si>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</si>
  <si>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</si>
  <si>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</si>
  <si>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</si>
  <si>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</si>
  <si>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</si>
  <si>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</si>
  <si>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</si>
  <si>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</si>
  <si>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</si>
  <si>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</si>
  <si>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</si>
  <si>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</si>
  <si>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</si>
  <si>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</si>
  <si>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</si>
  <si>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</si>
  <si>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</si>
  <si>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</si>
  <si>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</si>
  <si>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</si>
  <si>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</si>
  <si>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</si>
  <si>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</si>
  <si>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</si>
  <si>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</si>
  <si>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</si>
  <si>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</si>
  <si>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</si>
  <si>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</si>
  <si>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</si>
  <si>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</si>
  <si>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</si>
  <si>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</si>
  <si>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</si>
  <si>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</si>
  <si>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</si>
  <si>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</si>
  <si>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</si>
  <si>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</si>
  <si>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</si>
  <si>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</si>
  <si>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</si>
  <si>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</si>
  <si>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</si>
  <si>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</si>
  <si>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</si>
  <si>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</si>
  <si>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</si>
  <si>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</si>
  <si>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</si>
  <si>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</si>
  <si>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</si>
  <si>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</si>
  <si>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</si>
  <si>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</si>
  <si>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</si>
  <si>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</si>
  <si>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</si>
  <si>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</si>
  <si>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</si>
  <si>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</si>
  <si>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</si>
  <si>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</si>
  <si>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</si>
  <si>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</si>
  <si>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</si>
  <si>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</si>
  <si>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</si>
  <si>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</si>
  <si>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</si>
  <si>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</si>
  <si>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</si>
  <si>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</si>
  <si>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</si>
  <si>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</si>
  <si>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</si>
  <si>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</si>
  <si>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</si>
  <si>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</si>
  <si>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</si>
  <si>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</si>
  <si>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</si>
  <si>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</si>
  <si>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</si>
  <si>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</si>
  <si>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</si>
  <si>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</si>
  <si>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</si>
  <si>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</si>
  <si>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</si>
  <si>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</si>
  <si>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</si>
  <si>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</si>
  <si>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</si>
  <si>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</si>
  <si>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</si>
  <si>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</si>
  <si>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</si>
  <si>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</si>
  <si>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</si>
  <si>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</si>
  <si>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</si>
  <si>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</si>
  <si>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</si>
  <si>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</si>
  <si>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</si>
  <si>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</si>
  <si>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</si>
  <si>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</si>
  <si>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</si>
  <si>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</si>
  <si>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</si>
  <si>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</si>
  <si>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</si>
  <si>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</si>
  <si>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</si>
  <si>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</si>
  <si>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</si>
  <si>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</si>
  <si>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</si>
  <si>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</si>
  <si>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</si>
  <si>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</si>
  <si>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</si>
  <si>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</si>
  <si>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</si>
  <si>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</si>
  <si>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</si>
  <si>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</si>
  <si>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</si>
  <si>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</si>
  <si>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</si>
  <si>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</si>
  <si>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</si>
  <si>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</si>
  <si>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</si>
  <si>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</si>
  <si>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</si>
  <si>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</si>
  <si>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</si>
  <si>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</si>
  <si>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</si>
  <si>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</si>
  <si>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</si>
  <si>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</si>
  <si>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</si>
  <si>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</si>
  <si>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</si>
  <si>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</si>
  <si>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</si>
  <si>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</si>
  <si>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</si>
  <si>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</si>
  <si>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</si>
  <si>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</si>
  <si>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</si>
  <si>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</si>
  <si>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</si>
  <si>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</si>
  <si>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</si>
  <si>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</si>
  <si>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</si>
  <si>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</si>
  <si>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</si>
  <si>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</si>
  <si>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</si>
  <si>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</si>
  <si>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</si>
  <si>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</si>
  <si>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</si>
  <si>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</si>
  <si>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</si>
  <si>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</si>
  <si>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</si>
  <si>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</si>
  <si>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</si>
  <si>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</si>
  <si>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</si>
  <si>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</si>
  <si>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</si>
  <si>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</si>
  <si>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</si>
  <si>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</si>
  <si>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</si>
  <si>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</si>
  <si>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</si>
  <si>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</si>
  <si>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</si>
  <si>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</si>
  <si>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</si>
  <si>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</si>
  <si>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</si>
  <si>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</si>
  <si>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</si>
  <si>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</si>
  <si>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</si>
  <si>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</si>
  <si>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</si>
  <si>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</si>
  <si>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</si>
  <si>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</si>
  <si>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</si>
  <si>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</si>
  <si>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</si>
  <si>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</si>
  <si>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</si>
  <si>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</si>
  <si>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</si>
  <si>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</si>
  <si>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</si>
  <si>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</si>
  <si>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</si>
  <si>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</si>
  <si>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</si>
  <si>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</si>
  <si>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</si>
  <si>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</si>
  <si>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</si>
  <si>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</si>
  <si>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</si>
  <si>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</si>
  <si>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</si>
  <si>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</si>
  <si>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</si>
  <si>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</si>
  <si>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</si>
  <si>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</si>
  <si>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</si>
  <si>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</si>
  <si>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</si>
  <si>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</si>
  <si>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</si>
  <si>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</si>
  <si>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</si>
  <si>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</si>
  <si>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</si>
  <si>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</si>
  <si>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</si>
  <si>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</si>
  <si>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</si>
  <si>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</si>
  <si>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</si>
  <si>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</si>
  <si>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</si>
  <si>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</si>
  <si>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</si>
  <si>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</si>
  <si>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</si>
  <si>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</si>
  <si>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</si>
  <si>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</si>
  <si>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</si>
  <si>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</si>
  <si>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</si>
  <si>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</si>
  <si>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</si>
  <si>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</si>
  <si>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</si>
  <si>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</si>
  <si>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</si>
  <si>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</si>
  <si>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</si>
  <si>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</si>
  <si>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</si>
  <si>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</si>
  <si>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</si>
  <si>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</si>
  <si>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</si>
  <si>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</si>
  <si>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</si>
  <si>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</si>
  <si>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</si>
  <si>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</si>
  <si>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</si>
  <si>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</si>
  <si>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</si>
  <si>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</si>
  <si>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</si>
  <si>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</si>
  <si>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</si>
  <si>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</si>
  <si>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</si>
  <si>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</si>
  <si>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</si>
  <si>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</si>
  <si>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</si>
  <si>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</si>
  <si>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</si>
  <si>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</si>
  <si>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</si>
  <si>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</si>
  <si>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</si>
  <si>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</si>
  <si>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</si>
  <si>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</si>
  <si>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</si>
  <si>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</si>
  <si>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</si>
  <si>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</si>
  <si>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</si>
  <si>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</si>
  <si>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</si>
  <si>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</si>
  <si>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</si>
  <si>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</si>
  <si>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</si>
  <si>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</si>
  <si>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</si>
  <si>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</si>
  <si>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</si>
  <si>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</si>
  <si>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</si>
  <si>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</si>
  <si>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</si>
  <si>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</si>
  <si>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</si>
  <si>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</si>
  <si>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</si>
  <si>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</si>
  <si>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</si>
  <si>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</si>
  <si>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</si>
  <si>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</si>
  <si>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</si>
  <si>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</si>
  <si>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</si>
  <si>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</si>
  <si>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</si>
  <si>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</si>
  <si>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</si>
  <si>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</si>
  <si>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</si>
  <si>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</si>
  <si>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</si>
  <si>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</si>
  <si>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</si>
  <si>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</si>
  <si>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</si>
  <si>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</si>
  <si>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</si>
  <si>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</si>
  <si>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</si>
  <si>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</si>
  <si>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</si>
  <si>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</si>
  <si>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</si>
  <si>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</si>
  <si>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</si>
  <si>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</si>
  <si>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</si>
  <si>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</si>
  <si>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</si>
  <si>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</si>
  <si>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</si>
  <si>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</si>
  <si>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</si>
  <si>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</si>
  <si>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</si>
  <si>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</si>
  <si>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</si>
  <si>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</si>
  <si>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</si>
  <si>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</si>
  <si>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</si>
  <si>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</si>
  <si>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</si>
  <si>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</si>
  <si>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</si>
  <si>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</si>
  <si>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</si>
  <si>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</si>
  <si>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</si>
  <si>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</si>
  <si>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</si>
  <si>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</si>
  <si>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</si>
  <si>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</si>
  <si>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</si>
  <si>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</si>
  <si>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</si>
  <si>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</si>
  <si>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</si>
  <si>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</si>
  <si>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</si>
  <si>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</si>
  <si>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</si>
  <si>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</si>
  <si>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</si>
  <si>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</si>
  <si>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</si>
  <si>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</si>
  <si>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</si>
  <si>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</si>
  <si>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</si>
  <si>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</si>
  <si>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</si>
  <si>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</si>
  <si>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</si>
  <si>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</si>
  <si>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</si>
  <si>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</si>
  <si>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</si>
  <si>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</si>
  <si>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</si>
  <si>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</si>
  <si>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</si>
  <si>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</si>
  <si>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</si>
  <si>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</si>
  <si>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</si>
  <si>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</si>
  <si>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</si>
  <si>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</si>
  <si>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</si>
  <si>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</si>
  <si>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</si>
  <si>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</si>
  <si>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</si>
  <si>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</si>
  <si>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</si>
  <si>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</si>
  <si>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</si>
  <si>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</si>
  <si>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</si>
  <si>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</si>
  <si>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</si>
  <si>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</si>
  <si>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</si>
  <si>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</si>
  <si>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</si>
  <si>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</si>
  <si>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</si>
  <si>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</si>
  <si>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</si>
  <si>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</si>
  <si>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</si>
  <si>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</si>
  <si>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</si>
  <si>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</si>
  <si>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</si>
  <si>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</si>
  <si>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</si>
  <si>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</si>
  <si>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</si>
  <si>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</si>
  <si>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</si>
  <si>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</si>
  <si>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</si>
  <si>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</si>
  <si>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</si>
  <si>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</si>
  <si>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</si>
  <si>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</si>
  <si>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</si>
  <si>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</si>
  <si>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</si>
  <si>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</si>
  <si>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</si>
  <si>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</si>
  <si>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</si>
  <si>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</si>
  <si>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</si>
  <si>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</si>
  <si>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</si>
  <si>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</si>
  <si>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</si>
  <si>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</si>
  <si>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</si>
  <si>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</si>
  <si>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</si>
  <si>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</si>
  <si>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</si>
  <si>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</si>
  <si>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</si>
  <si>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</si>
  <si>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</si>
  <si>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</si>
  <si>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</si>
  <si>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</si>
  <si>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</si>
  <si>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</si>
  <si>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</si>
  <si>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</si>
  <si>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</si>
  <si>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</si>
  <si>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</si>
  <si>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</si>
  <si>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</si>
  <si>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</si>
  <si>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</si>
  <si>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</si>
  <si>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</si>
  <si>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</si>
  <si>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</si>
  <si>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</si>
  <si>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</si>
  <si>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</si>
  <si>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</si>
  <si>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</si>
  <si>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</si>
  <si>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</si>
  <si>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</si>
  <si>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</si>
  <si>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</si>
  <si>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</si>
  <si>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</si>
  <si>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</si>
  <si>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</si>
  <si>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</si>
  <si>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</si>
  <si>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</si>
  <si>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</si>
  <si>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</si>
  <si>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</si>
  <si>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</si>
  <si>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</si>
  <si>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</si>
  <si>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</si>
  <si>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</si>
  <si>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</si>
  <si>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</si>
  <si>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</si>
  <si>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</si>
  <si>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</si>
  <si>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</si>
  <si>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</si>
  <si>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</si>
  <si>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</si>
  <si>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</si>
  <si>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</si>
  <si>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</si>
  <si>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</si>
  <si>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</si>
  <si>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</si>
  <si>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</si>
  <si>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</si>
  <si>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</si>
  <si>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</si>
  <si>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</si>
  <si>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</si>
  <si>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</si>
  <si>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</si>
  <si>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</si>
  <si>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</si>
  <si>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</si>
  <si>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</si>
  <si>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</si>
  <si>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</si>
  <si>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</si>
  <si>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</si>
  <si>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</si>
  <si>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</si>
  <si>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</si>
  <si>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</si>
  <si>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</si>
  <si>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</si>
  <si>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</si>
  <si>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</si>
  <si>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</si>
  <si>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</si>
  <si>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</si>
  <si>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</si>
  <si>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</si>
  <si>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</si>
  <si>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</si>
  <si>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</si>
  <si>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</si>
  <si>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</si>
  <si>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</si>
  <si>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</si>
  <si>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</si>
  <si>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</si>
  <si>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</si>
  <si>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</si>
  <si>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</si>
  <si>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</si>
  <si>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</si>
  <si>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</si>
  <si>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</si>
  <si>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</si>
  <si>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</si>
  <si>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</si>
  <si>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</si>
  <si>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</si>
  <si>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</si>
  <si>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</si>
  <si>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</si>
  <si>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</si>
  <si>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</si>
  <si>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</si>
  <si>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</si>
  <si>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</si>
  <si>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</si>
  <si>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</si>
  <si>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</si>
  <si>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</si>
  <si>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</si>
  <si>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</si>
  <si>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</si>
  <si>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</si>
  <si>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</si>
  <si>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</si>
  <si>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</si>
  <si>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</si>
  <si>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</si>
  <si>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</si>
  <si>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</si>
  <si>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</si>
  <si>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</si>
  <si>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</si>
  <si>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</si>
  <si>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</si>
  <si>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</si>
  <si>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</si>
  <si>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</si>
  <si>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</si>
  <si>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</si>
  <si>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</si>
  <si>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</si>
  <si>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</si>
  <si>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</si>
  <si>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</si>
  <si>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</si>
  <si>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</si>
  <si>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</si>
  <si>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</si>
  <si>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</si>
  <si>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</si>
  <si>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</si>
  <si>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</si>
  <si>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</si>
  <si>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</si>
  <si>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</si>
  <si>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</si>
  <si>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</si>
  <si>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</si>
  <si>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</si>
  <si>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</si>
  <si>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</si>
  <si>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</si>
  <si>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</si>
  <si>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</si>
  <si>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</si>
  <si>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</si>
  <si>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</si>
  <si>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</si>
  <si>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</si>
  <si>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</si>
  <si>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</si>
  <si>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</si>
  <si>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</si>
  <si>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</si>
  <si>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</si>
  <si>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</si>
  <si>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</si>
  <si>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</si>
  <si>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</si>
  <si>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</si>
  <si>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</si>
  <si>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</si>
  <si>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</si>
  <si>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</si>
  <si>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</si>
  <si>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</si>
  <si>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</si>
  <si>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</si>
  <si>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</si>
  <si>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</si>
  <si>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</si>
  <si>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</si>
  <si>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</si>
  <si>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</si>
  <si>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</si>
  <si>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</si>
  <si>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</si>
  <si>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</si>
  <si>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</si>
  <si>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</si>
  <si>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</si>
  <si>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</si>
  <si>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</si>
  <si>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</si>
  <si>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</si>
  <si>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</si>
  <si>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</si>
  <si>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</si>
  <si>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</si>
  <si>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</si>
  <si>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</si>
  <si>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</si>
  <si>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</si>
  <si>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</si>
  <si>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</si>
  <si>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</si>
  <si>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</si>
  <si>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</si>
  <si>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</si>
  <si>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</si>
  <si>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</si>
  <si>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</si>
  <si>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</si>
  <si>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</si>
  <si>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</si>
  <si>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</si>
  <si>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</si>
  <si>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</si>
  <si>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</si>
  <si>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</si>
  <si>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</si>
  <si>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</si>
  <si>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</si>
  <si>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</si>
  <si>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</si>
  <si>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</si>
  <si>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</si>
  <si>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</si>
  <si>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</si>
  <si>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</si>
  <si>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</si>
  <si>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</si>
  <si>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</si>
  <si>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</si>
  <si>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</si>
  <si>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</si>
  <si>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</si>
  <si>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</si>
  <si>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</si>
  <si>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</si>
  <si>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</si>
  <si>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</si>
  <si>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</si>
  <si>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</si>
  <si>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</si>
  <si>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</si>
  <si>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</si>
  <si>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</si>
  <si>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</si>
  <si>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</si>
  <si>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</si>
  <si>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</si>
  <si>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</si>
  <si>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</si>
  <si>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</si>
  <si>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</si>
  <si>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</si>
  <si>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</si>
  <si>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</si>
  <si>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</si>
  <si>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</si>
  <si>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</si>
  <si>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</si>
  <si>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</si>
  <si>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</si>
  <si>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</si>
  <si>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</si>
  <si>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</si>
  <si>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</si>
  <si>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</si>
  <si>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</si>
  <si>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</si>
  <si>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</si>
  <si>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</si>
  <si>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</si>
  <si>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</si>
  <si>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</si>
  <si>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</si>
  <si>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</si>
  <si>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</si>
  <si>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</si>
  <si>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</si>
  <si>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</si>
  <si>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</si>
  <si>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</si>
  <si>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</si>
  <si>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</si>
  <si>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</si>
  <si>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</si>
  <si>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</si>
  <si>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</si>
  <si>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</si>
  <si>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</si>
  <si>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</si>
  <si>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</si>
  <si>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</si>
  <si>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</si>
  <si>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</si>
  <si>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</si>
  <si>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</si>
  <si>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</si>
  <si>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</si>
  <si>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</si>
  <si>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</si>
  <si>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</si>
  <si>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</si>
  <si>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</si>
  <si>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</si>
  <si>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</si>
  <si>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</si>
  <si>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</si>
  <si>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</si>
  <si>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</si>
  <si>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</si>
  <si>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</si>
  <si>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</si>
  <si>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</si>
  <si>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</si>
  <si>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</si>
  <si>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</si>
  <si>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</si>
  <si>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</si>
  <si>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</si>
  <si>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</si>
  <si>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</si>
  <si>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</si>
  <si>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</si>
  <si>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</si>
  <si>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</si>
  <si>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</si>
  <si>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</si>
  <si>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</si>
  <si>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</si>
  <si>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</si>
  <si>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</si>
  <si>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</si>
  <si>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</si>
  <si>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</si>
  <si>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</si>
  <si>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</si>
  <si>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</si>
  <si>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</si>
  <si>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</si>
  <si>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</si>
  <si>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</si>
  <si>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</si>
  <si>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</si>
  <si>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</si>
  <si>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</si>
  <si>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</si>
  <si>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</si>
  <si>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</si>
  <si>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</si>
  <si>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</si>
  <si>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</si>
  <si>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</si>
  <si>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</si>
  <si>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</si>
  <si>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</si>
  <si>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</si>
  <si>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</si>
  <si>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</si>
  <si>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</si>
  <si>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</si>
  <si>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</si>
  <si>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</si>
  <si>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</si>
  <si>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</si>
  <si>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</si>
  <si>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</si>
  <si>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</si>
  <si>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</si>
  <si>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</si>
  <si>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</si>
  <si>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</si>
  <si>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</si>
  <si>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</si>
  <si>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</si>
  <si>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</si>
  <si>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</si>
  <si>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</si>
  <si>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</si>
  <si>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</si>
  <si>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</si>
  <si>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</si>
  <si>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</si>
  <si>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</si>
  <si>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</si>
  <si>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</si>
  <si>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</si>
  <si>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</si>
  <si>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</si>
  <si>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</si>
  <si>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</si>
  <si>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</si>
  <si>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</si>
  <si>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</si>
  <si>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</si>
  <si>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</si>
  <si>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</si>
  <si>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</si>
  <si>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</si>
  <si>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</si>
  <si>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</si>
  <si>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</si>
  <si>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</si>
  <si>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</si>
  <si>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</si>
  <si>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</si>
  <si>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</si>
  <si>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</si>
  <si>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</si>
  <si>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</si>
  <si>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</si>
  <si>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</si>
  <si>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</si>
  <si>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</si>
  <si>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</si>
  <si>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</si>
  <si>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</si>
  <si>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</si>
  <si>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</si>
  <si>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</si>
  <si>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</si>
  <si>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</si>
  <si>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</si>
  <si>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</si>
  <si>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</si>
  <si>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</si>
  <si>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</si>
  <si>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</si>
  <si>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</si>
  <si>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</si>
  <si>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</si>
  <si>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</si>
  <si>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</si>
  <si>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</si>
  <si>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</si>
  <si>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</si>
  <si>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</si>
  <si>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</si>
  <si>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</si>
  <si>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</si>
  <si>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</si>
  <si>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</si>
  <si>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</si>
  <si>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</si>
  <si>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</si>
  <si>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</si>
  <si>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</si>
  <si>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</si>
  <si>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</si>
  <si>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</si>
  <si>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</si>
  <si>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</si>
  <si>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</si>
  <si>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</si>
  <si>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</si>
  <si>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</si>
  <si>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</si>
  <si>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</si>
  <si>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</si>
  <si>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</si>
  <si>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</si>
  <si>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</si>
  <si>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</si>
  <si>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</si>
  <si>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</si>
  <si>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</si>
  <si>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</si>
  <si>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</si>
  <si>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</si>
  <si>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</si>
  <si>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</si>
  <si>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</si>
  <si>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</si>
  <si>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</si>
  <si>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</si>
  <si>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</si>
  <si>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</si>
  <si>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</si>
  <si>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</si>
  <si>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</si>
  <si>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</si>
  <si>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</si>
  <si>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</si>
  <si>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</si>
  <si>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</si>
  <si>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</si>
  <si>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</si>
  <si>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</si>
  <si>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</si>
  <si>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</si>
  <si>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</si>
  <si>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</si>
  <si>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</si>
  <si>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</si>
  <si>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</si>
  <si>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</si>
  <si>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</si>
  <si>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</si>
  <si>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</si>
  <si>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</si>
  <si>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</si>
  <si>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</si>
  <si>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</si>
  <si>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</si>
  <si>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</si>
  <si>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</si>
  <si>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</si>
  <si>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</si>
  <si>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</si>
  <si>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</si>
  <si>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</si>
  <si>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</si>
  <si>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</si>
  <si>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</si>
  <si>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</si>
  <si>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</si>
  <si>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</si>
  <si>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</si>
  <si>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</si>
  <si>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</si>
  <si>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</si>
  <si>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</si>
  <si>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</si>
  <si>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</si>
  <si>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</si>
  <si>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</si>
  <si>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</si>
  <si>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</si>
  <si>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</si>
  <si>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</si>
  <si>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</si>
  <si>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</si>
  <si>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</si>
  <si>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</si>
  <si>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</si>
  <si>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</si>
  <si>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</si>
  <si>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</si>
  <si>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</si>
  <si>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</si>
  <si>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</si>
  <si>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</si>
  <si>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</si>
  <si>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</si>
  <si>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</si>
  <si>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</si>
  <si>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</si>
  <si>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</si>
  <si>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</si>
  <si>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</si>
  <si>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</si>
  <si>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</si>
  <si>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</si>
  <si>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</si>
  <si>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</si>
  <si>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</si>
  <si>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</si>
  <si>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</si>
  <si>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</si>
  <si>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</si>
  <si>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</si>
  <si>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</si>
  <si>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</si>
  <si>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</si>
  <si>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</si>
  <si>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</si>
  <si>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</si>
  <si>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</si>
  <si>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</si>
  <si>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</si>
  <si>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</si>
  <si>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</si>
  <si>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</si>
  <si>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</si>
  <si>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</si>
  <si>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</si>
  <si>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</si>
  <si>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</si>
  <si>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</si>
  <si>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</si>
  <si>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</si>
  <si>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</si>
  <si>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</si>
  <si>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</si>
  <si>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</si>
  <si>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</si>
  <si>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</si>
  <si>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</si>
  <si>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</si>
  <si>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</si>
  <si>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</si>
  <si>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</si>
  <si>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</si>
  <si>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</si>
  <si>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</si>
  <si>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</si>
  <si>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</si>
  <si>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</si>
  <si>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</si>
  <si>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</si>
  <si>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</si>
  <si>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</si>
  <si>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</si>
  <si>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</si>
  <si>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</si>
  <si>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</si>
  <si>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</si>
  <si>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</si>
  <si>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</si>
  <si>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</si>
  <si>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</si>
  <si>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</si>
  <si>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</si>
  <si>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</si>
  <si>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</si>
  <si>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</si>
  <si>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</si>
  <si>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</si>
  <si>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</si>
  <si>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</si>
  <si>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</si>
  <si>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</si>
  <si>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</si>
  <si>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</si>
  <si>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</si>
  <si>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</si>
  <si>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</si>
  <si>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</si>
  <si>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</si>
  <si>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</si>
  <si>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</si>
  <si>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</si>
  <si>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</si>
  <si>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</si>
  <si>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</si>
  <si>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</si>
  <si>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</si>
  <si>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</si>
  <si>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</si>
  <si>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</si>
  <si>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</si>
  <si>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</si>
  <si>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</si>
  <si>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</si>
  <si>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</si>
  <si>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</si>
  <si>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</si>
  <si>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</si>
  <si>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</si>
  <si>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</si>
  <si>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</si>
  <si>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</si>
  <si>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</si>
  <si>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</si>
  <si>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</si>
  <si>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</si>
  <si>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</si>
  <si>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</si>
  <si>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</si>
  <si>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</si>
  <si>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</si>
  <si>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</si>
  <si>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</si>
  <si>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</si>
  <si>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</si>
  <si>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</si>
  <si>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</si>
  <si>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</si>
  <si>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</si>
  <si>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</si>
  <si>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</si>
  <si>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</si>
  <si>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</si>
  <si>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</si>
  <si>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</si>
  <si>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</si>
  <si>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</si>
  <si>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</si>
  <si>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</si>
  <si>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</si>
  <si>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</si>
  <si>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</si>
  <si>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</si>
  <si>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</si>
  <si>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</si>
  <si>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</si>
  <si>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</si>
  <si>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</si>
  <si>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</si>
  <si>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</si>
  <si>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</si>
  <si>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</si>
  <si>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</si>
  <si>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</si>
  <si>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</si>
  <si>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</si>
  <si>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</si>
  <si>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</si>
  <si>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</si>
  <si>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</si>
  <si>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</si>
  <si>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</si>
  <si>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</si>
  <si>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</si>
  <si>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</si>
  <si>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</si>
  <si>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</si>
  <si>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</si>
  <si>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</si>
  <si>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</si>
  <si>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</si>
  <si>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</si>
  <si>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</si>
  <si>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</si>
  <si>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</si>
  <si>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</si>
  <si>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</si>
  <si>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</si>
  <si>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</si>
  <si>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</si>
  <si>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</si>
  <si>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</si>
  <si>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</si>
  <si>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</si>
  <si>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</si>
  <si>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</si>
  <si>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</si>
  <si>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</si>
  <si>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</si>
  <si>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</si>
  <si>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</si>
  <si>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</si>
  <si>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</si>
  <si>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</si>
  <si>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</si>
  <si>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</si>
  <si>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</si>
  <si>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</si>
  <si>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</si>
  <si>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</si>
  <si>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</si>
  <si>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</si>
  <si>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</si>
  <si>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</si>
  <si>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</si>
  <si>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</si>
  <si>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</si>
  <si>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</si>
  <si>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</si>
  <si>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</si>
  <si>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</si>
  <si>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</si>
  <si>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</si>
  <si>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</si>
  <si>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</si>
  <si>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</si>
  <si>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</si>
  <si>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</si>
  <si>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</si>
  <si>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</si>
  <si>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</si>
  <si>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</si>
  <si>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</si>
  <si>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</si>
  <si>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</si>
  <si>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</si>
  <si>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</si>
  <si>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</si>
  <si>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</si>
  <si>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</si>
  <si>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</si>
  <si>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</si>
  <si>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</si>
  <si>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</si>
  <si>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</si>
  <si>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</si>
  <si>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</si>
  <si>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</si>
  <si>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</si>
  <si>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</si>
  <si>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</si>
  <si>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</si>
  <si>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</si>
  <si>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</si>
  <si>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</si>
  <si>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</si>
  <si>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</si>
  <si>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</si>
  <si>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</si>
  <si>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</si>
  <si>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</si>
  <si>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</si>
  <si>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</si>
  <si>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</si>
  <si>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</si>
  <si>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</si>
  <si>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</si>
  <si>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</si>
  <si>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</si>
  <si>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</si>
  <si>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</si>
  <si>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</si>
  <si>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</si>
  <si>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</si>
  <si>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</si>
  <si>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</si>
  <si>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</si>
  <si>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</si>
  <si>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</si>
  <si>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</si>
  <si>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</si>
  <si>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</si>
  <si>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</si>
  <si>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</si>
  <si>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</si>
  <si>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</si>
  <si>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</si>
  <si>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</si>
  <si>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</si>
  <si>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</si>
  <si>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</si>
  <si>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</si>
  <si>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</si>
  <si>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</si>
  <si>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</si>
  <si>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</si>
  <si>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</si>
  <si>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</si>
  <si>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</si>
  <si>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</si>
  <si>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</si>
  <si>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</si>
  <si>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</si>
  <si>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</si>
  <si>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</si>
  <si>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</si>
  <si>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</si>
  <si>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</si>
  <si>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</si>
  <si>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</si>
  <si>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</si>
  <si>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</si>
  <si>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</si>
  <si>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</si>
  <si>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</si>
  <si>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</si>
  <si>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</si>
  <si>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</si>
  <si>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</si>
  <si>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</si>
  <si>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</si>
  <si>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</si>
  <si>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</si>
  <si>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</si>
  <si>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</si>
  <si>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</si>
  <si>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</si>
  <si>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</si>
  <si>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</si>
  <si>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</si>
  <si>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</si>
  <si>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</si>
  <si>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</si>
  <si>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</si>
  <si>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</si>
  <si>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</si>
  <si>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</si>
  <si>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</si>
  <si>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</si>
  <si>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</si>
  <si>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</si>
  <si>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</si>
  <si>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</si>
  <si>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</si>
  <si>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</si>
  <si>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</si>
  <si>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</si>
  <si>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</si>
  <si>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</si>
  <si>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</si>
  <si>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</si>
  <si>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</si>
  <si>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</si>
  <si>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</si>
  <si>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</si>
  <si>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</si>
  <si>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</si>
  <si>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</si>
  <si>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</si>
  <si>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</si>
  <si>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</si>
  <si>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</si>
  <si>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</si>
  <si>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</si>
  <si>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</si>
  <si>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</si>
  <si>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</si>
  <si>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</si>
  <si>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</si>
  <si>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</si>
  <si>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</si>
  <si>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</si>
  <si>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</si>
  <si>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</si>
  <si>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</si>
  <si>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</si>
  <si>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</si>
  <si>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</si>
  <si>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</si>
  <si>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</si>
  <si>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</si>
  <si>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</si>
  <si>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</si>
  <si>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</si>
  <si>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</si>
  <si>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</si>
  <si>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</si>
  <si>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</si>
  <si>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</si>
  <si>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</si>
  <si>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</si>
  <si>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</si>
  <si>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</si>
  <si>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</si>
  <si>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</si>
  <si>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</si>
  <si>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</si>
  <si>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</si>
  <si>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</si>
  <si>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</si>
  <si>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</si>
  <si>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</si>
  <si>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</si>
  <si>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</si>
  <si>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</si>
  <si>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</si>
  <si>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</si>
  <si>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</si>
  <si>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</si>
  <si>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</si>
  <si>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</si>
  <si>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</si>
  <si>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</si>
  <si>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</si>
  <si>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</si>
  <si>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</si>
  <si>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</si>
  <si>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</si>
  <si>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</si>
  <si>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</si>
  <si>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</si>
  <si>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</si>
  <si>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</si>
  <si>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</si>
  <si>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</si>
  <si>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</si>
  <si>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</si>
  <si>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</si>
  <si>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</si>
  <si>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</si>
  <si>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</si>
  <si>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</si>
  <si>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</si>
  <si>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</si>
  <si>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</si>
  <si>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</si>
  <si>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</si>
  <si>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</si>
  <si>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</si>
  <si>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</si>
  <si>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</si>
  <si>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</si>
  <si>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</si>
  <si>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</si>
  <si>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</si>
  <si>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</si>
  <si>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</si>
  <si>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</si>
  <si>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</si>
  <si>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</si>
  <si>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</si>
  <si>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</si>
  <si>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</si>
  <si>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</si>
  <si>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</si>
  <si>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</si>
  <si>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</si>
  <si>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</si>
  <si>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</si>
  <si>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</si>
  <si>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</si>
  <si>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</si>
  <si>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</si>
  <si>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</si>
  <si>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</si>
  <si>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</si>
  <si>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</si>
  <si>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</si>
  <si>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</si>
  <si>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</si>
  <si>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</si>
  <si>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</si>
  <si>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</si>
  <si>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</si>
  <si>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</si>
  <si>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</si>
  <si>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</si>
  <si>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</si>
  <si>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</si>
  <si>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</si>
  <si>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</si>
  <si>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</si>
  <si>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</si>
  <si>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</si>
  <si>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</si>
  <si>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</si>
  <si>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</si>
  <si>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</si>
  <si>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</si>
  <si>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</si>
  <si>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</si>
  <si>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</si>
  <si>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</si>
  <si>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</si>
  <si>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</si>
  <si>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</si>
  <si>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</si>
  <si>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</si>
  <si>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</si>
  <si>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</si>
  <si>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</si>
  <si>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</si>
  <si>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</si>
  <si>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</si>
  <si>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</si>
  <si>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</si>
  <si>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</si>
  <si>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</si>
  <si>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</si>
  <si>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</si>
  <si>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</si>
  <si>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</si>
  <si>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</si>
  <si>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</si>
  <si>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</si>
  <si>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</si>
  <si>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</si>
  <si>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</si>
  <si>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</si>
  <si>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</si>
  <si>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</si>
  <si>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</si>
  <si>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</si>
  <si>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</si>
  <si>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</si>
  <si>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</si>
  <si>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</si>
  <si>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</si>
  <si>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</si>
  <si>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</si>
  <si>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</si>
  <si>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</si>
  <si>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</si>
  <si>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</si>
  <si>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</si>
  <si>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</si>
  <si>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</si>
  <si>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</si>
  <si>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</si>
  <si>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</si>
  <si>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</si>
  <si>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</si>
  <si>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</si>
  <si>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</si>
  <si>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</si>
  <si>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</si>
  <si>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</si>
  <si>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</si>
  <si>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</si>
  <si>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</si>
  <si>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</si>
  <si>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</si>
  <si>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</si>
  <si>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</si>
  <si>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</si>
  <si>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</si>
  <si>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</si>
  <si>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</si>
  <si>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</si>
  <si>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</si>
  <si>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</si>
  <si>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</si>
  <si>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</si>
  <si>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</si>
  <si>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</si>
  <si>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</si>
  <si>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</si>
  <si>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</si>
  <si>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</si>
  <si>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</si>
  <si>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</si>
  <si>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</si>
  <si>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</si>
  <si>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</si>
  <si>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</si>
  <si>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</si>
  <si>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</si>
  <si>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</si>
  <si>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</si>
  <si>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</si>
  <si>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</si>
  <si>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</si>
  <si>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</si>
  <si>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</si>
  <si>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</si>
  <si>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</si>
  <si>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</si>
  <si>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</si>
  <si>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</si>
  <si>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</si>
  <si>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</si>
  <si>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</si>
  <si>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</si>
  <si>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</si>
  <si>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</si>
  <si>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</si>
  <si>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</si>
  <si>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</si>
  <si>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</si>
  <si>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</si>
  <si>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</si>
  <si>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</si>
  <si>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</si>
  <si>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</si>
  <si>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</si>
  <si>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</si>
  <si>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</si>
  <si>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</si>
  <si>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</si>
  <si>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</si>
  <si>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</si>
  <si>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</si>
  <si>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</si>
  <si>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</si>
  <si>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</si>
  <si>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</si>
  <si>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</si>
  <si>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</si>
  <si>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</si>
  <si>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</si>
  <si>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</si>
  <si>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</si>
  <si>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</si>
  <si>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</si>
  <si>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</si>
  <si>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</si>
  <si>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</si>
  <si>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</si>
  <si>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</si>
  <si>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</si>
  <si>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</si>
  <si>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</si>
  <si>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</si>
  <si>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</si>
  <si>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</si>
  <si>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</si>
  <si>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</si>
  <si>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</si>
  <si>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</si>
  <si>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</si>
  <si>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</si>
  <si>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</si>
  <si>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</si>
  <si>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</si>
  <si>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</si>
  <si>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</si>
  <si>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</si>
  <si>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</si>
  <si>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</si>
  <si>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</si>
  <si>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</si>
  <si>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</si>
  <si>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</si>
  <si>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</si>
  <si>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</si>
  <si>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</si>
  <si>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</si>
  <si>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</si>
  <si>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</si>
  <si>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</si>
  <si>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</si>
  <si>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</si>
  <si>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</si>
  <si>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</si>
  <si>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</si>
  <si>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</si>
  <si>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</si>
  <si>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</si>
  <si>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</si>
  <si>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</si>
  <si>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</si>
  <si>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</si>
  <si>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</si>
  <si>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</si>
  <si>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</si>
  <si>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</si>
  <si>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</si>
  <si>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</si>
  <si>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</si>
  <si>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</si>
  <si>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</si>
  <si>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</si>
  <si>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</si>
  <si>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</si>
  <si>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</si>
  <si>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</si>
  <si>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</si>
  <si>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</si>
  <si>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</si>
  <si>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</si>
  <si>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</si>
  <si>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</si>
  <si>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</si>
  <si>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</si>
  <si>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</si>
  <si>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</si>
  <si>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</si>
  <si>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</si>
  <si>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</si>
  <si>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</si>
  <si>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</si>
  <si>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</si>
  <si>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</si>
  <si>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</si>
  <si>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</si>
  <si>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</si>
  <si>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</si>
  <si>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</si>
  <si>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</si>
  <si>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</si>
  <si>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</si>
  <si>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</si>
  <si>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</si>
  <si>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</si>
  <si>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</si>
  <si>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</si>
  <si>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</si>
  <si>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</si>
  <si>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</si>
  <si>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</si>
  <si>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</si>
  <si>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</si>
  <si>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</si>
  <si>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</si>
  <si>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</si>
  <si>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</si>
  <si>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</si>
  <si>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</si>
  <si>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</si>
  <si>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</si>
  <si>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</si>
  <si>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</si>
  <si>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</si>
  <si>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</si>
  <si>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</si>
  <si>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</si>
  <si>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</si>
  <si>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</si>
  <si>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</si>
  <si>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</si>
  <si>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</si>
  <si>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</si>
  <si>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</si>
  <si>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</si>
  <si>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</si>
  <si>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</si>
  <si>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</si>
  <si>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</si>
  <si>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</si>
  <si>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</si>
  <si>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</si>
  <si>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</si>
  <si>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</si>
  <si>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</si>
  <si>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</si>
  <si>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</si>
  <si>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</si>
  <si>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</si>
  <si>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</si>
  <si>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</si>
  <si>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</si>
  <si>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</si>
  <si>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</si>
  <si>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</si>
  <si>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</si>
  <si>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</si>
  <si>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</si>
  <si>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</si>
  <si>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</si>
  <si>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</si>
  <si>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</si>
  <si>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</si>
  <si>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</si>
  <si>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</si>
  <si>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</si>
  <si>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</si>
  <si>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</si>
  <si>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</si>
  <si>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</si>
  <si>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</si>
  <si>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</si>
  <si>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</si>
  <si>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</si>
  <si>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</si>
  <si>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</si>
  <si>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</si>
  <si>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</si>
  <si>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</si>
  <si>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</si>
  <si>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</si>
  <si>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</si>
  <si>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</si>
  <si>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</si>
  <si>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</si>
  <si>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</si>
  <si>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</si>
  <si>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</si>
  <si>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</si>
  <si>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</si>
  <si>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</si>
  <si>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</si>
  <si>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</si>
  <si>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</si>
  <si>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</si>
  <si>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</si>
  <si>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</si>
  <si>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</si>
  <si>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</si>
  <si>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</si>
  <si>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</si>
  <si>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</si>
  <si>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</si>
  <si>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</si>
  <si>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</si>
  <si>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</si>
  <si>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</si>
  <si>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</si>
  <si>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</si>
  <si>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</si>
  <si>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</si>
  <si>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</si>
  <si>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</si>
  <si>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</si>
  <si>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</si>
  <si>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</si>
  <si>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</si>
  <si>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</si>
  <si>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</si>
  <si>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</si>
  <si>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</si>
  <si>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</si>
  <si>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</si>
  <si>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</si>
  <si>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</si>
  <si>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</si>
  <si>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</si>
  <si>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</si>
  <si>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</si>
  <si>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</si>
  <si>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</si>
  <si>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</si>
  <si>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</si>
  <si>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</si>
  <si>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</si>
  <si>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</si>
  <si>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</si>
  <si>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</si>
  <si>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</si>
  <si>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</si>
  <si>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</si>
  <si>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</si>
  <si>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</si>
  <si>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</si>
  <si>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</si>
  <si>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</si>
  <si>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</si>
  <si>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</si>
  <si>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</si>
  <si>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</si>
  <si>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</si>
  <si>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</si>
  <si>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</si>
  <si>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</si>
  <si>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</si>
  <si>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</si>
  <si>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</si>
  <si>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</si>
  <si>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</si>
  <si>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</si>
  <si>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</si>
  <si>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</si>
  <si>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</si>
  <si>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</si>
  <si>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</si>
  <si>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</si>
  <si>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</si>
  <si>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</si>
  <si>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</si>
  <si>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</si>
  <si>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</si>
  <si>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</si>
  <si>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</si>
  <si>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</si>
  <si>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</si>
  <si>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</si>
  <si>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</si>
  <si>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</si>
  <si>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</si>
  <si>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</si>
  <si>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</si>
  <si>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</si>
  <si>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</si>
  <si>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</si>
  <si>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</si>
  <si>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</si>
  <si>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</si>
  <si>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</si>
  <si>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</si>
  <si>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</si>
  <si>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</si>
  <si>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</si>
  <si>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</si>
  <si>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</si>
  <si>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</si>
  <si>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</si>
  <si>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</si>
  <si>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</si>
  <si>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</si>
  <si>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</si>
  <si>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</si>
  <si>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</si>
  <si>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</si>
  <si>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</si>
  <si>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</si>
  <si>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</si>
  <si>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</si>
  <si>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</si>
  <si>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</si>
  <si>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</si>
  <si>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</si>
  <si>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</si>
  <si>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</si>
  <si>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</si>
  <si>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</si>
  <si>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</si>
  <si>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</si>
  <si>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</si>
  <si>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</si>
  <si>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</si>
  <si>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</si>
  <si>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</si>
  <si>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</si>
  <si>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</si>
  <si>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</si>
  <si>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</si>
  <si>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</si>
  <si>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</si>
  <si>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</si>
  <si>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</si>
  <si>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</si>
  <si>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</si>
  <si>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</si>
  <si>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</si>
  <si>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</si>
  <si>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</si>
  <si>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</si>
  <si>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</si>
  <si>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</si>
  <si>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</si>
  <si>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</si>
  <si>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</si>
  <si>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</si>
  <si>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</si>
  <si>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</si>
  <si>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</si>
  <si>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</si>
  <si>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</si>
  <si>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</si>
  <si>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</si>
  <si>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</si>
  <si>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</si>
  <si>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</si>
  <si>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</si>
  <si>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</si>
  <si>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</si>
  <si>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</si>
  <si>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</si>
  <si>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</si>
  <si>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</si>
  <si>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</si>
  <si>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</si>
  <si>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</si>
  <si>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</si>
  <si>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</si>
  <si>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</si>
  <si>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</si>
  <si>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</si>
  <si>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</si>
  <si>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</si>
  <si>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</si>
  <si>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</si>
  <si>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</si>
  <si>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</si>
  <si>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</si>
  <si>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</si>
  <si>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</si>
  <si>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</si>
  <si>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</si>
  <si>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</si>
  <si>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</si>
  <si>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</si>
  <si>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</si>
  <si>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</si>
  <si>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</si>
  <si>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</si>
  <si>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</si>
  <si>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</si>
  <si>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</si>
  <si>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</si>
  <si>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</si>
  <si>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</si>
  <si>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</si>
  <si>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</si>
  <si>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</si>
  <si>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</si>
  <si>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</si>
  <si>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</si>
  <si>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</si>
  <si>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</si>
  <si>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</si>
  <si>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</si>
  <si>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</si>
  <si>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</si>
  <si>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</si>
  <si>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</si>
  <si>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</si>
  <si>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</si>
  <si>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</si>
  <si>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</si>
  <si>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</si>
  <si>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</si>
  <si>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</si>
  <si>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</si>
  <si>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</si>
  <si>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</si>
  <si>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</si>
  <si>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</si>
  <si>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</si>
  <si>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</si>
  <si>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</si>
  <si>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</si>
  <si>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</si>
  <si>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</si>
  <si>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</si>
  <si>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</si>
  <si>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</si>
  <si>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</si>
  <si>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</si>
  <si>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</si>
  <si>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</si>
  <si>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</si>
  <si>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</si>
  <si>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</si>
  <si>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</si>
  <si>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</si>
  <si>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</si>
  <si>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</si>
  <si>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</si>
  <si>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</si>
  <si>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</si>
  <si>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</si>
  <si>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</si>
  <si>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</si>
  <si>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</si>
  <si>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</si>
  <si>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</si>
  <si>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</si>
  <si>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</si>
  <si>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</si>
  <si>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</si>
  <si>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</si>
  <si>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</si>
  <si>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</si>
  <si>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</si>
  <si>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</si>
  <si>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</si>
  <si>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</si>
  <si>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</si>
  <si>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</si>
  <si>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</si>
  <si>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</si>
  <si>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</si>
  <si>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</si>
  <si>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</si>
  <si>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</si>
  <si>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</si>
  <si>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</si>
  <si>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</si>
  <si>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</si>
  <si>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</si>
  <si>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</si>
  <si>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</si>
  <si>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</si>
  <si>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</si>
  <si>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</si>
  <si>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</si>
  <si>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</si>
  <si>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</si>
  <si>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</si>
  <si>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</si>
  <si>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</si>
  <si>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</si>
  <si>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</si>
  <si>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</si>
  <si>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</si>
  <si>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</si>
  <si>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</si>
  <si>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</si>
  <si>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</si>
  <si>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</si>
  <si>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</si>
  <si>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</si>
  <si>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</si>
  <si>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</si>
  <si>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</si>
  <si>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</si>
  <si>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</si>
  <si>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</si>
  <si>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</si>
  <si>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</si>
  <si>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</si>
  <si>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</si>
  <si>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</si>
  <si>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</si>
  <si>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</si>
  <si>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</si>
  <si>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</si>
  <si>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</si>
  <si>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</si>
  <si>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</si>
  <si>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</si>
  <si>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</si>
  <si>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</si>
  <si>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</si>
  <si>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</si>
  <si>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</si>
  <si>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</si>
  <si>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</si>
  <si>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</si>
  <si>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</si>
  <si>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</si>
  <si>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</si>
  <si>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</si>
  <si>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</si>
  <si>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</si>
  <si>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</si>
  <si>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</si>
  <si>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</si>
  <si>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</si>
  <si>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</si>
  <si>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</si>
  <si>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</si>
  <si>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</si>
  <si>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</si>
  <si>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</si>
  <si>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</si>
  <si>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</si>
  <si>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</si>
  <si>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</si>
  <si>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</si>
  <si>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</si>
  <si>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</si>
  <si>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</si>
  <si>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</si>
  <si>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</si>
  <si>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</si>
  <si>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</si>
  <si>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</si>
  <si>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</si>
  <si>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</si>
  <si>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</si>
  <si>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</si>
  <si>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</si>
  <si>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</si>
  <si>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</si>
  <si>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</si>
  <si>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</si>
  <si>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</si>
  <si>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</si>
  <si>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</si>
  <si>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</si>
  <si>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</si>
  <si>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</si>
  <si>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</si>
  <si>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</si>
  <si>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</si>
  <si>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</si>
  <si>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</si>
  <si>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</si>
  <si>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</si>
  <si>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</si>
  <si>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</si>
  <si>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</si>
  <si>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</si>
  <si>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</si>
  <si>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</si>
  <si>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</si>
  <si>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</si>
  <si>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</si>
  <si>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</si>
  <si>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</si>
  <si>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</si>
  <si>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</si>
  <si>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</si>
  <si>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</si>
  <si>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</si>
  <si>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</si>
  <si>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</si>
  <si>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</si>
  <si>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</si>
  <si>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</si>
  <si>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</si>
  <si>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</si>
  <si>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</si>
  <si>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</si>
  <si>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</si>
  <si>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</si>
  <si>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</si>
  <si>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</si>
  <si>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</si>
  <si>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</si>
  <si>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</si>
  <si>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</si>
  <si>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</si>
  <si>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</si>
  <si>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</si>
  <si>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</si>
  <si>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</si>
  <si>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</si>
  <si>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</si>
  <si>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</si>
  <si>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</si>
  <si>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</si>
  <si>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</si>
  <si>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</si>
  <si>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</si>
  <si>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</si>
  <si>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</si>
  <si>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</si>
  <si>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</si>
  <si>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</si>
  <si>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</si>
  <si>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</si>
  <si>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</si>
  <si>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</si>
  <si>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</si>
  <si>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</si>
  <si>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</si>
  <si>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</si>
  <si>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</si>
  <si>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</si>
  <si>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</si>
  <si>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</si>
  <si>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</si>
  <si>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</si>
  <si>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</si>
  <si>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</si>
  <si>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</si>
  <si>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</si>
  <si>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</si>
  <si>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</si>
  <si>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</si>
  <si>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</si>
  <si>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</si>
  <si>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</si>
  <si>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</si>
  <si>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</si>
  <si>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</si>
  <si>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</si>
  <si>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</si>
  <si>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</si>
  <si>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</si>
  <si>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</si>
  <si>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</si>
  <si>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</si>
  <si>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</si>
  <si>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</si>
  <si>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</si>
  <si>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</si>
  <si>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</si>
  <si>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</si>
  <si>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</si>
  <si>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</si>
  <si>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</si>
  <si>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</si>
  <si>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</si>
  <si>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</si>
  <si>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</si>
  <si>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</si>
  <si>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</si>
  <si>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</si>
  <si>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</si>
  <si>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</si>
  <si>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</si>
  <si>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</si>
  <si>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</si>
  <si>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</si>
  <si>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</si>
  <si>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</si>
  <si>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</si>
  <si>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</si>
  <si>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</si>
  <si>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</si>
  <si>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</si>
  <si>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</si>
  <si>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</si>
  <si>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</si>
  <si>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</si>
  <si>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</si>
  <si>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</si>
  <si>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</si>
  <si>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</si>
  <si>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</si>
  <si>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</si>
  <si>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</si>
  <si>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</si>
  <si>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</si>
  <si>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</si>
  <si>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</si>
  <si>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</si>
  <si>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</si>
  <si>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</si>
  <si>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</si>
  <si>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</si>
  <si>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</si>
  <si>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</si>
  <si>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</si>
  <si>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</si>
  <si>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</si>
  <si>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</si>
  <si>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</si>
  <si>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</si>
  <si>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</si>
  <si>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</si>
  <si>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</si>
  <si>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</si>
  <si>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</si>
  <si>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</si>
  <si>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</si>
  <si>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</si>
  <si>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</si>
  <si>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</si>
  <si>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</si>
  <si>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</si>
  <si>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</si>
  <si>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</si>
  <si>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</si>
  <si>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</si>
  <si>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</si>
  <si>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</si>
  <si>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</si>
  <si>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</si>
  <si>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</si>
  <si>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</si>
  <si>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</si>
  <si>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</si>
  <si>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</si>
  <si>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</si>
  <si>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</si>
  <si>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</si>
  <si>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</si>
  <si>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</si>
  <si>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</si>
  <si>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</si>
  <si>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</si>
  <si>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</si>
  <si>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</si>
  <si>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</si>
  <si>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</si>
  <si>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</si>
  <si>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</si>
  <si>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</si>
  <si>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</si>
  <si>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</si>
  <si>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</si>
  <si>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</si>
  <si>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</si>
  <si>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</si>
  <si>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</si>
  <si>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</si>
  <si>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</si>
  <si>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</si>
  <si>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</si>
  <si>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</si>
  <si>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</si>
  <si>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</si>
  <si>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</si>
  <si>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</si>
  <si>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</si>
  <si>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</si>
  <si>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</si>
  <si>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</si>
  <si>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</si>
  <si>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</si>
  <si>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</si>
  <si>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</si>
  <si>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</si>
  <si>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</si>
  <si>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</si>
  <si>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</si>
  <si>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</si>
  <si>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</si>
  <si>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</si>
  <si>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</si>
  <si>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</si>
  <si>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</si>
  <si>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</si>
  <si>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</si>
  <si>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</si>
  <si>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</si>
  <si>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</si>
  <si>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</si>
  <si>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</si>
  <si>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</si>
  <si>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</si>
  <si>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</si>
  <si>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</si>
  <si>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</si>
  <si>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</si>
  <si>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</si>
  <si>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</si>
  <si>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</si>
  <si>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</si>
  <si>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</si>
  <si>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</si>
  <si>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</si>
  <si>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</si>
  <si>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</si>
  <si>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</si>
  <si>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</si>
  <si>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</si>
  <si>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</si>
  <si>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</si>
  <si>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</si>
  <si>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</si>
  <si>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</si>
  <si>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</si>
  <si>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</si>
  <si>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</si>
  <si>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</si>
  <si>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</si>
  <si>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</si>
  <si>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</si>
  <si>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</si>
  <si>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</si>
  <si>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</si>
  <si>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</si>
  <si>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</si>
  <si>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</si>
  <si>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</si>
  <si>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</si>
  <si>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</si>
  <si>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</si>
  <si>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</si>
  <si>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</si>
  <si>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</si>
  <si>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</si>
  <si>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</si>
  <si>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</si>
  <si>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</si>
  <si>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</si>
  <si>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</si>
  <si>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</si>
  <si>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</si>
  <si>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</si>
  <si>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</si>
  <si>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</si>
  <si>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</si>
  <si>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</si>
  <si>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</si>
  <si>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</si>
  <si>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</si>
  <si>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</si>
  <si>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</si>
  <si>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</si>
  <si>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</si>
  <si>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</si>
  <si>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</si>
  <si>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</si>
  <si>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</si>
  <si>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</si>
  <si>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</si>
  <si>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</si>
  <si>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</si>
  <si>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</si>
  <si>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</si>
  <si>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</si>
  <si>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</si>
  <si>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</si>
  <si>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</si>
  <si>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</si>
  <si>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</si>
  <si>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</si>
  <si>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</si>
  <si>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</si>
  <si>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</si>
  <si>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</si>
  <si>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</si>
  <si>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</si>
  <si>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</si>
  <si>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</si>
  <si>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</si>
  <si>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</si>
  <si>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</si>
  <si>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</si>
  <si>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</si>
  <si>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</si>
  <si>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</si>
  <si>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</si>
  <si>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</si>
  <si>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</si>
  <si>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</si>
  <si>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</si>
  <si>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</si>
  <si>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</si>
  <si>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</si>
  <si>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</si>
  <si>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</si>
  <si>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</si>
  <si>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</si>
  <si>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</si>
  <si>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</si>
  <si>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</si>
  <si>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</si>
  <si>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</si>
  <si>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</si>
  <si>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</si>
  <si>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</si>
  <si>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</si>
  <si>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</si>
  <si>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</si>
  <si>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</si>
  <si>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</si>
  <si>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</si>
  <si>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</si>
  <si>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</si>
  <si>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</si>
  <si>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</si>
  <si>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</si>
  <si>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</si>
  <si>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</si>
  <si>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</si>
  <si>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</si>
  <si>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</si>
  <si>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</si>
  <si>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</si>
  <si>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</si>
  <si>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</si>
  <si>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</si>
  <si>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</si>
  <si>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</si>
  <si>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</si>
  <si>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</si>
  <si>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</si>
  <si>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</si>
  <si>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</si>
  <si>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</si>
  <si>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</si>
  <si>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</si>
  <si>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</si>
  <si>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</si>
  <si>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</si>
  <si>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</si>
  <si>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</si>
  <si>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</si>
  <si>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</si>
  <si>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</si>
  <si>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</si>
  <si>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</si>
  <si>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</si>
  <si>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</si>
  <si>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</si>
  <si>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</si>
  <si>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</si>
  <si>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</si>
  <si>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</si>
  <si>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</si>
  <si>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</si>
  <si>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</si>
  <si>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</si>
  <si>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</si>
  <si>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</si>
  <si>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</si>
  <si>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</si>
  <si>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</si>
  <si>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</si>
  <si>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</si>
  <si>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</si>
  <si>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</si>
  <si>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</si>
  <si>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</si>
  <si>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</si>
  <si>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</si>
  <si>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</si>
  <si>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</si>
  <si>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</si>
  <si>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</si>
  <si>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</si>
  <si>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</si>
  <si>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</si>
  <si>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</si>
  <si>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</si>
  <si>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</si>
  <si>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</si>
  <si>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</si>
  <si>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</si>
  <si>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</si>
  <si>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</si>
  <si>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</si>
  <si>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</si>
  <si>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</si>
  <si>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</si>
  <si>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</si>
  <si>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</si>
  <si>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</si>
  <si>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</si>
  <si>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</si>
  <si>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</si>
  <si>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</si>
  <si>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</si>
  <si>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</si>
  <si>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</si>
  <si>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</si>
  <si>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</si>
  <si>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</si>
  <si>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</si>
  <si>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</si>
  <si>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</si>
  <si>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</si>
  <si>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</si>
  <si>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</si>
  <si>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</si>
  <si>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</si>
  <si>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</si>
  <si>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</si>
  <si>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</si>
  <si>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</si>
  <si>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</si>
  <si>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</si>
  <si>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</si>
  <si>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</si>
  <si>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</si>
  <si>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</si>
  <si>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</si>
  <si>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</si>
  <si>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</si>
  <si>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</si>
  <si>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</si>
  <si>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</si>
  <si>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</si>
  <si>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</si>
  <si>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</si>
  <si>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</si>
  <si>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</si>
  <si>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</si>
  <si>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</si>
  <si>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</si>
  <si>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</si>
  <si>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</si>
  <si>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</si>
  <si>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</si>
  <si>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</si>
  <si>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</si>
  <si>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</si>
  <si>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</si>
  <si>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</si>
  <si>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</si>
  <si>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</si>
  <si>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</si>
  <si>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</si>
  <si>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</si>
  <si>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</si>
  <si>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</si>
  <si>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</si>
  <si>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</si>
  <si>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</si>
  <si>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</si>
  <si>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</si>
  <si>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</si>
  <si>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</si>
  <si>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</si>
  <si>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</si>
  <si>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</si>
  <si>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</si>
  <si>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</si>
  <si>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</si>
  <si>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</si>
  <si>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</si>
  <si>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</si>
  <si>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</si>
  <si>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</si>
  <si>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</si>
  <si>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</si>
  <si>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</si>
  <si>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</si>
  <si>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</si>
  <si>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</si>
  <si>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</si>
  <si>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</si>
  <si>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</si>
  <si>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</si>
  <si>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</si>
  <si>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</si>
  <si>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</si>
  <si>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</si>
  <si>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</si>
  <si>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</si>
  <si>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</si>
  <si>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</si>
  <si>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</si>
  <si>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</si>
  <si>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</si>
  <si>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</si>
  <si>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</si>
  <si>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</si>
  <si>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</si>
  <si>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</si>
  <si>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</si>
  <si>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</si>
  <si>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</si>
  <si>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</si>
  <si>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</si>
  <si>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</si>
  <si>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</si>
  <si>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</si>
  <si>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</si>
  <si>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</si>
  <si>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</si>
  <si>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</si>
  <si>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</si>
  <si>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</si>
  <si>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</si>
  <si>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</si>
  <si>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</si>
  <si>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</si>
  <si>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</si>
  <si>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</si>
  <si>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</si>
  <si>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</si>
  <si>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</si>
  <si>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</si>
  <si>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</si>
  <si>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</si>
  <si>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</si>
  <si>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</si>
  <si>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</si>
  <si>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</si>
  <si>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</si>
  <si>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</si>
  <si>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</si>
  <si>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</si>
  <si>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</si>
  <si>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</si>
  <si>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</si>
  <si>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</si>
  <si>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</si>
  <si>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</si>
  <si>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</si>
  <si>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</si>
  <si>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</si>
  <si>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</si>
  <si>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</si>
  <si>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</si>
  <si>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</si>
  <si>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</si>
  <si>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</si>
  <si>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</si>
  <si>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</si>
  <si>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</si>
  <si>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</si>
  <si>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</si>
  <si>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</si>
  <si>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</si>
  <si>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</si>
  <si>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</si>
  <si>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</si>
  <si>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</si>
  <si>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</si>
  <si>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</si>
  <si>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</si>
  <si>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</si>
  <si>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</si>
  <si>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</si>
  <si>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</si>
  <si>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</si>
  <si>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</si>
  <si>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</si>
  <si>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</si>
  <si>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</si>
  <si>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</si>
  <si>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</si>
  <si>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</si>
  <si>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</si>
  <si>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</si>
  <si>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</si>
  <si>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</si>
  <si>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</si>
  <si>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</si>
  <si>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</si>
  <si>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</si>
  <si>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</si>
  <si>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</si>
  <si>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</si>
  <si>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</si>
  <si>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</si>
  <si>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</si>
  <si>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</si>
  <si>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</si>
  <si>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</si>
  <si>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</si>
  <si>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</si>
  <si>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</si>
  <si>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</si>
  <si>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</si>
  <si>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</si>
  <si>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</si>
  <si>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</si>
  <si>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</si>
  <si>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</si>
  <si>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</si>
  <si>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</si>
  <si>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</si>
  <si>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</si>
  <si>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</si>
  <si>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</si>
  <si>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</si>
  <si>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</si>
  <si>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</si>
  <si>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</si>
  <si>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</si>
  <si>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</si>
  <si>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</si>
  <si>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</si>
  <si>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</si>
  <si>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</si>
  <si>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</si>
  <si>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</si>
  <si>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</si>
  <si>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</si>
  <si>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</si>
  <si>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</si>
  <si>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</si>
  <si>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</si>
  <si>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</si>
  <si>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</si>
  <si>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</si>
  <si>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</si>
  <si>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</si>
  <si>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</si>
  <si>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</si>
  <si>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</si>
  <si>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</si>
  <si>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</si>
  <si>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</si>
  <si>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</si>
  <si>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</si>
  <si>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</si>
  <si>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</si>
  <si>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</si>
  <si>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</si>
  <si>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</si>
  <si>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</si>
  <si>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</si>
  <si>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</si>
  <si>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</si>
  <si>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</si>
  <si>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</si>
  <si>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</si>
  <si>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</si>
  <si>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</si>
  <si>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</si>
  <si>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</si>
  <si>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</si>
  <si>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</si>
  <si>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</si>
  <si>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</si>
  <si>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</si>
  <si>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</si>
  <si>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</si>
  <si>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</si>
  <si>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</si>
  <si>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</si>
  <si>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</si>
  <si>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</si>
  <si>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</si>
  <si>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</si>
  <si>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</si>
  <si>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</si>
  <si>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</si>
  <si>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</si>
  <si>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</si>
  <si>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</si>
  <si>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</si>
  <si>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</si>
  <si>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</si>
  <si>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</si>
  <si>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</si>
  <si>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</si>
  <si>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</si>
  <si>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</si>
  <si>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</si>
  <si>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</si>
  <si>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</si>
  <si>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</si>
  <si>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</si>
  <si>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</si>
  <si>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</si>
  <si>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</si>
  <si>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</si>
  <si>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</si>
  <si>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</si>
  <si>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</si>
  <si>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</si>
  <si>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</si>
  <si>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</si>
  <si>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</si>
  <si>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</si>
  <si>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</si>
  <si>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</si>
  <si>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</si>
  <si>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</si>
  <si>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</si>
  <si>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</si>
  <si>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</si>
  <si>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</si>
  <si>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</si>
  <si>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</si>
  <si>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</si>
  <si>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</si>
  <si>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</si>
  <si>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</si>
  <si>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</si>
  <si>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</si>
  <si>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</si>
  <si>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</si>
  <si>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</si>
  <si>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</si>
  <si>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</si>
  <si>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</si>
  <si>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</si>
  <si>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</si>
  <si>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</si>
  <si>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</si>
  <si>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</si>
  <si>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</si>
  <si>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</si>
  <si>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</si>
  <si>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</si>
  <si>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</si>
  <si>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</si>
  <si>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</si>
  <si>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</si>
  <si>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</si>
  <si>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</si>
  <si>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</si>
  <si>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</si>
  <si>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</si>
  <si>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</si>
  <si>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</si>
  <si>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</si>
  <si>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</si>
  <si>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</si>
  <si>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</si>
  <si>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</si>
  <si>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</si>
  <si>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</si>
  <si>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</si>
  <si>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</si>
  <si>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</si>
  <si>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</si>
  <si>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</si>
  <si>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</si>
  <si>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</si>
  <si>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</si>
  <si>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</si>
  <si>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</si>
  <si>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</si>
  <si>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</si>
  <si>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</si>
  <si>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</si>
  <si>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</si>
  <si>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</si>
  <si>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</si>
  <si>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</si>
  <si>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</si>
  <si>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</si>
  <si>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</si>
  <si>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</si>
  <si>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</si>
  <si>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</si>
  <si>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</si>
  <si>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</si>
  <si>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</si>
  <si>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</si>
  <si>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</si>
  <si>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</si>
  <si>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</si>
  <si>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</si>
  <si>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</si>
  <si>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</si>
  <si>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</si>
  <si>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</si>
  <si>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</si>
  <si>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</si>
  <si>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</si>
  <si>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</si>
  <si>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</si>
  <si>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</si>
  <si>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</si>
  <si>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</si>
  <si>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</si>
  <si>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</si>
  <si>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</si>
  <si>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</si>
  <si>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</si>
  <si>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</si>
  <si>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</si>
  <si>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</si>
  <si>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</si>
  <si>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</si>
  <si>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</si>
  <si>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</si>
  <si>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</si>
  <si>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</si>
  <si>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</si>
  <si>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</si>
  <si>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</si>
  <si>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</si>
  <si>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</si>
  <si>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</si>
  <si>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</si>
  <si>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</si>
  <si>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</si>
  <si>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</si>
  <si>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</si>
  <si>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</si>
  <si>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</si>
  <si>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</si>
  <si>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</si>
  <si>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</si>
  <si>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</si>
  <si>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</si>
  <si>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</si>
  <si>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</si>
  <si>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</si>
  <si>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</si>
  <si>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</si>
  <si>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</si>
  <si>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</si>
  <si>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</si>
  <si>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</si>
  <si>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</si>
  <si>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</si>
  <si>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</si>
  <si>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</si>
  <si>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</si>
  <si>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</si>
  <si>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</si>
  <si>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</si>
  <si>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</si>
  <si>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</si>
  <si>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</si>
  <si>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</si>
  <si>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</si>
  <si>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</si>
  <si>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</si>
  <si>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</si>
  <si>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</si>
  <si>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</si>
  <si>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</si>
  <si>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</si>
  <si>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</si>
  <si>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</si>
  <si>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</si>
  <si>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</si>
  <si>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</si>
  <si>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</si>
  <si>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</si>
  <si>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</si>
  <si>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</si>
  <si>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</si>
  <si>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</si>
  <si>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</si>
  <si>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</si>
  <si>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</si>
  <si>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</si>
  <si>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</si>
  <si>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</si>
  <si>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</si>
  <si>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</si>
  <si>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</si>
  <si>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</si>
  <si>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</si>
  <si>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</si>
  <si>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</si>
  <si>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</si>
  <si>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</si>
  <si>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</si>
  <si>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</si>
  <si>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</si>
  <si>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</si>
  <si>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</si>
  <si>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</si>
  <si>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</si>
  <si>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</si>
  <si>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</si>
  <si>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</si>
  <si>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</si>
  <si>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</si>
  <si>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</si>
  <si>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</si>
  <si>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</si>
  <si>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</si>
  <si>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</si>
  <si>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</si>
  <si>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</si>
  <si>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</si>
  <si>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</si>
  <si>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</si>
  <si>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</si>
  <si>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</si>
  <si>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</si>
  <si>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</si>
  <si>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</si>
  <si>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</si>
  <si>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</si>
  <si>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</si>
  <si>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</si>
  <si>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</si>
  <si>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</si>
  <si>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</si>
  <si>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</si>
  <si>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</si>
  <si>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</si>
  <si>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</si>
  <si>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</si>
  <si>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</si>
  <si>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</si>
  <si>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</si>
  <si>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</si>
  <si>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</si>
  <si>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</si>
  <si>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</si>
  <si>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</si>
  <si>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</si>
  <si>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</si>
  <si>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</si>
  <si>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</si>
  <si>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</si>
  <si>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</si>
  <si>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</si>
  <si>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</si>
  <si>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</si>
  <si>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</si>
  <si>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</si>
  <si>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</si>
  <si>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</si>
  <si>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</si>
  <si>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</si>
  <si>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</si>
  <si>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</si>
  <si>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</si>
  <si>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</si>
  <si>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</si>
  <si>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</si>
  <si>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</si>
  <si>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</si>
  <si>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</si>
  <si>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</si>
  <si>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</si>
  <si>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</si>
  <si>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</si>
  <si>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</si>
  <si>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</si>
  <si>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</si>
  <si>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</si>
  <si>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</si>
  <si>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</si>
  <si>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</si>
  <si>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</si>
  <si>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</si>
  <si>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</si>
  <si>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</si>
  <si>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</si>
  <si>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</si>
  <si>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</si>
  <si>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</si>
  <si>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</si>
  <si>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</si>
  <si>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</si>
  <si>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</si>
  <si>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</si>
  <si>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</si>
  <si>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</si>
  <si>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</si>
  <si>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</si>
  <si>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</si>
  <si>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</si>
  <si>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</si>
  <si>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</si>
  <si>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</si>
  <si>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</si>
  <si>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</si>
  <si>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</si>
  <si>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</si>
  <si>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</si>
  <si>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</si>
  <si>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</si>
  <si>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</si>
  <si>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</si>
  <si>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</si>
  <si>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</si>
  <si>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</si>
  <si>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</si>
  <si>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</si>
  <si>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</si>
  <si>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</si>
  <si>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</si>
  <si>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</si>
  <si>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</si>
  <si>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</si>
  <si>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</si>
  <si>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</si>
  <si>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</si>
  <si>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</si>
  <si>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</si>
  <si>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</si>
  <si>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</si>
  <si>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</si>
  <si>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</si>
  <si>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</si>
  <si>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</si>
  <si>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</si>
  <si>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</si>
  <si>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</si>
  <si>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</si>
  <si>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</si>
  <si>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</si>
  <si>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</si>
  <si>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</si>
  <si>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</si>
  <si>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</si>
  <si>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</si>
  <si>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</si>
  <si>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</si>
  <si>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</si>
  <si>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</si>
  <si>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</si>
  <si>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</si>
  <si>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</si>
  <si>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</si>
  <si>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</si>
  <si>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</si>
  <si>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</si>
  <si>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</si>
  <si>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</si>
  <si>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</si>
  <si>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</si>
  <si>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</si>
  <si>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</si>
  <si>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</si>
  <si>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</si>
  <si>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</si>
  <si>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</si>
  <si>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</si>
  <si>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</si>
  <si>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</si>
  <si>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</si>
  <si>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</si>
  <si>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</si>
  <si>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</si>
  <si>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</si>
  <si>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</si>
  <si>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</si>
  <si>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</si>
  <si>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</si>
  <si>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</si>
  <si>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</si>
  <si>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</si>
  <si>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</si>
  <si>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</si>
  <si>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</si>
  <si>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</si>
  <si>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</si>
  <si>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</si>
  <si>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</si>
  <si>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</si>
  <si>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</si>
  <si>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</si>
  <si>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</si>
  <si>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</si>
  <si>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</si>
  <si>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</si>
  <si>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</si>
  <si>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</si>
  <si>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</si>
  <si>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</si>
  <si>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</si>
  <si>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</si>
  <si>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</si>
  <si>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</si>
  <si>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</si>
  <si>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</si>
  <si>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</si>
  <si>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</si>
  <si>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</si>
  <si>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</si>
  <si>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</si>
  <si>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</si>
  <si>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</si>
  <si>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</si>
  <si>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</si>
  <si>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</si>
  <si>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</si>
  <si>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</si>
  <si>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</si>
  <si>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</si>
  <si>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</si>
  <si>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</si>
  <si>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</si>
  <si>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</si>
  <si>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</si>
  <si>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</si>
  <si>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</si>
  <si>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</si>
  <si>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</si>
  <si>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</si>
  <si>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</si>
  <si>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</si>
  <si>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</si>
  <si>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</si>
  <si>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</si>
  <si>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</si>
  <si>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</si>
  <si>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</si>
  <si>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</si>
  <si>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</si>
  <si>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</si>
  <si>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</si>
  <si>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</si>
  <si>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</si>
  <si>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</si>
  <si>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</si>
  <si>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</si>
  <si>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</si>
  <si>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</si>
  <si>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</si>
  <si>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</si>
  <si>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</si>
  <si>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</si>
  <si>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</si>
  <si>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</si>
  <si>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</si>
  <si>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</si>
  <si>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</si>
  <si>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</si>
  <si>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</si>
  <si>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</si>
  <si>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</si>
  <si>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</si>
  <si>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</si>
  <si>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</si>
  <si>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</si>
  <si>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</si>
  <si>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</si>
  <si>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</si>
  <si>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</si>
  <si>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</si>
  <si>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</si>
  <si>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</si>
  <si>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</si>
  <si>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</si>
  <si>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</si>
  <si>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</si>
  <si>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</si>
  <si>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</si>
  <si>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</si>
  <si>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</si>
  <si>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</si>
  <si>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</si>
  <si>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</si>
  <si>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</si>
  <si>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</si>
  <si>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</si>
  <si>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</si>
  <si>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</si>
  <si>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</si>
  <si>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</si>
  <si>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</si>
  <si>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</si>
  <si>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</si>
  <si>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</si>
  <si>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</si>
  <si>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</si>
  <si>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</si>
  <si>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</si>
  <si>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</si>
  <si>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</si>
  <si>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</si>
  <si>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</si>
  <si>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</si>
  <si>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</si>
  <si>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</si>
  <si>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</si>
  <si>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</si>
  <si>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</si>
  <si>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</si>
  <si>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</si>
  <si>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</si>
  <si>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</si>
  <si>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</si>
  <si>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</si>
  <si>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</si>
  <si>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</si>
  <si>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</si>
  <si>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</si>
  <si>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</si>
  <si>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</si>
  <si>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</si>
  <si>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</si>
  <si>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</si>
  <si>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</si>
  <si>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</si>
  <si>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</si>
  <si>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</si>
  <si>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</si>
  <si>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</si>
  <si>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</si>
  <si>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</si>
  <si>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</si>
  <si>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</si>
  <si>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</si>
  <si>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</si>
  <si>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</si>
  <si>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</si>
  <si>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</si>
  <si>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</si>
  <si>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</si>
  <si>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</si>
  <si>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</si>
  <si>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</si>
  <si>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</si>
  <si>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</si>
  <si>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</si>
  <si>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</si>
  <si>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</si>
  <si>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</si>
  <si>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</si>
  <si>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</si>
  <si>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</si>
  <si>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</si>
  <si>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</si>
  <si>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</si>
  <si>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</si>
  <si>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</si>
  <si>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</si>
  <si>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</si>
  <si>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</si>
  <si>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</si>
  <si>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</si>
  <si>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</si>
  <si>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</si>
  <si>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</si>
  <si>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</si>
  <si>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</si>
  <si>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</si>
  <si>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</si>
  <si>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</si>
  <si>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</si>
  <si>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</si>
  <si>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</si>
  <si>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</si>
  <si>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</si>
  <si>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</si>
  <si>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</si>
  <si>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</si>
  <si>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</si>
  <si>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</si>
  <si>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</si>
  <si>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</si>
  <si>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</si>
  <si>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</si>
  <si>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</si>
  <si>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</si>
  <si>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</si>
  <si>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</si>
  <si>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</si>
  <si>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</si>
  <si>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</si>
  <si>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</si>
  <si>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</si>
  <si>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</si>
  <si>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</si>
  <si>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</si>
  <si>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</si>
  <si>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</si>
  <si>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</si>
  <si>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</si>
  <si>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</si>
  <si>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</si>
  <si>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</si>
  <si>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</si>
  <si>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</si>
  <si>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</si>
  <si>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</si>
  <si>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</si>
  <si>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</si>
  <si>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</si>
  <si>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</si>
  <si>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</si>
  <si>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</si>
  <si>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</si>
  <si>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</si>
  <si>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</si>
  <si>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</si>
  <si>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</si>
  <si>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</si>
  <si>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</si>
  <si>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</si>
  <si>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</si>
  <si>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</si>
  <si>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</si>
  <si>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</si>
  <si>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</si>
  <si>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</si>
  <si>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</si>
  <si>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</si>
  <si>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</si>
  <si>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</si>
  <si>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</si>
  <si>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</si>
  <si>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</si>
  <si>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</si>
  <si>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</si>
  <si>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</si>
  <si>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</si>
  <si>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</si>
  <si>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</si>
  <si>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</si>
  <si>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</si>
  <si>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</si>
  <si>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</si>
  <si>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</si>
  <si>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</si>
  <si>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</si>
  <si>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</si>
  <si>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</si>
  <si>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</si>
  <si>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</si>
  <si>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</si>
  <si>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</si>
  <si>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</si>
  <si>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</si>
  <si>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</si>
  <si>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</si>
  <si>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</si>
  <si>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</si>
  <si>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</si>
  <si>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</si>
  <si>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</si>
  <si>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</si>
  <si>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</si>
  <si>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</si>
  <si>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</si>
  <si>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</si>
  <si>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</si>
  <si>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</si>
  <si>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</si>
  <si>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</si>
  <si>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</si>
  <si>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</si>
  <si>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</si>
  <si>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</si>
  <si>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</si>
  <si>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</si>
  <si>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</si>
  <si>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</si>
  <si>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</si>
  <si>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</si>
  <si>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</si>
  <si>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</si>
  <si>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</si>
  <si>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</si>
  <si>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</si>
  <si>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</si>
  <si>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</si>
  <si>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</si>
  <si>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</si>
  <si>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</si>
  <si>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</si>
  <si>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</si>
  <si>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</si>
  <si>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</si>
  <si>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</si>
  <si>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</si>
  <si>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</si>
  <si>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</si>
  <si>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</si>
  <si>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</si>
  <si>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</si>
  <si>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</si>
  <si>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</si>
  <si>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</si>
  <si>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</si>
  <si>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</si>
  <si>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</si>
  <si>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</si>
  <si>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</si>
  <si>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</si>
  <si>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</si>
  <si>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</si>
  <si>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</si>
  <si>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</si>
  <si>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</si>
  <si>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</si>
  <si>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</si>
  <si>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</si>
  <si>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</si>
  <si>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</si>
  <si>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</si>
  <si>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</si>
  <si>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</si>
  <si>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</si>
  <si>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</si>
  <si>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</si>
  <si>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</si>
  <si>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</si>
  <si>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</si>
  <si>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</si>
  <si>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</si>
  <si>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</si>
  <si>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</si>
  <si>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</si>
  <si>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</si>
  <si>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</si>
  <si>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</si>
  <si>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</si>
  <si>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</si>
  <si>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</si>
  <si>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</si>
  <si>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</si>
  <si>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</si>
  <si>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</si>
  <si>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</si>
  <si>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</si>
  <si>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</si>
  <si>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</si>
  <si>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</si>
  <si>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</si>
  <si>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</si>
  <si>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</si>
  <si>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</si>
  <si>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</si>
  <si>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</si>
  <si>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</si>
  <si>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</si>
  <si>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</si>
  <si>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</si>
  <si>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</si>
  <si>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</si>
  <si>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</si>
  <si>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</si>
  <si>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</si>
  <si>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</si>
  <si>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</si>
  <si>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</si>
  <si>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</si>
  <si>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</si>
  <si>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</si>
  <si>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</si>
  <si>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</si>
  <si>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</si>
  <si>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</si>
  <si>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</si>
  <si>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</si>
  <si>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</si>
  <si>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</si>
  <si>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</si>
  <si>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</si>
  <si>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</si>
  <si>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</si>
  <si>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</si>
  <si>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</si>
  <si>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</si>
  <si>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</si>
  <si>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</si>
  <si>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</si>
  <si>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</si>
  <si>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</si>
  <si>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</si>
  <si>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</si>
  <si>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</si>
  <si>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</si>
  <si>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</si>
  <si>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</si>
  <si>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</si>
  <si>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</si>
  <si>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</si>
  <si>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</si>
  <si>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</si>
  <si>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</si>
  <si>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</si>
  <si>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</si>
  <si>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</si>
  <si>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</si>
  <si>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</si>
  <si>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</si>
  <si>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</si>
  <si>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</si>
  <si>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</si>
  <si>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</si>
  <si>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</si>
  <si>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</si>
  <si>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</si>
  <si>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</si>
  <si>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</si>
  <si>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</si>
  <si>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</si>
  <si>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</si>
  <si>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</si>
  <si>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</si>
  <si>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</si>
  <si>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</si>
  <si>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</si>
  <si>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</si>
  <si>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</si>
  <si>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</si>
  <si>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</si>
  <si>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</si>
  <si>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</si>
  <si>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</si>
  <si>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</si>
  <si>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</si>
  <si>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</si>
  <si>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</si>
  <si>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</si>
  <si>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</si>
  <si>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</si>
  <si>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</si>
  <si>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</si>
  <si>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</si>
  <si>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</si>
  <si>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</si>
  <si>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</si>
  <si>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</si>
  <si>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</si>
  <si>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</si>
  <si>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</si>
  <si>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</si>
  <si>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</si>
  <si>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</si>
  <si>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</si>
  <si>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</si>
  <si>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</si>
  <si>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</si>
  <si>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</si>
  <si>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</si>
  <si>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</si>
  <si>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</si>
  <si>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</si>
  <si>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</si>
  <si>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</si>
  <si>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</si>
  <si>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</si>
  <si>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</si>
  <si>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</si>
  <si>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</si>
  <si>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</si>
  <si>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</si>
  <si>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</si>
  <si>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</si>
  <si>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</si>
  <si>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</si>
  <si>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</si>
  <si>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</si>
  <si>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</si>
  <si>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</si>
  <si>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</si>
  <si>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</si>
  <si>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</si>
  <si>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</si>
  <si>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</si>
  <si>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</si>
  <si>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</si>
  <si>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</si>
  <si>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</si>
  <si>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</si>
  <si>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</si>
  <si>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</si>
  <si>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</si>
  <si>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</si>
  <si>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</si>
  <si>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</si>
  <si>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</si>
  <si>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</si>
  <si>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</si>
  <si>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</si>
  <si>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</si>
  <si>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</si>
  <si>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</si>
  <si>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</si>
  <si>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</si>
  <si>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</si>
  <si>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</si>
  <si>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</si>
  <si>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</si>
  <si>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</si>
  <si>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</si>
  <si>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</si>
  <si>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</si>
  <si>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</si>
  <si>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</si>
  <si>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</si>
  <si>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</si>
  <si>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</si>
  <si>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</si>
  <si>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</si>
  <si>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</si>
  <si>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</si>
  <si>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</si>
  <si>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</si>
  <si>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</si>
  <si>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</si>
  <si>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</si>
  <si>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</si>
  <si>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</si>
  <si>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</si>
  <si>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</si>
  <si>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</si>
  <si>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</si>
  <si>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</si>
  <si>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</si>
  <si>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</si>
  <si>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</si>
  <si>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</si>
  <si>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</si>
  <si>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</si>
  <si>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</si>
  <si>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</si>
  <si>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</si>
  <si>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</si>
  <si>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</si>
  <si>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</si>
  <si>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</si>
  <si>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</si>
  <si>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</si>
  <si>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</si>
  <si>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</si>
  <si>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</si>
  <si>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</si>
  <si>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</si>
  <si>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</si>
  <si>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</si>
  <si>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</si>
  <si>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</si>
  <si>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</si>
  <si>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</si>
  <si>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</si>
  <si>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</si>
  <si>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</si>
  <si>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</si>
  <si>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</si>
  <si>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</si>
  <si>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</si>
  <si>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</si>
  <si>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</si>
  <si>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</si>
  <si>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</si>
  <si>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</si>
  <si>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</si>
  <si>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</si>
  <si>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</si>
  <si>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</si>
  <si>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</si>
  <si>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</si>
  <si>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</si>
  <si>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</si>
  <si>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</si>
  <si>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</si>
  <si>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</si>
  <si>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</si>
  <si>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</si>
  <si>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</si>
  <si>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</si>
  <si>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</si>
  <si>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</si>
  <si>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</si>
  <si>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</si>
  <si>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</si>
  <si>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</si>
  <si>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</si>
  <si>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</si>
  <si>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</si>
  <si>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</si>
  <si>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</si>
  <si>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</si>
  <si>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</si>
  <si>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</si>
  <si>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</si>
  <si>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</si>
  <si>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</si>
  <si>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</si>
  <si>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</si>
  <si>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</si>
  <si>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</si>
  <si>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</si>
  <si>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</si>
  <si>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</si>
  <si>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</si>
  <si>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</si>
  <si>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</si>
  <si>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</si>
  <si>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</si>
  <si>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</si>
  <si>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</si>
  <si>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</si>
  <si>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</si>
  <si>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</si>
  <si>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</si>
  <si>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</si>
  <si>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</si>
  <si>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</si>
  <si>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</si>
  <si>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</si>
  <si>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</si>
  <si>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</si>
  <si>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</si>
  <si>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</si>
  <si>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</si>
  <si>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</si>
  <si>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</si>
  <si>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</si>
  <si>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</si>
  <si>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</si>
  <si>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</si>
  <si>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</si>
  <si>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</si>
  <si>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</si>
  <si>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</si>
  <si>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</si>
  <si>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</si>
  <si>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</si>
  <si>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</si>
  <si>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</si>
  <si>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</si>
  <si>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</si>
  <si>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</si>
  <si>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</si>
  <si>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</si>
  <si>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</si>
  <si>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</si>
  <si>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</si>
  <si>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</si>
  <si>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</si>
  <si>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</si>
  <si>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</si>
  <si>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</si>
  <si>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</si>
  <si>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</si>
  <si>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</si>
  <si>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</si>
  <si>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</si>
  <si>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</si>
  <si>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</si>
  <si>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</si>
  <si>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</si>
  <si>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</si>
  <si>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</si>
  <si>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</si>
  <si>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</si>
  <si>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</si>
  <si>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</si>
  <si>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</si>
  <si>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</si>
  <si>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</si>
  <si>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</si>
  <si>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</si>
  <si>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</si>
  <si>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</si>
  <si>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</si>
  <si>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</si>
  <si>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</si>
  <si>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</si>
  <si>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</si>
  <si>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</si>
  <si>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</si>
  <si>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</si>
  <si>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</si>
  <si>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</si>
  <si>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</si>
  <si>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</si>
  <si>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</si>
  <si>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</si>
  <si>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</si>
  <si>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</si>
  <si>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</si>
  <si>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</si>
  <si>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</si>
  <si>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</si>
  <si>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</si>
  <si>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</si>
  <si>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</si>
  <si>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</si>
  <si>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</si>
  <si>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</si>
  <si>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</si>
  <si>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</si>
  <si>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</si>
  <si>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</si>
  <si>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</si>
  <si>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</si>
  <si>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</si>
  <si>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</si>
  <si>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</si>
  <si>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</si>
  <si>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</si>
  <si>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</si>
  <si>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</si>
  <si>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</si>
  <si>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</si>
  <si>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</si>
  <si>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</si>
  <si>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</si>
  <si>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</si>
  <si>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</si>
  <si>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</si>
  <si>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</si>
  <si>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</si>
  <si>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</si>
  <si>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</si>
  <si>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</si>
  <si>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</si>
  <si>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</si>
  <si>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</si>
  <si>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</si>
  <si>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</si>
  <si>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</si>
  <si>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</si>
  <si>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</si>
  <si>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</si>
  <si>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</si>
  <si>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</si>
  <si>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</si>
  <si>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</si>
  <si>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</si>
  <si>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</si>
  <si>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</si>
  <si>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</si>
  <si>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</si>
  <si>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</si>
  <si>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</si>
  <si>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</si>
  <si>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</si>
  <si>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</si>
  <si>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</si>
  <si>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</si>
  <si>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</si>
  <si>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</si>
  <si>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</si>
  <si>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</si>
  <si>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</si>
  <si>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</si>
  <si>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</si>
  <si>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</si>
  <si>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</si>
  <si>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</si>
  <si>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</si>
  <si>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</si>
  <si>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</si>
  <si>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</si>
  <si>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</si>
  <si>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</si>
  <si>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</si>
  <si>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</si>
  <si>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</si>
  <si>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</si>
  <si>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</si>
  <si>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</si>
  <si>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</si>
  <si>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</si>
  <si>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</si>
  <si>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</si>
  <si>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</si>
  <si>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</si>
  <si>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</si>
  <si>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</si>
  <si>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</si>
  <si>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</si>
  <si>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</si>
  <si>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</si>
  <si>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</si>
  <si>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</si>
  <si>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</si>
  <si>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</si>
  <si>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</si>
  <si>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</si>
  <si>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</si>
  <si>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</si>
  <si>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</si>
  <si>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</si>
  <si>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</si>
  <si>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</si>
  <si>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</si>
  <si>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</si>
  <si>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</si>
  <si>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</si>
  <si>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</si>
  <si>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</si>
  <si>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</si>
  <si>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</si>
  <si>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</si>
  <si>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</si>
  <si>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</si>
  <si>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</si>
  <si>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</si>
  <si>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</si>
  <si>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</si>
  <si>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</si>
  <si>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</si>
  <si>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</si>
  <si>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</si>
  <si>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</si>
  <si>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</si>
  <si>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</si>
  <si>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</si>
  <si>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</si>
  <si>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</si>
  <si>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</si>
  <si>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</si>
  <si>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</si>
  <si>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</si>
  <si>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</si>
  <si>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</si>
  <si>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</si>
  <si>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</si>
  <si>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</si>
  <si>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</si>
  <si>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</si>
  <si>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</si>
  <si>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</si>
  <si>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</si>
  <si>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</si>
  <si>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</si>
  <si>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</si>
  <si>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</si>
  <si>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</si>
  <si>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</si>
  <si>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</si>
  <si>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</si>
  <si>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</si>
  <si>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</si>
  <si>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</si>
  <si>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</si>
  <si>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</si>
  <si>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</si>
  <si>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</si>
  <si>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</si>
  <si>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</si>
  <si>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</si>
  <si>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</si>
  <si>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</si>
  <si>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</si>
  <si>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</si>
  <si>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</si>
  <si>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</si>
  <si>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</si>
  <si>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</si>
  <si>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</si>
  <si>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</si>
  <si>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</si>
  <si>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</si>
  <si>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</si>
  <si>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</si>
  <si>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</si>
  <si>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</si>
  <si>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</si>
  <si>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</si>
  <si>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</si>
  <si>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</si>
  <si>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</si>
  <si>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</si>
  <si>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</si>
  <si>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</si>
  <si>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</si>
  <si>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</si>
  <si>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</si>
  <si>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</si>
  <si>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</si>
  <si>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</si>
  <si>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</si>
  <si>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</si>
  <si>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</si>
  <si>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</si>
  <si>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</si>
  <si>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</si>
  <si>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</si>
  <si>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</si>
  <si>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</si>
  <si>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</si>
  <si>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</si>
  <si>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</si>
  <si>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</si>
  <si>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</si>
  <si>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</si>
  <si>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</si>
  <si>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</si>
  <si>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</si>
  <si>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</si>
  <si>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</si>
  <si>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</si>
  <si>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</si>
  <si>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</si>
  <si>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</si>
  <si>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</si>
  <si>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</si>
  <si>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</si>
  <si>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</si>
  <si>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</si>
  <si>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</si>
  <si>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</si>
  <si>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</si>
  <si>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</si>
  <si>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</si>
  <si>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</si>
  <si>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</si>
  <si>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</si>
  <si>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</si>
  <si>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</si>
  <si>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</si>
  <si>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</si>
  <si>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</si>
  <si>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</si>
  <si>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</si>
  <si>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</si>
  <si>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</si>
  <si>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</si>
  <si>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</si>
  <si>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</si>
  <si>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</si>
  <si>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</si>
  <si>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</si>
  <si>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</si>
  <si>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</si>
  <si>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</si>
  <si>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</si>
  <si>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</si>
  <si>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</si>
  <si>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</si>
  <si>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</si>
  <si>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</si>
  <si>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</si>
  <si>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</si>
  <si>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</si>
  <si>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</si>
  <si>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</si>
  <si>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</si>
  <si>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</si>
  <si>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</si>
  <si>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</si>
  <si>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</si>
  <si>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</si>
  <si>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</si>
  <si>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</si>
  <si>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</si>
  <si>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</si>
  <si>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</si>
  <si>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</si>
  <si>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</si>
  <si>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</si>
  <si>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</si>
  <si>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</si>
  <si>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</si>
  <si>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</si>
  <si>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</si>
  <si>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</si>
  <si>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</si>
  <si>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</si>
  <si>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</si>
  <si>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</si>
  <si>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</si>
  <si>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</si>
  <si>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</si>
  <si>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</si>
  <si>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</si>
  <si>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</si>
  <si>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</si>
  <si>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</si>
  <si>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</si>
  <si>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</si>
  <si>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</si>
  <si>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</si>
  <si>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</si>
  <si>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</si>
  <si>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</si>
  <si>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</si>
  <si>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</si>
  <si>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</si>
  <si>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</si>
  <si>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</si>
  <si>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</si>
  <si>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</si>
  <si>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</si>
  <si>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</si>
  <si>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</si>
  <si>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</si>
  <si>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</si>
  <si>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</si>
  <si>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</si>
  <si>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</si>
  <si>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</si>
  <si>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</si>
  <si>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</si>
  <si>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</si>
  <si>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</si>
  <si>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</si>
  <si>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</si>
  <si>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</si>
  <si>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</si>
  <si>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</si>
  <si>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</si>
  <si>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</si>
  <si>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</si>
  <si>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</si>
  <si>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</si>
  <si>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</si>
  <si>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</si>
  <si>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</si>
  <si>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</si>
  <si>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</si>
  <si>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</si>
  <si>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</si>
  <si>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</si>
  <si>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</si>
  <si>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</si>
  <si>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</si>
  <si>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</si>
  <si>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</si>
  <si>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</si>
  <si>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</si>
  <si>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</si>
  <si>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</si>
  <si>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</si>
  <si>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</si>
  <si>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</si>
  <si>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</si>
  <si>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</si>
  <si>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</si>
  <si>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</si>
  <si>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</si>
  <si>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</si>
  <si>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</si>
  <si>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</si>
  <si>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</si>
  <si>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</si>
  <si>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</si>
  <si>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</si>
  <si>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</si>
  <si>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</si>
  <si>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</si>
  <si>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</si>
  <si>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</si>
  <si>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</si>
  <si>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</si>
  <si>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</si>
  <si>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</si>
  <si>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</si>
  <si>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</si>
  <si>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</si>
  <si>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</si>
  <si>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</si>
  <si>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</si>
  <si>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</si>
  <si>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</si>
  <si>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</si>
  <si>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</si>
  <si>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</si>
  <si>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</si>
  <si>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</si>
  <si>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</si>
  <si>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</si>
  <si>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</si>
  <si>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</si>
  <si>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</si>
  <si>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</si>
  <si>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</si>
  <si>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</si>
  <si>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</si>
  <si>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</si>
  <si>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</si>
  <si>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</si>
  <si>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</si>
  <si>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</si>
  <si>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</si>
  <si>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</si>
  <si>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</si>
  <si>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</si>
  <si>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</si>
  <si>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</si>
  <si>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</si>
  <si>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</si>
  <si>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</si>
  <si>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</si>
  <si>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</si>
  <si>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</si>
  <si>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</si>
  <si>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</si>
  <si>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</si>
  <si>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</si>
  <si>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</si>
  <si>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</si>
  <si>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</si>
  <si>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</si>
  <si>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</si>
  <si>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</si>
  <si>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</si>
  <si>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</si>
  <si>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</si>
  <si>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</si>
  <si>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</si>
  <si>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</si>
  <si>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</si>
  <si>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</si>
  <si>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</si>
  <si>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</si>
  <si>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</si>
  <si>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</si>
  <si>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</si>
  <si>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</si>
  <si>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</si>
  <si>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</si>
  <si>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</si>
  <si>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</si>
  <si>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</si>
  <si>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</si>
  <si>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</si>
  <si>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</si>
  <si>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</si>
  <si>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</si>
  <si>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</si>
  <si>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</si>
  <si>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</si>
  <si>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</si>
  <si>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</si>
  <si>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</si>
  <si>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</si>
  <si>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</si>
  <si>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</si>
  <si>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</si>
  <si>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</si>
  <si>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</si>
  <si>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</si>
  <si>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</si>
  <si>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</si>
  <si>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</si>
  <si>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</si>
  <si>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</si>
  <si>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</si>
  <si>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</si>
  <si>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</si>
  <si>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</si>
  <si>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</si>
  <si>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</si>
  <si>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</si>
  <si>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</si>
  <si>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</si>
  <si>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</si>
  <si>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</si>
  <si>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</si>
  <si>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</si>
  <si>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</si>
  <si>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</si>
  <si>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</si>
  <si>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</si>
  <si>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</si>
  <si>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</si>
  <si>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</si>
  <si>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</si>
  <si>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</si>
  <si>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</si>
  <si>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</si>
  <si>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</si>
  <si>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</si>
  <si>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</si>
  <si>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</si>
  <si>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</si>
  <si>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</si>
  <si>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</si>
  <si>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</si>
  <si>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</si>
  <si>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</si>
  <si>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</si>
  <si>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</si>
  <si>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</si>
  <si>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</si>
  <si>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</si>
  <si>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</si>
  <si>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</si>
  <si>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</si>
  <si>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</si>
  <si>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</si>
  <si>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</si>
  <si>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</si>
  <si>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</si>
  <si>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</si>
  <si>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</si>
  <si>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</si>
  <si>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</si>
  <si>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</si>
  <si>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</si>
  <si>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</si>
  <si>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</si>
  <si>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</si>
  <si>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</si>
  <si>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</si>
  <si>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</si>
  <si>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</si>
  <si>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</si>
  <si>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</si>
  <si>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</si>
  <si>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</si>
  <si>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</si>
  <si>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</si>
  <si>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</si>
  <si>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</si>
  <si>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</si>
  <si>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</si>
  <si>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</si>
  <si>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</si>
  <si>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</si>
  <si>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</si>
  <si>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</si>
  <si>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</si>
  <si>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</si>
  <si>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</si>
  <si>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</si>
  <si>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</si>
  <si>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</si>
  <si>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</si>
  <si>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</si>
  <si>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</si>
  <si>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</si>
  <si>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</si>
  <si>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</si>
  <si>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</si>
  <si>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</si>
  <si>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</si>
  <si>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</si>
  <si>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</si>
  <si>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</si>
  <si>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</si>
  <si>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</si>
  <si>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</si>
  <si>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</si>
  <si>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</si>
  <si>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</si>
  <si>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</si>
  <si>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</si>
  <si>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</si>
  <si>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</si>
  <si>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</si>
  <si>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</si>
  <si>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</si>
  <si>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</si>
  <si>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</si>
  <si>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</si>
  <si>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</si>
  <si>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</si>
  <si>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</si>
  <si>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</si>
  <si>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</si>
  <si>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</si>
  <si>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</si>
  <si>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</si>
  <si>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</si>
  <si>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</si>
  <si>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</si>
  <si>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</si>
  <si>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</si>
  <si>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</si>
  <si>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</si>
  <si>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</si>
  <si>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</si>
  <si>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</si>
  <si>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</si>
  <si>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</si>
  <si>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</si>
  <si>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</si>
  <si>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</si>
  <si>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</si>
  <si>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</si>
  <si>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</si>
  <si>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</si>
  <si>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</si>
  <si>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</si>
  <si>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</si>
  <si>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</si>
  <si>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</si>
  <si>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</si>
  <si>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</si>
  <si>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</si>
  <si>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</si>
  <si>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</si>
  <si>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</si>
  <si>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</si>
  <si>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</si>
  <si>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</si>
  <si>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</si>
  <si>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</si>
  <si>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</si>
  <si>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</si>
  <si>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</si>
  <si>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</si>
  <si>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</si>
  <si>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</si>
  <si>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</si>
  <si>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</si>
  <si>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</si>
  <si>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</si>
  <si>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</si>
  <si>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</si>
  <si>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</si>
  <si>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</si>
  <si>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</si>
  <si>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</si>
  <si>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</si>
  <si>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</si>
  <si>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</si>
  <si>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</si>
  <si>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</si>
  <si>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</si>
  <si>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</si>
  <si>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</si>
  <si>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</si>
  <si>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</si>
  <si>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</si>
  <si>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</si>
  <si>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</si>
  <si>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</si>
  <si>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</si>
  <si>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</si>
  <si>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</si>
  <si>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</si>
  <si>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</si>
  <si>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</si>
  <si>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</si>
  <si>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</si>
  <si>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</si>
  <si>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</si>
  <si>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</si>
  <si>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</si>
  <si>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</si>
  <si>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</si>
  <si>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</si>
  <si>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</si>
  <si>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</si>
  <si>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</si>
  <si>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</si>
  <si>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</si>
  <si>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</si>
  <si>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</si>
  <si>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</si>
  <si>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</si>
  <si>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</si>
  <si>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</si>
  <si>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</si>
  <si>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</si>
  <si>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</si>
  <si>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</si>
  <si>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</si>
  <si>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</si>
  <si>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</si>
  <si>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</si>
  <si>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</si>
  <si>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</si>
  <si>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</si>
  <si>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</si>
  <si>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</si>
  <si>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</si>
  <si>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</si>
  <si>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</si>
  <si>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</si>
  <si>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</si>
  <si>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</si>
  <si>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</si>
  <si>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</si>
  <si>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</si>
  <si>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</si>
  <si>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</si>
  <si>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</si>
  <si>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</si>
  <si>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</si>
  <si>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</si>
  <si>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</si>
  <si>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</si>
  <si>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</si>
  <si>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</si>
  <si>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</si>
  <si>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</si>
  <si>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</si>
  <si>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</si>
  <si>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</si>
  <si>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</si>
  <si>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</si>
  <si>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</si>
  <si>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</si>
  <si>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</si>
  <si>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</si>
  <si>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</si>
  <si>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</si>
  <si>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</si>
  <si>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</si>
  <si>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</si>
  <si>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</si>
  <si>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</si>
  <si>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</si>
  <si>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</si>
  <si>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</si>
  <si>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</si>
  <si>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</si>
  <si>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</si>
  <si>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</si>
  <si>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</si>
  <si>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</si>
  <si>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</si>
  <si>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</si>
  <si>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</si>
  <si>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</si>
  <si>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</si>
  <si>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</si>
  <si>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</si>
  <si>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</si>
  <si>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</si>
  <si>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</si>
  <si>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</si>
  <si>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</si>
  <si>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</si>
  <si>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</si>
  <si>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</si>
  <si>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</si>
  <si>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</si>
  <si>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</si>
  <si>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</si>
  <si>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</si>
  <si>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</si>
  <si>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</si>
  <si>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</si>
  <si>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</si>
  <si>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</si>
  <si>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</si>
  <si>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</si>
  <si>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</si>
  <si>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</si>
  <si>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</si>
  <si>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</si>
  <si>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</si>
  <si>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</si>
  <si>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</si>
  <si>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</si>
  <si>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</si>
  <si>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</si>
  <si>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</si>
  <si>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</si>
  <si>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</si>
  <si>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</si>
  <si>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</si>
  <si>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</si>
  <si>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</si>
  <si>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</si>
  <si>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</si>
  <si>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</si>
  <si>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</si>
  <si>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</si>
  <si>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</si>
  <si>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</si>
  <si>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</si>
  <si>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</si>
  <si>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</si>
  <si>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</si>
  <si>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</si>
  <si>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</si>
  <si>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</si>
  <si>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</si>
  <si>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</si>
  <si>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</si>
  <si>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</si>
  <si>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</si>
  <si>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</si>
  <si>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</si>
  <si>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</si>
  <si>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</si>
  <si>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</si>
  <si>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</si>
  <si>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</si>
  <si>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</si>
  <si>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</si>
  <si>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</si>
  <si>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</si>
  <si>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</si>
  <si>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</si>
  <si>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</si>
  <si>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</si>
  <si>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</si>
  <si>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</si>
  <si>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</si>
  <si>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</si>
  <si>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</si>
  <si>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</si>
  <si>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</si>
  <si>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</si>
  <si>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</si>
  <si>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</si>
  <si>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</si>
  <si>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</si>
  <si>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</si>
  <si>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</si>
  <si>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</si>
  <si>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</si>
  <si>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</si>
  <si>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</si>
  <si>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</si>
  <si>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</si>
  <si>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</si>
  <si>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</si>
  <si>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</si>
  <si>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</si>
  <si>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</si>
  <si>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</si>
  <si>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</si>
  <si>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</si>
  <si>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</si>
  <si>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</si>
  <si>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</si>
  <si>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</si>
  <si>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</si>
  <si>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</si>
  <si>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</si>
  <si>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</si>
  <si>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</si>
  <si>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</si>
  <si>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</si>
  <si>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</si>
  <si>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</si>
  <si>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</si>
  <si>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</si>
  <si>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</si>
  <si>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</si>
  <si>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</si>
  <si>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</si>
  <si>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</si>
  <si>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</si>
  <si>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</si>
  <si>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</si>
  <si>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</si>
  <si>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</si>
  <si>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</si>
  <si>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</si>
  <si>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</si>
  <si>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</si>
  <si>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</si>
  <si>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</si>
  <si>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</si>
  <si>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</si>
  <si>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</si>
  <si>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</si>
  <si>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</si>
  <si>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</si>
  <si>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</si>
  <si>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</si>
  <si>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</si>
  <si>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</si>
  <si>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</si>
  <si>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</si>
  <si>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</si>
  <si>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</si>
  <si>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</si>
  <si>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</si>
  <si>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</si>
  <si>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</si>
  <si>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</si>
  <si>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</si>
  <si>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</si>
  <si>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</si>
  <si>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</si>
  <si>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</si>
  <si>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</si>
  <si>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</si>
  <si>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</si>
  <si>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</si>
  <si>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</si>
  <si>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</si>
  <si>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</si>
  <si>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</si>
  <si>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</si>
  <si>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</si>
  <si>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</si>
  <si>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</si>
  <si>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</si>
  <si>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</si>
  <si>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</si>
  <si>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</si>
  <si>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</si>
  <si>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</si>
  <si>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</si>
  <si>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</si>
  <si>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</si>
  <si>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</si>
  <si>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</si>
  <si>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</si>
  <si>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</si>
  <si>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</si>
  <si>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</si>
  <si>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</si>
  <si>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</si>
  <si>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</si>
  <si>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</si>
  <si>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</si>
  <si>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</si>
  <si>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</si>
  <si>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</si>
  <si>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</si>
  <si>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</si>
  <si>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</si>
  <si>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</si>
  <si>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</si>
  <si>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</si>
  <si>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</si>
  <si>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</si>
  <si>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</si>
  <si>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</si>
  <si>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</si>
  <si>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</si>
  <si>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</si>
  <si>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</si>
  <si>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</si>
  <si>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</si>
  <si>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</si>
  <si>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</si>
  <si>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</si>
  <si>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</si>
  <si>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</si>
  <si>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</si>
  <si>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</si>
  <si>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</si>
  <si>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</si>
  <si>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</si>
  <si>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</si>
  <si>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</si>
  <si>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</si>
  <si>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</si>
  <si>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</si>
  <si>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</si>
  <si>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</si>
  <si>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</si>
  <si>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</si>
  <si>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</si>
  <si>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</si>
  <si>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</si>
  <si>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</si>
  <si>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</si>
  <si>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</si>
  <si>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</si>
  <si>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</si>
  <si>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</si>
  <si>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</si>
  <si>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</si>
  <si>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</si>
  <si>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</si>
  <si>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</si>
  <si>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</si>
  <si>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</si>
  <si>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</si>
  <si>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</si>
  <si>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</si>
  <si>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</si>
  <si>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</si>
  <si>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</si>
  <si>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</si>
  <si>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</si>
  <si>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</si>
  <si>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</si>
  <si>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</si>
  <si>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</si>
  <si>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</si>
  <si>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</si>
  <si>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</si>
  <si>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</si>
  <si>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</si>
  <si>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</si>
  <si>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</si>
  <si>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</si>
  <si>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</si>
  <si>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</si>
  <si>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</si>
  <si>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</si>
  <si>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</si>
  <si>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</si>
  <si>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</si>
  <si>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</si>
  <si>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</si>
  <si>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</si>
  <si>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</si>
  <si>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</si>
  <si>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</si>
  <si>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</si>
  <si>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</si>
  <si>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</si>
  <si>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</si>
  <si>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</si>
  <si>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</si>
  <si>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</si>
  <si>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</si>
  <si>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</si>
  <si>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</si>
  <si>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</si>
  <si>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</si>
  <si>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</si>
  <si>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</si>
  <si>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</si>
  <si>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</si>
  <si>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</si>
  <si>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</si>
  <si>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</si>
  <si>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</si>
  <si>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</si>
  <si>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</si>
  <si>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</si>
  <si>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</si>
  <si>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</si>
  <si>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</si>
  <si>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</si>
  <si>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</si>
  <si>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</si>
  <si>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</si>
  <si>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</si>
  <si>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</si>
  <si>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</si>
  <si>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</si>
  <si>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</si>
  <si>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</si>
  <si>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</si>
  <si>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</si>
  <si>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</si>
  <si>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</si>
  <si>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</si>
  <si>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</si>
  <si>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</si>
  <si>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</si>
  <si>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</si>
  <si>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</si>
  <si>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</si>
  <si>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</si>
  <si>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</si>
  <si>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</si>
  <si>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</si>
  <si>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</si>
  <si>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</si>
  <si>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</si>
  <si>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</si>
  <si>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</si>
  <si>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</si>
  <si>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</si>
  <si>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</si>
  <si>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</si>
  <si>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</si>
  <si>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</si>
  <si>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</si>
  <si>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</si>
  <si>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</si>
  <si>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</si>
  <si>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</si>
  <si>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</si>
  <si>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</si>
  <si>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</si>
  <si>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</si>
  <si>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</si>
  <si>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</si>
  <si>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</si>
  <si>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</si>
  <si>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</si>
  <si>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</si>
  <si>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</si>
  <si>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</si>
  <si>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</si>
  <si>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</si>
  <si>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</si>
  <si>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</si>
  <si>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</si>
  <si>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</si>
  <si>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</si>
  <si>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</si>
  <si>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</si>
  <si>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</si>
  <si>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</si>
  <si>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</si>
  <si>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</si>
  <si>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</si>
  <si>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</si>
  <si>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</si>
  <si>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</si>
  <si>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</si>
  <si>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</si>
  <si>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</si>
  <si>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</si>
  <si>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</si>
  <si>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</si>
  <si>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</si>
  <si>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</si>
  <si>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</si>
  <si>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</si>
  <si>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</si>
  <si>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</si>
  <si>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</si>
  <si>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</si>
  <si>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</si>
  <si>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</si>
  <si>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</si>
  <si>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</si>
  <si>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</si>
  <si>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</si>
  <si>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</si>
  <si>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</si>
  <si>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</si>
  <si>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</si>
  <si>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</si>
  <si>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</si>
  <si>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</si>
  <si>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</si>
  <si>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</si>
  <si>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</si>
  <si>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</si>
  <si>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</si>
  <si>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</si>
  <si>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</si>
  <si>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</si>
  <si>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</si>
  <si>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</si>
  <si>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</si>
  <si>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</si>
  <si>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</si>
  <si>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</si>
  <si>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</si>
  <si>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</si>
  <si>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</si>
  <si>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</si>
  <si>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</si>
  <si>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</si>
  <si>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</si>
  <si>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</si>
  <si>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</si>
  <si>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</si>
  <si>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</si>
  <si>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</si>
  <si>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</si>
  <si>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</si>
  <si>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</si>
  <si>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</si>
  <si>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</si>
  <si>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</si>
  <si>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</si>
  <si>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</si>
  <si>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</si>
  <si>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</si>
  <si>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</si>
  <si>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</si>
  <si>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</si>
  <si>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</si>
  <si>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</si>
  <si>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</si>
  <si>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</si>
  <si>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</si>
  <si>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</si>
  <si>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</si>
  <si>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</si>
  <si>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</si>
  <si>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</si>
  <si>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</si>
  <si>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</si>
  <si>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</si>
  <si>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</si>
  <si>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</si>
  <si>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</si>
  <si>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</si>
  <si>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</si>
  <si>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</si>
  <si>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</si>
  <si>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</si>
  <si>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</si>
  <si>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</si>
  <si>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</si>
  <si>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</si>
  <si>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</si>
  <si>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</si>
  <si>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</si>
  <si>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</si>
  <si>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</si>
  <si>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</si>
  <si>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</si>
  <si>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</si>
  <si>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</si>
  <si>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</si>
  <si>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</si>
  <si>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</si>
  <si>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</si>
  <si>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</si>
  <si>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</si>
  <si>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</si>
  <si>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</si>
  <si>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</si>
  <si>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</si>
  <si>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</si>
  <si>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</si>
  <si>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</si>
  <si>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</si>
  <si>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</si>
  <si>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</si>
  <si>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</si>
  <si>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</si>
  <si>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</si>
  <si>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</si>
  <si>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</si>
  <si>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</si>
  <si>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</si>
  <si>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</si>
  <si>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</si>
  <si>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</si>
  <si>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</si>
  <si>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</si>
  <si>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</si>
  <si>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</si>
  <si>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</si>
  <si>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</si>
  <si>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</si>
  <si>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</si>
  <si>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</si>
  <si>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</si>
  <si>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</si>
  <si>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</si>
  <si>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</si>
  <si>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</si>
  <si>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</si>
  <si>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</si>
  <si>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</si>
  <si>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</si>
  <si>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</si>
  <si>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</si>
  <si>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</si>
  <si>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</si>
  <si>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</si>
  <si>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</si>
  <si>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</si>
  <si>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</si>
  <si>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</si>
  <si>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</si>
  <si>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</si>
  <si>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</si>
  <si>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</si>
  <si>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</si>
  <si>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</si>
  <si>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</si>
  <si>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</si>
  <si>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</si>
  <si>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</si>
  <si>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</si>
  <si>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</si>
  <si>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</si>
  <si>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</si>
  <si>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</si>
  <si>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</si>
  <si>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</si>
  <si>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</si>
  <si>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</si>
  <si>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</si>
  <si>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</si>
  <si>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</si>
  <si>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</si>
  <si>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</si>
  <si>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</si>
  <si>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</si>
  <si>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</si>
  <si>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</si>
  <si>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</si>
  <si>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</si>
  <si>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</si>
  <si>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</si>
  <si>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</si>
  <si>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</si>
  <si>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</si>
  <si>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</si>
  <si>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</si>
  <si>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</si>
  <si>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</si>
  <si>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</si>
  <si>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</si>
  <si>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</si>
  <si>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</si>
  <si>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</si>
  <si>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</si>
  <si>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</si>
  <si>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</si>
  <si>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</si>
  <si>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</si>
  <si>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</si>
  <si>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</si>
  <si>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</si>
  <si>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</si>
  <si>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</si>
  <si>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</si>
  <si>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</si>
  <si>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</si>
  <si>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</si>
  <si>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</si>
  <si>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</si>
  <si>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</si>
  <si>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</si>
  <si>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</si>
  <si>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</si>
  <si>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</si>
  <si>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</si>
  <si>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</si>
  <si>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</si>
  <si>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</si>
  <si>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</si>
  <si>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</si>
  <si>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</si>
  <si>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</si>
  <si>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</si>
  <si>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</si>
  <si>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</si>
  <si>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</si>
  <si>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</si>
  <si>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</si>
  <si>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</si>
  <si>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</si>
  <si>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</si>
  <si>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</si>
  <si>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</si>
  <si>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</si>
  <si>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</si>
  <si>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</si>
  <si>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</si>
  <si>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</si>
  <si>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</si>
  <si>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</si>
  <si>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</si>
  <si>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</si>
  <si>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</si>
  <si>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</si>
  <si>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</si>
  <si>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</si>
  <si>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</si>
  <si>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</si>
  <si>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</si>
  <si>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</si>
  <si>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</si>
  <si>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</si>
  <si>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</si>
  <si>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</si>
  <si>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</si>
  <si>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</si>
  <si>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</si>
  <si>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</si>
  <si>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</si>
  <si>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</si>
  <si>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</si>
  <si>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</si>
  <si>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</si>
  <si>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</si>
  <si>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</si>
  <si>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</si>
  <si>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</si>
  <si>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</si>
  <si>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</si>
  <si>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</si>
  <si>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</si>
  <si>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</si>
  <si>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</si>
  <si>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</si>
  <si>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</si>
  <si>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</si>
  <si>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</si>
  <si>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</si>
  <si>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</si>
  <si>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</si>
  <si>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</si>
  <si>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</si>
  <si>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</si>
  <si>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</si>
  <si>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</si>
  <si>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</si>
  <si>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</si>
  <si>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</si>
  <si>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</si>
  <si>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</si>
  <si>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</si>
  <si>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</si>
  <si>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</si>
  <si>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</si>
  <si>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</si>
  <si>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</si>
  <si>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</si>
  <si>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</si>
  <si>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</si>
  <si>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</si>
  <si>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</si>
  <si>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</si>
  <si>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</si>
  <si>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</si>
  <si>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</si>
  <si>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</si>
  <si>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</si>
  <si>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</si>
  <si>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</si>
  <si>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</si>
  <si>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</si>
  <si>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</si>
  <si>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</si>
  <si>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</si>
  <si>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</si>
  <si>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</si>
  <si>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</si>
  <si>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</si>
  <si>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</si>
  <si>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</si>
  <si>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</si>
  <si>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</si>
  <si>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</si>
  <si>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</si>
  <si>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</si>
  <si>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</si>
  <si>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</si>
  <si>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</si>
  <si>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</si>
  <si>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</si>
  <si>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</si>
  <si>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</si>
  <si>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</si>
  <si>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</si>
  <si>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</si>
  <si>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</si>
  <si>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</si>
  <si>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</si>
  <si>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</si>
  <si>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</si>
  <si>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</si>
  <si>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</si>
  <si>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</si>
  <si>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</si>
  <si>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</si>
  <si>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</si>
  <si>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</si>
  <si>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</si>
  <si>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</si>
  <si>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</si>
  <si>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</si>
  <si>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</si>
  <si>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</si>
  <si>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</si>
  <si>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</si>
  <si>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</si>
  <si>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</si>
  <si>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</si>
  <si>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</si>
  <si>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</si>
  <si>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</si>
  <si>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</si>
  <si>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</si>
  <si>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</si>
  <si>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</si>
  <si>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</si>
  <si>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</si>
  <si>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</si>
  <si>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</si>
  <si>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</si>
  <si>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</si>
  <si>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</si>
  <si>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</si>
  <si>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</si>
  <si>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</si>
  <si>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</si>
  <si>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</si>
  <si>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</si>
  <si>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</si>
  <si>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</si>
  <si>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</si>
  <si>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</si>
  <si>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</si>
  <si>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</si>
  <si>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</si>
  <si>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</si>
  <si>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</si>
  <si>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</si>
  <si>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</si>
  <si>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</si>
  <si>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</si>
  <si>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</si>
  <si>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</si>
  <si>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</si>
  <si>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</si>
  <si>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</si>
  <si>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</si>
  <si>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</si>
  <si>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</si>
  <si>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</si>
  <si>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</si>
  <si>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</si>
  <si>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</si>
  <si>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</si>
  <si>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</si>
  <si>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</si>
  <si>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</si>
  <si>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</si>
  <si>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</si>
  <si>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</si>
  <si>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</si>
  <si>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</si>
  <si>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</si>
  <si>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</si>
  <si>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</si>
  <si>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</si>
  <si>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</si>
  <si>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</si>
  <si>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</si>
  <si>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</si>
  <si>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</si>
  <si>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</si>
  <si>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</si>
  <si>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</si>
  <si>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</si>
  <si>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</si>
  <si>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</si>
  <si>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</si>
  <si>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</si>
  <si>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</si>
  <si>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</si>
  <si>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</si>
  <si>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</si>
  <si>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</si>
  <si>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</si>
  <si>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</si>
  <si>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</si>
  <si>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</si>
  <si>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</si>
  <si>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</si>
  <si>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</si>
  <si>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</si>
  <si>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</si>
  <si>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</si>
  <si>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</si>
  <si>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</si>
  <si>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</si>
  <si>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</si>
  <si>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</si>
  <si>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</si>
  <si>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</si>
  <si>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</si>
  <si>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</si>
  <si>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</si>
  <si>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</si>
  <si>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</si>
  <si>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</si>
  <si>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</si>
  <si>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</si>
  <si>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</si>
  <si>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</si>
  <si>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</si>
  <si>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</si>
  <si>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</si>
  <si>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</si>
  <si>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</si>
  <si>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</si>
  <si>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</si>
  <si>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</si>
  <si>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</si>
  <si>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</si>
  <si>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</si>
  <si>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</si>
  <si>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</si>
  <si>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</si>
  <si>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</si>
  <si>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</si>
  <si>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</si>
  <si>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</si>
  <si>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</si>
  <si>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</si>
  <si>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</si>
  <si>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</si>
  <si>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</si>
  <si>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</si>
  <si>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</si>
  <si>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</si>
  <si>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</si>
  <si>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</si>
  <si>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</si>
  <si>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</si>
  <si>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</si>
  <si>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</si>
  <si>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</si>
  <si>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</si>
  <si>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</si>
  <si>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</si>
  <si>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</si>
  <si>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</si>
  <si>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</si>
  <si>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</si>
  <si>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</si>
  <si>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</si>
  <si>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</si>
  <si>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</si>
  <si>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</si>
  <si>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</si>
  <si>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</si>
  <si>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</si>
  <si>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</si>
  <si>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</si>
  <si>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</si>
  <si>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</si>
  <si>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</si>
  <si>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</si>
  <si>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</si>
  <si>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</si>
  <si>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</si>
  <si>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</si>
  <si>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</si>
  <si>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</si>
  <si>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</si>
  <si>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</si>
  <si>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</si>
  <si>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</si>
  <si>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</si>
  <si>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</si>
  <si>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</si>
  <si>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</si>
  <si>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</si>
  <si>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</si>
  <si>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</si>
  <si>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</si>
  <si>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</si>
  <si>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</si>
  <si>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</si>
  <si>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</si>
  <si>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</si>
  <si>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</si>
  <si>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</si>
  <si>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</si>
  <si>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</si>
  <si>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</si>
  <si>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</si>
  <si>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</si>
  <si>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</si>
  <si>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</si>
  <si>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</si>
  <si>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</si>
  <si>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</si>
  <si>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</si>
  <si>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</si>
  <si>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</si>
  <si>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</si>
  <si>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</si>
  <si>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</si>
  <si>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</si>
  <si>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</si>
  <si>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</si>
  <si>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</si>
  <si>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</si>
  <si>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</si>
  <si>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</si>
  <si>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</si>
  <si>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</si>
  <si>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</si>
  <si>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</si>
  <si>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</si>
  <si>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</si>
  <si>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</si>
  <si>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</si>
  <si>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</si>
  <si>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</si>
  <si>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</si>
  <si>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</si>
  <si>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</si>
  <si>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</si>
  <si>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</si>
  <si>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</si>
  <si>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</si>
  <si>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</si>
  <si>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</si>
  <si>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</si>
  <si>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</si>
  <si>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</si>
  <si>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</si>
  <si>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</si>
  <si>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</si>
  <si>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</si>
  <si>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</si>
  <si>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</si>
  <si>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</si>
  <si>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</si>
  <si>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</si>
  <si>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</si>
  <si>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</si>
  <si>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</si>
  <si>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</si>
  <si>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</si>
  <si>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</si>
  <si>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</si>
  <si>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</si>
  <si>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</si>
  <si>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</si>
  <si>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</si>
  <si>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</si>
  <si>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</si>
  <si>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</si>
  <si>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</si>
  <si>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</si>
  <si>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</si>
  <si>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</si>
  <si>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</si>
  <si>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</si>
  <si>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</si>
  <si>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</si>
  <si>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</si>
  <si>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</si>
  <si>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</si>
  <si>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</si>
  <si>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</si>
  <si>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</si>
  <si>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</si>
  <si>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</si>
  <si>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</si>
  <si>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</si>
  <si>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</si>
  <si>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</si>
  <si>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</si>
  <si>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</si>
  <si>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</si>
  <si>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</si>
  <si>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</si>
  <si>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</si>
  <si>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</si>
  <si>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</si>
  <si>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</si>
  <si>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</si>
  <si>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</si>
  <si>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</si>
  <si>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</si>
  <si>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</si>
  <si>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</si>
  <si>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</si>
  <si>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</si>
  <si>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</si>
  <si>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</si>
  <si>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</si>
  <si>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</si>
  <si>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</si>
  <si>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</si>
  <si>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</si>
  <si>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</si>
  <si>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</si>
  <si>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</si>
  <si>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</si>
  <si>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</si>
  <si>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</si>
  <si>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</si>
  <si>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</si>
  <si>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</si>
  <si>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</si>
  <si>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</si>
  <si>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</si>
  <si>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</si>
  <si>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</si>
  <si>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</si>
  <si>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</si>
  <si>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</si>
  <si>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</si>
  <si>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</si>
  <si>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</si>
  <si>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</si>
  <si>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</si>
  <si>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</si>
  <si>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</si>
  <si>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</si>
  <si>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</si>
  <si>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</si>
  <si>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</si>
  <si>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</si>
  <si>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</si>
  <si>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</si>
  <si>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</si>
  <si>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</si>
  <si>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</si>
  <si>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</si>
  <si>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</si>
  <si>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</si>
  <si>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</si>
  <si>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</si>
  <si>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</si>
  <si>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</si>
  <si>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</si>
  <si>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</si>
  <si>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</si>
  <si>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</si>
  <si>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</si>
  <si>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</si>
  <si>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</si>
  <si>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</si>
  <si>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</si>
  <si>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</si>
  <si>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</si>
  <si>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</si>
  <si>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</si>
  <si>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</si>
  <si>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</si>
  <si>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</si>
  <si>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</si>
  <si>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</si>
  <si>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</si>
  <si>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</si>
  <si>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</si>
  <si>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</si>
  <si>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</si>
  <si>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</si>
  <si>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</si>
  <si>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</si>
  <si>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</si>
  <si>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</si>
  <si>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</si>
  <si>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</si>
  <si>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</si>
  <si>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</si>
  <si>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</si>
  <si>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</si>
  <si>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</si>
  <si>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</si>
  <si>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</si>
  <si>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</si>
  <si>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</si>
  <si>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</si>
  <si>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</si>
  <si>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</si>
  <si>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</si>
  <si>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</si>
  <si>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</si>
  <si>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</si>
  <si>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</si>
  <si>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</si>
  <si>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</si>
  <si>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</si>
  <si>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</si>
  <si>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</si>
  <si>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</si>
  <si>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</si>
  <si>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</si>
  <si>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</si>
  <si>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</si>
  <si>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</si>
  <si>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</si>
  <si>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</si>
  <si>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</si>
  <si>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</si>
  <si>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</si>
  <si>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</si>
  <si>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</si>
  <si>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</si>
  <si>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</si>
  <si>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</si>
  <si>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</si>
  <si>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</si>
  <si>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</si>
  <si>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</si>
  <si>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</si>
  <si>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</si>
  <si>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</si>
  <si>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</si>
  <si>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</si>
  <si>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</si>
  <si>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</si>
  <si>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</si>
  <si>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</si>
  <si>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</si>
  <si>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</si>
  <si>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</si>
  <si>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</si>
  <si>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</si>
  <si>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</si>
  <si>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</si>
  <si>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</si>
  <si>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</si>
  <si>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</si>
  <si>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</si>
  <si>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</si>
  <si>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</si>
  <si>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</si>
  <si>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</si>
  <si>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</si>
  <si>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</si>
  <si>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</si>
  <si>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</si>
  <si>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</si>
  <si>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</si>
  <si>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</si>
  <si>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</si>
  <si>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</si>
  <si>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</si>
  <si>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</si>
  <si>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</si>
  <si>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</si>
  <si>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</si>
  <si>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</si>
  <si>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</si>
  <si>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</si>
  <si>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</si>
  <si>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</si>
  <si>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</si>
  <si>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</si>
  <si>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</si>
  <si>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</si>
  <si>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</si>
  <si>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</si>
  <si>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</si>
  <si>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</si>
  <si>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</si>
  <si>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</si>
  <si>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</si>
  <si>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</si>
  <si>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</si>
  <si>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</si>
  <si>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</si>
  <si>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</si>
  <si>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</si>
  <si>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</si>
  <si>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</si>
  <si>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</si>
  <si>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</si>
  <si>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</si>
  <si>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</si>
  <si>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</si>
  <si>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</si>
  <si>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</si>
  <si>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</si>
  <si>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</si>
  <si>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</si>
  <si>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</si>
  <si>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</si>
  <si>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</si>
  <si>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</si>
  <si>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</si>
  <si>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</si>
  <si>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</si>
  <si>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</si>
  <si>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</si>
  <si>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</si>
  <si>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</si>
  <si>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</si>
  <si>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</si>
  <si>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</si>
  <si>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</si>
  <si>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</si>
  <si>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</si>
  <si>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</si>
  <si>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</si>
  <si>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</si>
  <si>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</si>
  <si>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</si>
  <si>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</si>
  <si>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</si>
  <si>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</si>
  <si>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</si>
  <si>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</si>
  <si>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</si>
  <si>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</si>
  <si>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</si>
  <si>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</si>
  <si>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</si>
  <si>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</si>
  <si>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</si>
  <si>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</si>
  <si>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</si>
  <si>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</si>
  <si>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</si>
  <si>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</si>
  <si>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</si>
  <si>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</si>
  <si>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</si>
  <si>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</si>
  <si>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</si>
  <si>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</si>
  <si>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</si>
  <si>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</si>
  <si>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</si>
  <si>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</si>
  <si>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</si>
  <si>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</si>
  <si>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</si>
  <si>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</si>
  <si>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</si>
  <si>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</si>
  <si>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</si>
  <si>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</si>
  <si>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</si>
  <si>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</si>
  <si>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</si>
  <si>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</si>
  <si>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</si>
  <si>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</si>
  <si>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</si>
  <si>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</si>
  <si>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</si>
  <si>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</si>
  <si>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</si>
  <si>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</si>
  <si>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</si>
  <si>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</si>
  <si>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</si>
  <si>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</si>
  <si>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</si>
  <si>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</si>
  <si>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</si>
  <si>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</si>
  <si>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</si>
  <si>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</si>
  <si>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</si>
  <si>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</si>
  <si>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</si>
  <si>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</si>
  <si>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</si>
  <si>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</si>
  <si>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</si>
  <si>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</si>
  <si>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</si>
  <si>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</si>
  <si>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</si>
  <si>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</si>
  <si>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</si>
  <si>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</si>
  <si>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</si>
  <si>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</si>
  <si>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</si>
  <si>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</si>
  <si>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</si>
  <si>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</si>
  <si>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</si>
  <si>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</si>
  <si>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</si>
  <si>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</si>
  <si>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</si>
  <si>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</si>
  <si>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</si>
  <si>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</si>
  <si>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</si>
  <si>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</si>
  <si>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</si>
  <si>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</si>
  <si>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</si>
  <si>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</si>
  <si>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</si>
  <si>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</si>
  <si>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</si>
  <si>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</si>
  <si>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</si>
  <si>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</si>
  <si>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</si>
  <si>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</si>
  <si>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</si>
  <si>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</si>
  <si>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</si>
  <si>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</si>
  <si>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</si>
  <si>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</si>
  <si>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</si>
  <si>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</si>
  <si>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</si>
  <si>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</si>
  <si>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</si>
  <si>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</si>
  <si>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</si>
  <si>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</si>
  <si>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</si>
  <si>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</si>
  <si>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</si>
  <si>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</si>
  <si>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</si>
  <si>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</si>
  <si>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</si>
  <si>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</si>
  <si>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</si>
  <si>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</si>
  <si>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</si>
  <si>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</si>
  <si>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</si>
  <si>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</si>
  <si>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</si>
  <si>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</si>
  <si>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</si>
  <si>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</si>
  <si>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</si>
  <si>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</si>
  <si>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</si>
  <si>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</si>
  <si>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</si>
  <si>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</si>
  <si>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</si>
  <si>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</si>
  <si>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</si>
  <si>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</si>
  <si>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</si>
  <si>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</si>
  <si>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</si>
  <si>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</si>
  <si>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</si>
  <si>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</si>
  <si>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</si>
  <si>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</si>
  <si>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</si>
  <si>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</si>
  <si>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</si>
  <si>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</si>
  <si>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</si>
  <si>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</si>
  <si>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</si>
  <si>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</si>
  <si>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</si>
  <si>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</si>
  <si>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</si>
  <si>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</si>
  <si>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</si>
  <si>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</si>
  <si>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</si>
  <si>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</si>
  <si>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</si>
  <si>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</si>
  <si>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</si>
  <si>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</si>
  <si>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</si>
  <si>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</si>
  <si>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</si>
  <si>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</si>
  <si>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</si>
  <si>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</si>
  <si>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</si>
  <si>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</si>
  <si>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</si>
  <si>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</si>
  <si>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</si>
  <si>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</si>
  <si>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</si>
  <si>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</si>
  <si>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</si>
  <si>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</si>
  <si>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</si>
  <si>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</si>
  <si>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</si>
  <si>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</si>
  <si>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</si>
  <si>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</si>
  <si>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</si>
  <si>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</si>
  <si>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</si>
  <si>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</si>
  <si>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</si>
  <si>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</si>
  <si>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</si>
  <si>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</si>
  <si>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</si>
  <si>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</si>
  <si>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</si>
  <si>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</si>
  <si>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</si>
  <si>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</si>
  <si>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</si>
  <si>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</si>
  <si>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</si>
  <si>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</si>
  <si>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</si>
  <si>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</si>
  <si>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</si>
  <si>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</si>
  <si>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</si>
  <si>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</si>
  <si>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</si>
  <si>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</si>
  <si>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</si>
  <si>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</si>
  <si>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</si>
  <si>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</si>
  <si>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</si>
  <si>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</si>
  <si>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</si>
  <si>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</si>
  <si>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</si>
  <si>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</si>
  <si>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</si>
  <si>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</si>
  <si>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</si>
  <si>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</si>
  <si>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</si>
  <si>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</si>
  <si>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</si>
  <si>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</si>
  <si>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</si>
  <si>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</si>
  <si>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</si>
  <si>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</si>
  <si>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</si>
  <si>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</si>
  <si>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</si>
  <si>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</si>
  <si>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</si>
  <si>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</si>
  <si>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</si>
  <si>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</si>
  <si>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</si>
  <si>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</si>
  <si>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</si>
  <si>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</si>
  <si>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</si>
  <si>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</si>
  <si>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</si>
  <si>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</si>
  <si>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</si>
  <si>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</si>
  <si>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</si>
  <si>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</si>
  <si>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</si>
  <si>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</si>
  <si>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</si>
  <si>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</si>
  <si>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</si>
  <si>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</si>
  <si>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</si>
  <si>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</si>
  <si>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</si>
  <si>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</si>
  <si>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</si>
  <si>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</si>
  <si>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</si>
  <si>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</si>
  <si>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</si>
  <si>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</si>
  <si>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</si>
  <si>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</si>
  <si>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</si>
  <si>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</si>
  <si>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</si>
  <si>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</si>
  <si>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</si>
  <si>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</si>
  <si>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</si>
  <si>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</si>
  <si>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</si>
  <si>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</si>
  <si>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</si>
  <si>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</si>
  <si>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</si>
  <si>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</si>
  <si>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</si>
  <si>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</si>
  <si>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</si>
  <si>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</si>
  <si>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</si>
  <si>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</si>
  <si>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</si>
  <si>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</si>
  <si>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</si>
  <si>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</si>
  <si>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</si>
  <si>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</si>
  <si>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</si>
  <si>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</si>
  <si>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</si>
  <si>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</si>
  <si>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</si>
  <si>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</si>
  <si>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</si>
  <si>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</si>
  <si>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</si>
  <si>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</si>
  <si>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</si>
  <si>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</si>
  <si>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</si>
  <si>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</si>
  <si>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</si>
  <si>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</si>
  <si>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</si>
  <si>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</si>
  <si>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</si>
  <si>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</si>
  <si>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</si>
  <si>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</si>
  <si>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</si>
  <si>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</si>
  <si>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</si>
  <si>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</si>
  <si>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</si>
  <si>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</si>
  <si>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</si>
  <si>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</si>
  <si>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</si>
  <si>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</si>
  <si>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</si>
  <si>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</si>
  <si>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</si>
  <si>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</si>
  <si>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</si>
  <si>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</si>
  <si>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</si>
  <si>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</si>
  <si>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</si>
  <si>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</si>
  <si>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</si>
  <si>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</si>
  <si>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</si>
  <si>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</si>
  <si>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</si>
  <si>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</si>
  <si>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</si>
  <si>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</si>
  <si>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</si>
  <si>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</si>
  <si>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</si>
  <si>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</si>
  <si>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</si>
  <si>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</si>
  <si>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</si>
  <si>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</si>
  <si>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</si>
  <si>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</si>
  <si>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</si>
  <si>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</si>
  <si>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</si>
  <si>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</si>
  <si>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</si>
  <si>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</si>
  <si>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</si>
  <si>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</si>
  <si>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</si>
  <si>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</si>
  <si>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</si>
  <si>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</si>
  <si>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</si>
  <si>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</si>
  <si>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</si>
  <si>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</si>
  <si>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</si>
  <si>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</si>
  <si>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</si>
  <si>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</si>
  <si>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</si>
  <si>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</si>
  <si>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</si>
  <si>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</si>
  <si>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</si>
  <si>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</si>
  <si>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</si>
  <si>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</si>
  <si>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</si>
  <si>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</si>
  <si>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</si>
  <si>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</si>
  <si>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</si>
  <si>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</si>
  <si>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</si>
  <si>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</si>
  <si>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</si>
  <si>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</si>
  <si>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</si>
  <si>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</si>
  <si>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</si>
  <si>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</si>
  <si>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</si>
  <si>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</si>
  <si>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</si>
  <si>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</si>
  <si>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</si>
  <si>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</si>
  <si>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</si>
  <si>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</si>
  <si>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</si>
  <si>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</si>
  <si>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</si>
  <si>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</si>
  <si>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</si>
  <si>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</si>
  <si>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</si>
  <si>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</si>
  <si>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</si>
  <si>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</si>
  <si>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</si>
  <si>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</si>
  <si>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</si>
  <si>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</si>
  <si>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</si>
  <si>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</si>
  <si>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</si>
  <si>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</si>
  <si>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</si>
  <si>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</si>
  <si>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</si>
  <si>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</si>
  <si>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</si>
  <si>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</si>
  <si>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</si>
  <si>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</si>
  <si>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</si>
  <si>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</si>
  <si>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</si>
  <si>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</si>
  <si>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</si>
  <si>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</si>
  <si>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</si>
  <si>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</si>
  <si>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</si>
  <si>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</si>
  <si>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</si>
  <si>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</si>
  <si>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</si>
  <si>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</si>
  <si>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</si>
  <si>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</si>
  <si>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</si>
  <si>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</si>
  <si>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</si>
  <si>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</si>
  <si>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</si>
  <si>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</si>
  <si>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</si>
  <si>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</si>
  <si>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</si>
  <si>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</si>
  <si>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</si>
  <si>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</si>
  <si>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</si>
  <si>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</si>
  <si>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</si>
  <si>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</si>
  <si>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</si>
  <si>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</si>
  <si>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</si>
  <si>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</si>
  <si>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</si>
  <si>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</si>
  <si>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</si>
  <si>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</si>
  <si>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</si>
  <si>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</si>
  <si>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</si>
  <si>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</si>
  <si>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</si>
  <si>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</si>
  <si>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</si>
  <si>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</si>
  <si>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</si>
  <si>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</si>
  <si>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</si>
  <si>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</si>
  <si>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</si>
  <si>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</si>
  <si>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</si>
  <si>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</si>
  <si>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</si>
  <si>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</si>
  <si>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</si>
  <si>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</si>
  <si>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</si>
  <si>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</si>
  <si>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</si>
  <si>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</si>
  <si>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</si>
  <si>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</si>
  <si>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</si>
  <si>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</si>
  <si>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</si>
  <si>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</si>
  <si>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</si>
  <si>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</si>
  <si>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</si>
  <si>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</si>
  <si>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</si>
  <si>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</si>
  <si>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</si>
  <si>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</si>
  <si>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</si>
  <si>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</si>
  <si>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</si>
  <si>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</si>
  <si>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</si>
  <si>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</si>
  <si>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</si>
  <si>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</si>
  <si>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</si>
  <si>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</si>
  <si>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</si>
  <si>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</si>
  <si>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</si>
  <si>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</si>
  <si>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</si>
  <si>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</si>
  <si>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</si>
  <si>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</si>
  <si>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</si>
  <si>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</si>
  <si>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</si>
  <si>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</si>
  <si>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</si>
  <si>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</si>
  <si>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</si>
  <si>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</si>
  <si>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</si>
  <si>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</si>
  <si>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</si>
  <si>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</si>
  <si>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</si>
  <si>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</si>
  <si>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</si>
  <si>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</si>
  <si>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</si>
  <si>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</si>
  <si>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</si>
  <si>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</si>
  <si>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</si>
  <si>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</si>
  <si>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</si>
  <si>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</si>
  <si>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</si>
  <si>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</si>
  <si>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</si>
  <si>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</si>
  <si>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</si>
  <si>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</si>
  <si>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</si>
  <si>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</si>
  <si>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</si>
  <si>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</si>
  <si>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</si>
  <si>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</si>
  <si>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</si>
  <si>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</si>
  <si>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</si>
  <si>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</si>
  <si>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</si>
  <si>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</si>
  <si>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</si>
  <si>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</si>
  <si>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</si>
  <si>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end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</si>
  <si>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</si>
  <si>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</si>
  <si>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</si>
  <si>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</si>
  <si>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</si>
  <si>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</si>
  <si>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</si>
  <si>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</si>
  <si>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</si>
  <si>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</si>
  <si>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</si>
  <si>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</si>
  <si>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</si>
  <si>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</si>
  <si>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</si>
  <si>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</si>
  <si>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</si>
  <si>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avg donation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</si>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</sst>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.00000000000_);_(* \(#,##0.00000000000\);_(* &quot;-&quot;??_);_(@_)"/>
    <numFmt numFmtId="166" formatCode="_(* #,##0.000000000000000_);_(* \(#,##0.000000000000000\);_(* &quot;-&quot;??_);_(@_)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1"/>
    </xf>
    <xf numFmtId="0" fontId="2" fillId="0" borderId="0" xfId="0" applyFont="1"/>
    <xf numFmtId="0" fontId="0" fillId="2" borderId="0" xfId="0" applyFill="1"/>
    <xf numFmtId="0" fontId="0" fillId="0" borderId="0" xfId="0" applyFill="1"/>
    <xf numFmtId="43" fontId="0" fillId="0" borderId="0" xfId="0" applyNumberFormat="1" applyFill="1"/>
    <xf numFmtId="9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</a:p>
        </c:rich>
      </c:tx>
      <c:layout>
        <c:manualLayout>
          <c:xMode val="edge"/>
          <c:yMode val="edge"/>
          <c:x val="0.22913857915411584"/>
          <c:y val="2.68193149496480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CC-4567-BD1C-432F65CE1F3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CC-4567-BD1C-432F65CE1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250384"/>
        <c:axId val="425250704"/>
      </c:lineChart>
      <c:catAx>
        <c:axId val="42525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50704"/>
        <c:crosses val="autoZero"/>
        <c:auto val="1"/>
        <c:lblAlgn val="ctr"/>
        <c:lblOffset val="100"/>
        <c:noMultiLvlLbl val="0"/>
      </c:catAx>
      <c:valAx>
        <c:axId val="42525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5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Failures as a % of Total</a:t>
            </a:r>
          </a:p>
        </c:rich>
      </c:tx>
      <c:layout>
        <c:manualLayout>
          <c:xMode val="edge"/>
          <c:yMode val="edge"/>
          <c:x val="0.27396174863387973"/>
          <c:y val="0.141477107028288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3F-4DEA-B480-A936D8EAB7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3F-4DEA-B480-A936D8EAB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690704"/>
        <c:axId val="761695504"/>
      </c:lineChart>
      <c:catAx>
        <c:axId val="76169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95504"/>
        <c:crosses val="autoZero"/>
        <c:auto val="1"/>
        <c:lblAlgn val="ctr"/>
        <c:lblOffset val="100"/>
        <c:noMultiLvlLbl val="0"/>
      </c:catAx>
      <c:valAx>
        <c:axId val="7616955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9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Failures as a % of Total</a:t>
            </a:r>
          </a:p>
        </c:rich>
      </c:tx>
      <c:layout>
        <c:manualLayout>
          <c:xMode val="edge"/>
          <c:yMode val="edge"/>
          <c:x val="0.27396174863387973"/>
          <c:y val="0.141477107028288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D1-4963-B0FD-F57D3784BDB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D1-4963-B0FD-F57D3784B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690704"/>
        <c:axId val="761695504"/>
      </c:lineChart>
      <c:catAx>
        <c:axId val="76169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95504"/>
        <c:crosses val="autoZero"/>
        <c:auto val="1"/>
        <c:lblAlgn val="ctr"/>
        <c:lblOffset val="100"/>
        <c:noMultiLvlLbl val="0"/>
      </c:catAx>
      <c:valAx>
        <c:axId val="7616955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9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09-4CA3-AA41-DA0A998F782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09-4CA3-AA41-DA0A998F782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09-4CA3-AA41-DA0A998F7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585168"/>
        <c:axId val="657587408"/>
      </c:lineChart>
      <c:catAx>
        <c:axId val="65758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87408"/>
        <c:crosses val="autoZero"/>
        <c:auto val="1"/>
        <c:lblAlgn val="ctr"/>
        <c:lblOffset val="100"/>
        <c:noMultiLvlLbl val="0"/>
      </c:catAx>
      <c:valAx>
        <c:axId val="6575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8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Failed as a % of Total</a:t>
            </a:r>
          </a:p>
          <a:p>
            <a:pPr>
              <a:defRPr/>
            </a:pPr>
            <a:r>
              <a:rPr lang="en-US"/>
              <a:t>by Size Tranche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'Outcomes Based on Goals'!$K$1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Goals'!$K$2:$K$13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5-43E6-A0F1-5B5D84473C8D}"/>
            </c:ext>
          </c:extLst>
        </c:ser>
        <c:ser>
          <c:idx val="1"/>
          <c:order val="1"/>
          <c:tx>
            <c:strRef>
              <c:f>'Outcomes Based on Goals'!$L$1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Goals'!$L$2:$L$13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45-43E6-A0F1-5B5D84473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548856"/>
        <c:axId val="723549176"/>
      </c:lineChart>
      <c:catAx>
        <c:axId val="72354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9176"/>
        <c:crosses val="autoZero"/>
        <c:auto val="1"/>
        <c:lblAlgn val="ctr"/>
        <c:lblOffset val="100"/>
        <c:noMultiLvlLbl val="0"/>
      </c:catAx>
      <c:valAx>
        <c:axId val="72354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8641263332388156"/>
          <c:y val="8.15751689575388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F-4BAD-8B49-B2F556123C7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0F-4BAD-8B49-B2F556123C7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0F-4BAD-8B49-B2F556123C7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0F-4BAD-8B49-B2F556123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0058320"/>
        <c:axId val="610058960"/>
      </c:barChart>
      <c:catAx>
        <c:axId val="61005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58960"/>
        <c:crosses val="autoZero"/>
        <c:auto val="1"/>
        <c:lblAlgn val="ctr"/>
        <c:lblOffset val="100"/>
        <c:noMultiLvlLbl val="0"/>
      </c:catAx>
      <c:valAx>
        <c:axId val="61005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5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9-4EC8-8BEB-72C4178FD9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29-4EC8-8BEB-72C4178FD9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29-4EC8-8BEB-72C4178FD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079760"/>
        <c:axId val="610082000"/>
      </c:barChart>
      <c:catAx>
        <c:axId val="61007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82000"/>
        <c:crosses val="autoZero"/>
        <c:auto val="1"/>
        <c:lblAlgn val="ctr"/>
        <c:lblOffset val="100"/>
        <c:noMultiLvlLbl val="0"/>
      </c:catAx>
      <c:valAx>
        <c:axId val="61008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7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D6-4AA4-A879-81160114E6A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D6-4AA4-A879-81160114E6A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D6-4AA4-A879-81160114E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776912"/>
        <c:axId val="609777552"/>
      </c:lineChart>
      <c:catAx>
        <c:axId val="60977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7552"/>
        <c:crosses val="autoZero"/>
        <c:auto val="1"/>
        <c:lblAlgn val="ctr"/>
        <c:lblOffset val="100"/>
        <c:noMultiLvlLbl val="0"/>
      </c:catAx>
      <c:valAx>
        <c:axId val="60977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685799</xdr:colOff>
      <xdr:row>6</xdr:row>
      <xdr:rowOff>19050</xdr:rowOff>
    </xdr:from>
    <xdr:to>
      <xdr:col>17</xdr:col>
      <xdr:colOff>323849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EC69DF-DD75-473C-B12F-86834E159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504825</xdr:colOff>
      <xdr:row>33</xdr:row>
      <xdr:rowOff>152400</xdr:rowOff>
    </xdr:from>
    <xdr:to>
      <xdr:col>14</xdr:col>
      <xdr:colOff>276225</xdr:colOff>
      <xdr:row>48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1DAEE-0EE5-40F1-898E-9BEA4CD7F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50</xdr:row>
      <xdr:rowOff>0</xdr:rowOff>
    </xdr:from>
    <xdr:to>
      <xdr:col>14</xdr:col>
      <xdr:colOff>381000</xdr:colOff>
      <xdr:row>64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9804EE-CC8B-48B1-A26B-CB29F1E9B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600075</xdr:colOff>
      <xdr:row>49</xdr:row>
      <xdr:rowOff>161925</xdr:rowOff>
    </xdr:from>
    <xdr:to>
      <xdr:col>14</xdr:col>
      <xdr:colOff>381023</xdr:colOff>
      <xdr:row>64</xdr:row>
      <xdr:rowOff>53959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64F633A-2CDA-4EF0-96CD-22658FFB8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34025" y="9496425"/>
          <a:ext cx="4657748" cy="27495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61911</xdr:colOff>
      <xdr:row>16</xdr:row>
      <xdr:rowOff>90486</xdr:rowOff>
    </xdr:from>
    <xdr:to>
      <xdr:col>8</xdr:col>
      <xdr:colOff>47625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04E649-C1DB-4151-8B74-212A4C16E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400049</xdr:colOff>
      <xdr:row>41</xdr:row>
      <xdr:rowOff>123824</xdr:rowOff>
    </xdr:from>
    <xdr:to>
      <xdr:col>21</xdr:col>
      <xdr:colOff>571500</xdr:colOff>
      <xdr:row>62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DA18E0-8450-4577-8753-B9E8F92C8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182562</xdr:colOff>
      <xdr:row>17</xdr:row>
      <xdr:rowOff>169862</xdr:rowOff>
    </xdr:from>
    <xdr:to>
      <xdr:col>11</xdr:col>
      <xdr:colOff>7937</xdr:colOff>
      <xdr:row>33</xdr:row>
      <xdr:rowOff>11112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EB2FA-484E-4FBE-90A3-DB60B4721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134937</xdr:colOff>
      <xdr:row>12</xdr:row>
      <xdr:rowOff>84137</xdr:rowOff>
    </xdr:from>
    <xdr:to>
      <xdr:col>13</xdr:col>
      <xdr:colOff>446087</xdr:colOff>
      <xdr:row>27</xdr:row>
      <xdr:rowOff>106362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B609C-0797-40F2-BF56-30D5C1AD0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1</xdr:row>
      <xdr:rowOff>85725</xdr:rowOff>
    </xdr:from>
    <xdr:to>
      <xdr:col>17</xdr:col>
      <xdr:colOff>9525</xdr:colOff>
      <xdr:row>16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F93C4-DFF8-458B-831A-9E11575C6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4.855971990743" createdVersion="7" refreshedVersion="7" minRefreshableVersion="3" recordCount="4114" xr:uid="{40D32EBF-129E-4052-8824-5AF2541BCED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5.535925810182" createdVersion="7" refreshedVersion="7" minRefreshableVersion="3" recordCount="4114" xr:uid="{B7B3B9E8-6B5B-4CF9-9D7C-6EE831416DE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star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5.612113888892" createdVersion="7" refreshedVersion="7" minRefreshableVersion="3" recordCount="4114" xr:uid="{ADB5F887-A3DE-462F-899E-049688D2F60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F7AB9-AA3A-4ECE-8042-DB4D1E208C4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9">
  <location ref="A4:D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28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1E26B-BFA1-4DDB-84D5-0EFBF6A1A85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C7385-A62B-4004-B9A2-7A3EA74B82B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570C2F-C450-4745-AF0D-C4B1D314CBA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2" ySplit="2" topLeftCell="C2944" activePane="bottomRight" state="frozen"/>
      <selection pane="topRight" activeCell="C1" sqref="C1"/>
      <selection pane="bottomLeft" activeCell="A3" sqref="A3"/>
      <selection pane="bottomRight" activeCell="E2962" sqref="E2962"/>
    </sheetView>
  </sheetViews>
  <sheetFormatPr defaultColWidth="8.85546875" defaultRowHeight="15"/>
  <cols>
    <col min="2" max="2" width="38.42578125" style="9" customWidth="1"/>
    <col min="3" max="3" width="40.42578125" style="3" customWidth="1"/>
    <col min="4" max="4" width="15.5703125" style="5" bestFit="1" customWidth="1"/>
    <col min="5" max="5" width="16.42578125" style="7" customWidth="1"/>
    <col min="6" max="6" width="20.8554687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9" max="20" width="10.85546875" bestFit="1" customWidth="1"/>
  </cols>
  <sheetData>
    <row r="1" spans="1:21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8366</v>
      </c>
      <c r="T1" s="1" t="s">
        <v>8365</v>
      </c>
      <c r="U1" s="1" t="s">
        <v>8379</v>
      </c>
    </row>
    <row r="2" spans="1:21" ht="60" hidden="1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5">
        <f t="shared" ref="S2:S66" si="1">J2/60/60/24+DATE(1970,1,1)</f>
        <v>42177.007071759261</v>
      </c>
      <c r="T2" s="15">
        <f>I2/60/60/24+DATE(1970,1,1)</f>
        <v>42208.125</v>
      </c>
      <c r="U2">
        <f>YEAR(S2)</f>
        <v>2015</v>
      </c>
    </row>
    <row r="3" spans="1:21" ht="30" hidden="1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2">IFERROR(ROUND(E3/L3,2),0)</f>
        <v>185.48</v>
      </c>
      <c r="Q3" s="11" t="s">
        <v>8308</v>
      </c>
      <c r="R3" s="11" t="s">
        <v>8309</v>
      </c>
      <c r="S3" s="15">
        <f t="shared" si="1"/>
        <v>42766.600497685184</v>
      </c>
      <c r="T3" s="15">
        <f t="shared" ref="T3:T66" si="3">I3/60/60/24+DATE(1970,1,1)</f>
        <v>42796.600497685184</v>
      </c>
      <c r="U3">
        <f t="shared" ref="U3:U66" si="4">YEAR(S3)</f>
        <v>2017</v>
      </c>
    </row>
    <row r="4" spans="1:21" ht="45" hidden="1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s="19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2"/>
        <v>15</v>
      </c>
      <c r="Q4" s="11" t="s">
        <v>8308</v>
      </c>
      <c r="R4" s="11" t="s">
        <v>8309</v>
      </c>
      <c r="S4" s="15">
        <f t="shared" si="1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2"/>
        <v>69.27</v>
      </c>
      <c r="Q5" s="11" t="s">
        <v>8308</v>
      </c>
      <c r="R5" s="11" t="s">
        <v>8309</v>
      </c>
      <c r="S5" s="15">
        <f t="shared" si="1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2"/>
        <v>190.55</v>
      </c>
      <c r="Q6" s="11" t="s">
        <v>8308</v>
      </c>
      <c r="R6" s="11" t="s">
        <v>8309</v>
      </c>
      <c r="S6" s="15">
        <f t="shared" si="1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2"/>
        <v>93.4</v>
      </c>
      <c r="Q7" s="11" t="s">
        <v>8308</v>
      </c>
      <c r="R7" s="11" t="s">
        <v>8309</v>
      </c>
      <c r="S7" s="15">
        <f t="shared" si="1"/>
        <v>42563.932951388888</v>
      </c>
      <c r="T7" s="15">
        <f t="shared" si="3"/>
        <v>42580.232638888891</v>
      </c>
      <c r="U7">
        <f t="shared" si="4"/>
        <v>2016</v>
      </c>
    </row>
    <row r="8" spans="1:21" ht="60" hidden="1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2"/>
        <v>146.88</v>
      </c>
      <c r="Q8" s="11" t="s">
        <v>8308</v>
      </c>
      <c r="R8" s="11" t="s">
        <v>8309</v>
      </c>
      <c r="S8" s="15">
        <f t="shared" si="1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2"/>
        <v>159.82</v>
      </c>
      <c r="Q9" s="11" t="s">
        <v>8308</v>
      </c>
      <c r="R9" s="11" t="s">
        <v>8309</v>
      </c>
      <c r="S9" s="15">
        <f t="shared" si="1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2"/>
        <v>291.79000000000002</v>
      </c>
      <c r="Q10" s="11" t="s">
        <v>8308</v>
      </c>
      <c r="R10" s="11" t="s">
        <v>8309</v>
      </c>
      <c r="S10" s="15">
        <f t="shared" si="1"/>
        <v>42468.94458333333</v>
      </c>
      <c r="T10" s="15">
        <f t="shared" si="3"/>
        <v>42475.875</v>
      </c>
      <c r="U10">
        <f t="shared" si="4"/>
        <v>2016</v>
      </c>
    </row>
    <row r="11" spans="1:21" ht="45" hidden="1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s="19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2"/>
        <v>31.5</v>
      </c>
      <c r="Q11" s="11" t="s">
        <v>8308</v>
      </c>
      <c r="R11" s="11" t="s">
        <v>8309</v>
      </c>
      <c r="S11" s="15">
        <f t="shared" si="1"/>
        <v>42447.103518518517</v>
      </c>
      <c r="T11" s="15">
        <f t="shared" si="3"/>
        <v>42477.103518518517</v>
      </c>
      <c r="U11">
        <f t="shared" si="4"/>
        <v>2016</v>
      </c>
    </row>
    <row r="12" spans="1:21" ht="45" hidden="1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2"/>
        <v>158.68</v>
      </c>
      <c r="Q12" s="11" t="s">
        <v>8308</v>
      </c>
      <c r="R12" s="11" t="s">
        <v>8309</v>
      </c>
      <c r="S12" s="15">
        <f t="shared" si="1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2"/>
        <v>80.33</v>
      </c>
      <c r="Q13" s="11" t="s">
        <v>8308</v>
      </c>
      <c r="R13" s="11" t="s">
        <v>8309</v>
      </c>
      <c r="S13" s="15">
        <f t="shared" si="1"/>
        <v>42572.778495370367</v>
      </c>
      <c r="T13" s="15">
        <f t="shared" si="3"/>
        <v>42604.125</v>
      </c>
      <c r="U13">
        <f t="shared" si="4"/>
        <v>2016</v>
      </c>
    </row>
    <row r="14" spans="1:21" ht="60" hidden="1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2"/>
        <v>59.96</v>
      </c>
      <c r="Q14" s="11" t="s">
        <v>8308</v>
      </c>
      <c r="R14" s="11" t="s">
        <v>8309</v>
      </c>
      <c r="S14" s="15">
        <f t="shared" si="1"/>
        <v>41791.713252314818</v>
      </c>
      <c r="T14" s="15">
        <f t="shared" si="3"/>
        <v>41836.125</v>
      </c>
      <c r="U14">
        <f t="shared" si="4"/>
        <v>2014</v>
      </c>
    </row>
    <row r="15" spans="1:21" ht="45" hidden="1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2"/>
        <v>109.78</v>
      </c>
      <c r="Q15" s="11" t="s">
        <v>8308</v>
      </c>
      <c r="R15" s="11" t="s">
        <v>8309</v>
      </c>
      <c r="S15" s="15">
        <f t="shared" si="1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2"/>
        <v>147.71</v>
      </c>
      <c r="Q16" s="11" t="s">
        <v>8308</v>
      </c>
      <c r="R16" s="11" t="s">
        <v>8309</v>
      </c>
      <c r="S16" s="15">
        <f t="shared" si="1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2"/>
        <v>21.76</v>
      </c>
      <c r="Q17" s="11" t="s">
        <v>8308</v>
      </c>
      <c r="R17" s="11" t="s">
        <v>8309</v>
      </c>
      <c r="S17" s="15">
        <f t="shared" si="1"/>
        <v>42256.391875000001</v>
      </c>
      <c r="T17" s="15">
        <f t="shared" si="3"/>
        <v>42274.843055555553</v>
      </c>
      <c r="U17">
        <f t="shared" si="4"/>
        <v>2015</v>
      </c>
    </row>
    <row r="18" spans="1:21" ht="60" hidden="1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2"/>
        <v>171.84</v>
      </c>
      <c r="Q18" s="11" t="s">
        <v>8308</v>
      </c>
      <c r="R18" s="11" t="s">
        <v>8309</v>
      </c>
      <c r="S18" s="15">
        <f t="shared" si="1"/>
        <v>41760.796423611115</v>
      </c>
      <c r="T18" s="15">
        <f t="shared" si="3"/>
        <v>41806.229166666664</v>
      </c>
      <c r="U18">
        <f t="shared" si="4"/>
        <v>2014</v>
      </c>
    </row>
    <row r="19" spans="1:21" ht="45" hidden="1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2"/>
        <v>41.94</v>
      </c>
      <c r="Q19" s="11" t="s">
        <v>8308</v>
      </c>
      <c r="R19" s="11" t="s">
        <v>8309</v>
      </c>
      <c r="S19" s="15">
        <f t="shared" si="1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2"/>
        <v>93.26</v>
      </c>
      <c r="Q20" s="11" t="s">
        <v>8308</v>
      </c>
      <c r="R20" s="11" t="s">
        <v>8309</v>
      </c>
      <c r="S20" s="15">
        <f t="shared" si="1"/>
        <v>41869.542314814818</v>
      </c>
      <c r="T20" s="15">
        <f t="shared" si="3"/>
        <v>41899.542314814818</v>
      </c>
      <c r="U20">
        <f t="shared" si="4"/>
        <v>2014</v>
      </c>
    </row>
    <row r="21" spans="1:21" ht="60" hidden="1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s="19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2"/>
        <v>56.14</v>
      </c>
      <c r="Q21" s="11" t="s">
        <v>8308</v>
      </c>
      <c r="R21" s="11" t="s">
        <v>8309</v>
      </c>
      <c r="S21" s="15">
        <f t="shared" si="1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2"/>
        <v>80.16</v>
      </c>
      <c r="Q22" s="11" t="s">
        <v>8308</v>
      </c>
      <c r="R22" s="11" t="s">
        <v>8309</v>
      </c>
      <c r="S22" s="15">
        <f t="shared" si="1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2"/>
        <v>199.9</v>
      </c>
      <c r="Q23" s="11" t="s">
        <v>8308</v>
      </c>
      <c r="R23" s="11" t="s">
        <v>8309</v>
      </c>
      <c r="S23" s="15">
        <f t="shared" si="1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s="19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2"/>
        <v>51.25</v>
      </c>
      <c r="Q24" s="11" t="s">
        <v>8308</v>
      </c>
      <c r="R24" s="11" t="s">
        <v>8309</v>
      </c>
      <c r="S24" s="15">
        <f t="shared" si="1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2"/>
        <v>103.04</v>
      </c>
      <c r="Q25" s="11" t="s">
        <v>8308</v>
      </c>
      <c r="R25" s="11" t="s">
        <v>8309</v>
      </c>
      <c r="S25" s="15">
        <f t="shared" si="1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2"/>
        <v>66.349999999999994</v>
      </c>
      <c r="Q26" s="11" t="s">
        <v>8308</v>
      </c>
      <c r="R26" s="11" t="s">
        <v>8309</v>
      </c>
      <c r="S26" s="15">
        <f t="shared" si="1"/>
        <v>42229.820173611108</v>
      </c>
      <c r="T26" s="15">
        <f t="shared" si="3"/>
        <v>42262.818750000006</v>
      </c>
      <c r="U26">
        <f t="shared" si="4"/>
        <v>2015</v>
      </c>
    </row>
    <row r="27" spans="1:21" ht="60" hidden="1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s="19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2"/>
        <v>57.14</v>
      </c>
      <c r="Q27" s="11" t="s">
        <v>8308</v>
      </c>
      <c r="R27" s="11" t="s">
        <v>8309</v>
      </c>
      <c r="S27" s="15">
        <f t="shared" si="1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2"/>
        <v>102.11</v>
      </c>
      <c r="Q28" s="11" t="s">
        <v>8308</v>
      </c>
      <c r="R28" s="11" t="s">
        <v>8309</v>
      </c>
      <c r="S28" s="15">
        <f t="shared" si="1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2"/>
        <v>148.97</v>
      </c>
      <c r="Q29" s="11" t="s">
        <v>8308</v>
      </c>
      <c r="R29" s="11" t="s">
        <v>8309</v>
      </c>
      <c r="S29" s="15">
        <f t="shared" si="1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2"/>
        <v>169.61</v>
      </c>
      <c r="Q30" s="11" t="s">
        <v>8308</v>
      </c>
      <c r="R30" s="11" t="s">
        <v>8309</v>
      </c>
      <c r="S30" s="15">
        <f t="shared" si="1"/>
        <v>42324.96393518518</v>
      </c>
      <c r="T30" s="15">
        <f t="shared" si="3"/>
        <v>42354.96393518518</v>
      </c>
      <c r="U30">
        <f t="shared" si="4"/>
        <v>2015</v>
      </c>
    </row>
    <row r="31" spans="1:21" ht="60" hidden="1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2"/>
        <v>31.62</v>
      </c>
      <c r="Q31" s="11" t="s">
        <v>8308</v>
      </c>
      <c r="R31" s="11" t="s">
        <v>8309</v>
      </c>
      <c r="S31" s="15">
        <f t="shared" si="1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2"/>
        <v>76.45</v>
      </c>
      <c r="Q32" s="11" t="s">
        <v>8308</v>
      </c>
      <c r="R32" s="11" t="s">
        <v>8309</v>
      </c>
      <c r="S32" s="15">
        <f t="shared" si="1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s="19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2"/>
        <v>13</v>
      </c>
      <c r="Q33" s="11" t="s">
        <v>8308</v>
      </c>
      <c r="R33" s="11" t="s">
        <v>8309</v>
      </c>
      <c r="S33" s="15">
        <f t="shared" si="1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2"/>
        <v>320.45</v>
      </c>
      <c r="Q34" s="11" t="s">
        <v>8308</v>
      </c>
      <c r="R34" s="11" t="s">
        <v>8309</v>
      </c>
      <c r="S34" s="15">
        <f t="shared" si="1"/>
        <v>42461.627511574072</v>
      </c>
      <c r="T34" s="15">
        <f t="shared" si="3"/>
        <v>42503.165972222225</v>
      </c>
      <c r="U34">
        <f t="shared" si="4"/>
        <v>2016</v>
      </c>
    </row>
    <row r="35" spans="1:21" ht="60" hidden="1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2"/>
        <v>83.75</v>
      </c>
      <c r="Q35" s="11" t="s">
        <v>8308</v>
      </c>
      <c r="R35" s="11" t="s">
        <v>8309</v>
      </c>
      <c r="S35" s="15">
        <f t="shared" si="1"/>
        <v>42286.660891203705</v>
      </c>
      <c r="T35" s="15">
        <f t="shared" si="3"/>
        <v>42316.702557870376</v>
      </c>
      <c r="U35">
        <f t="shared" si="4"/>
        <v>2015</v>
      </c>
    </row>
    <row r="36" spans="1:21" ht="60" hidden="1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2"/>
        <v>49.88</v>
      </c>
      <c r="Q36" s="11" t="s">
        <v>8308</v>
      </c>
      <c r="R36" s="11" t="s">
        <v>8309</v>
      </c>
      <c r="S36" s="15">
        <f t="shared" si="1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2"/>
        <v>59.46</v>
      </c>
      <c r="Q37" s="11" t="s">
        <v>8308</v>
      </c>
      <c r="R37" s="11" t="s">
        <v>8309</v>
      </c>
      <c r="S37" s="15">
        <f t="shared" si="1"/>
        <v>42098.291828703703</v>
      </c>
      <c r="T37" s="15">
        <f t="shared" si="3"/>
        <v>42122</v>
      </c>
      <c r="U37">
        <f t="shared" si="4"/>
        <v>2015</v>
      </c>
    </row>
    <row r="38" spans="1:21" ht="30" hidden="1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2"/>
        <v>193.84</v>
      </c>
      <c r="Q38" s="11" t="s">
        <v>8308</v>
      </c>
      <c r="R38" s="11" t="s">
        <v>8309</v>
      </c>
      <c r="S38" s="15">
        <f t="shared" si="1"/>
        <v>42068.307002314818</v>
      </c>
      <c r="T38" s="15">
        <f t="shared" si="3"/>
        <v>42098.265335648146</v>
      </c>
      <c r="U38">
        <f t="shared" si="4"/>
        <v>2015</v>
      </c>
    </row>
    <row r="39" spans="1:21" ht="60" hidden="1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2"/>
        <v>159.51</v>
      </c>
      <c r="Q39" s="11" t="s">
        <v>8308</v>
      </c>
      <c r="R39" s="11" t="s">
        <v>8309</v>
      </c>
      <c r="S39" s="15">
        <f t="shared" si="1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2"/>
        <v>41.68</v>
      </c>
      <c r="Q40" s="11" t="s">
        <v>8308</v>
      </c>
      <c r="R40" s="11" t="s">
        <v>8309</v>
      </c>
      <c r="S40" s="15">
        <f t="shared" si="1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2"/>
        <v>150.9</v>
      </c>
      <c r="Q41" s="11" t="s">
        <v>8308</v>
      </c>
      <c r="R41" s="11" t="s">
        <v>8309</v>
      </c>
      <c r="S41" s="15">
        <f t="shared" si="1"/>
        <v>41754.047083333331</v>
      </c>
      <c r="T41" s="15">
        <f t="shared" si="3"/>
        <v>41784.957638888889</v>
      </c>
      <c r="U41">
        <f t="shared" si="4"/>
        <v>2014</v>
      </c>
    </row>
    <row r="42" spans="1:21" ht="60" hidden="1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2"/>
        <v>126.69</v>
      </c>
      <c r="Q42" s="11" t="s">
        <v>8308</v>
      </c>
      <c r="R42" s="11" t="s">
        <v>8309</v>
      </c>
      <c r="S42" s="15">
        <f t="shared" si="1"/>
        <v>41789.21398148148</v>
      </c>
      <c r="T42" s="15">
        <f t="shared" si="3"/>
        <v>41809.166666666664</v>
      </c>
      <c r="U42">
        <f t="shared" si="4"/>
        <v>2014</v>
      </c>
    </row>
    <row r="43" spans="1:21" ht="60" hidden="1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2"/>
        <v>105.26</v>
      </c>
      <c r="Q43" s="11" t="s">
        <v>8308</v>
      </c>
      <c r="R43" s="11" t="s">
        <v>8309</v>
      </c>
      <c r="S43" s="15">
        <f t="shared" si="1"/>
        <v>41887.568912037037</v>
      </c>
      <c r="T43" s="15">
        <f t="shared" si="3"/>
        <v>41917.568912037037</v>
      </c>
      <c r="U43">
        <f t="shared" si="4"/>
        <v>2014</v>
      </c>
    </row>
    <row r="44" spans="1:21" ht="60" hidden="1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2"/>
        <v>117.51</v>
      </c>
      <c r="Q44" s="11" t="s">
        <v>8308</v>
      </c>
      <c r="R44" s="11" t="s">
        <v>8309</v>
      </c>
      <c r="S44" s="15">
        <f t="shared" si="1"/>
        <v>41971.639189814814</v>
      </c>
      <c r="T44" s="15">
        <f t="shared" si="3"/>
        <v>42001.639189814814</v>
      </c>
      <c r="U44">
        <f t="shared" si="4"/>
        <v>2014</v>
      </c>
    </row>
    <row r="45" spans="1:21" ht="60" hidden="1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2"/>
        <v>117.36</v>
      </c>
      <c r="Q45" s="11" t="s">
        <v>8308</v>
      </c>
      <c r="R45" s="11" t="s">
        <v>8309</v>
      </c>
      <c r="S45" s="15">
        <f t="shared" si="1"/>
        <v>41802.790347222224</v>
      </c>
      <c r="T45" s="15">
        <f t="shared" si="3"/>
        <v>41833</v>
      </c>
      <c r="U45">
        <f t="shared" si="4"/>
        <v>2014</v>
      </c>
    </row>
    <row r="46" spans="1:21" ht="60" hidden="1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2"/>
        <v>133.33000000000001</v>
      </c>
      <c r="Q46" s="11" t="s">
        <v>8308</v>
      </c>
      <c r="R46" s="11" t="s">
        <v>8309</v>
      </c>
      <c r="S46" s="15">
        <f t="shared" si="1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2"/>
        <v>98.36</v>
      </c>
      <c r="Q47" s="11" t="s">
        <v>8308</v>
      </c>
      <c r="R47" s="11" t="s">
        <v>8309</v>
      </c>
      <c r="S47" s="15">
        <f t="shared" si="1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2"/>
        <v>194.44</v>
      </c>
      <c r="Q48" s="11" t="s">
        <v>8308</v>
      </c>
      <c r="R48" s="11" t="s">
        <v>8309</v>
      </c>
      <c r="S48" s="15">
        <f t="shared" si="1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2"/>
        <v>76.87</v>
      </c>
      <c r="Q49" s="11" t="s">
        <v>8308</v>
      </c>
      <c r="R49" s="11" t="s">
        <v>8309</v>
      </c>
      <c r="S49" s="15">
        <f t="shared" si="1"/>
        <v>41932.819525462961</v>
      </c>
      <c r="T49" s="15">
        <f t="shared" si="3"/>
        <v>41992.861192129625</v>
      </c>
      <c r="U49">
        <f t="shared" si="4"/>
        <v>2014</v>
      </c>
    </row>
    <row r="50" spans="1:21" ht="60" hidden="1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2"/>
        <v>56.82</v>
      </c>
      <c r="Q50" s="11" t="s">
        <v>8308</v>
      </c>
      <c r="R50" s="11" t="s">
        <v>8309</v>
      </c>
      <c r="S50" s="15">
        <f t="shared" si="1"/>
        <v>42033.516898148147</v>
      </c>
      <c r="T50" s="15">
        <f t="shared" si="3"/>
        <v>42064.5</v>
      </c>
      <c r="U50">
        <f t="shared" si="4"/>
        <v>2015</v>
      </c>
    </row>
    <row r="51" spans="1:21" ht="30" hidden="1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2"/>
        <v>137.93</v>
      </c>
      <c r="Q51" s="11" t="s">
        <v>8308</v>
      </c>
      <c r="R51" s="11" t="s">
        <v>8309</v>
      </c>
      <c r="S51" s="15">
        <f t="shared" si="1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s="19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2"/>
        <v>27.27</v>
      </c>
      <c r="Q52" s="11" t="s">
        <v>8308</v>
      </c>
      <c r="R52" s="11" t="s">
        <v>8309</v>
      </c>
      <c r="S52" s="15">
        <f t="shared" si="1"/>
        <v>41995.752986111111</v>
      </c>
      <c r="T52" s="15">
        <f t="shared" si="3"/>
        <v>42034.708333333328</v>
      </c>
      <c r="U52">
        <f t="shared" si="4"/>
        <v>2014</v>
      </c>
    </row>
    <row r="53" spans="1:21" ht="60" hidden="1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2"/>
        <v>118.34</v>
      </c>
      <c r="Q53" s="11" t="s">
        <v>8308</v>
      </c>
      <c r="R53" s="11" t="s">
        <v>8309</v>
      </c>
      <c r="S53" s="15">
        <f t="shared" si="1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2"/>
        <v>223.48</v>
      </c>
      <c r="Q54" s="11" t="s">
        <v>8308</v>
      </c>
      <c r="R54" s="11" t="s">
        <v>8309</v>
      </c>
      <c r="S54" s="15">
        <f t="shared" si="1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2"/>
        <v>28.11</v>
      </c>
      <c r="Q55" s="11" t="s">
        <v>8308</v>
      </c>
      <c r="R55" s="11" t="s">
        <v>8309</v>
      </c>
      <c r="S55" s="15">
        <f t="shared" si="1"/>
        <v>41719.549131944441</v>
      </c>
      <c r="T55" s="15">
        <f t="shared" si="3"/>
        <v>41733.916666666664</v>
      </c>
      <c r="U55">
        <f t="shared" si="4"/>
        <v>2014</v>
      </c>
    </row>
    <row r="56" spans="1:21" ht="60" hidden="1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2"/>
        <v>194.23</v>
      </c>
      <c r="Q56" s="11" t="s">
        <v>8308</v>
      </c>
      <c r="R56" s="11" t="s">
        <v>8309</v>
      </c>
      <c r="S56" s="15">
        <f t="shared" si="1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2"/>
        <v>128.94999999999999</v>
      </c>
      <c r="Q57" s="11" t="s">
        <v>8308</v>
      </c>
      <c r="R57" s="11" t="s">
        <v>8309</v>
      </c>
      <c r="S57" s="15">
        <f t="shared" si="1"/>
        <v>42496.968935185185</v>
      </c>
      <c r="T57" s="15">
        <f t="shared" si="3"/>
        <v>42517.968935185185</v>
      </c>
      <c r="U57">
        <f t="shared" si="4"/>
        <v>2016</v>
      </c>
    </row>
    <row r="58" spans="1:21" ht="45" hidden="1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2"/>
        <v>49.32</v>
      </c>
      <c r="Q58" s="11" t="s">
        <v>8308</v>
      </c>
      <c r="R58" s="11" t="s">
        <v>8309</v>
      </c>
      <c r="S58" s="15">
        <f t="shared" si="1"/>
        <v>42149.548888888887</v>
      </c>
      <c r="T58" s="15">
        <f t="shared" si="3"/>
        <v>42163.666666666672</v>
      </c>
      <c r="U58">
        <f t="shared" si="4"/>
        <v>2015</v>
      </c>
    </row>
    <row r="59" spans="1:21" ht="60" hidden="1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2"/>
        <v>221.52</v>
      </c>
      <c r="Q59" s="11" t="s">
        <v>8308</v>
      </c>
      <c r="R59" s="11" t="s">
        <v>8309</v>
      </c>
      <c r="S59" s="15">
        <f t="shared" si="1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2"/>
        <v>137.21</v>
      </c>
      <c r="Q60" s="11" t="s">
        <v>8308</v>
      </c>
      <c r="R60" s="11" t="s">
        <v>8309</v>
      </c>
      <c r="S60" s="15">
        <f t="shared" si="1"/>
        <v>41932.745046296295</v>
      </c>
      <c r="T60" s="15">
        <f t="shared" si="3"/>
        <v>41962.786712962959</v>
      </c>
      <c r="U60">
        <f t="shared" si="4"/>
        <v>2014</v>
      </c>
    </row>
    <row r="61" spans="1:21" ht="60" hidden="1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2"/>
        <v>606.82000000000005</v>
      </c>
      <c r="Q61" s="11" t="s">
        <v>8308</v>
      </c>
      <c r="R61" s="11" t="s">
        <v>8309</v>
      </c>
      <c r="S61" s="15">
        <f t="shared" si="1"/>
        <v>42230.23583333334</v>
      </c>
      <c r="T61" s="15">
        <f t="shared" si="3"/>
        <v>42261.875</v>
      </c>
      <c r="U61">
        <f t="shared" si="4"/>
        <v>2015</v>
      </c>
    </row>
    <row r="62" spans="1:21" ht="45" hidden="1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2"/>
        <v>43.04</v>
      </c>
      <c r="Q62" s="11" t="s">
        <v>8308</v>
      </c>
      <c r="R62" s="11" t="s">
        <v>8310</v>
      </c>
      <c r="S62" s="15">
        <f t="shared" si="1"/>
        <v>41701.901817129627</v>
      </c>
      <c r="T62" s="15">
        <f t="shared" si="3"/>
        <v>41721</v>
      </c>
      <c r="U62">
        <f t="shared" si="4"/>
        <v>2014</v>
      </c>
    </row>
    <row r="63" spans="1:21" ht="60" hidden="1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2"/>
        <v>322.39</v>
      </c>
      <c r="Q63" s="11" t="s">
        <v>8308</v>
      </c>
      <c r="R63" s="11" t="s">
        <v>8310</v>
      </c>
      <c r="S63" s="15">
        <f t="shared" si="1"/>
        <v>41409.814317129632</v>
      </c>
      <c r="T63" s="15">
        <f t="shared" si="3"/>
        <v>41431.814317129632</v>
      </c>
      <c r="U63">
        <f t="shared" si="4"/>
        <v>2013</v>
      </c>
    </row>
    <row r="64" spans="1:21" ht="60" hidden="1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2"/>
        <v>96.71</v>
      </c>
      <c r="Q64" s="11" t="s">
        <v>8308</v>
      </c>
      <c r="R64" s="11" t="s">
        <v>8310</v>
      </c>
      <c r="S64" s="15">
        <f t="shared" si="1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2"/>
        <v>35.47</v>
      </c>
      <c r="Q65" s="11" t="s">
        <v>8308</v>
      </c>
      <c r="R65" s="11" t="s">
        <v>8310</v>
      </c>
      <c r="S65" s="15">
        <f t="shared" si="1"/>
        <v>41612.912187499998</v>
      </c>
      <c r="T65" s="15">
        <f t="shared" si="3"/>
        <v>41636.207638888889</v>
      </c>
      <c r="U65">
        <f t="shared" si="4"/>
        <v>2013</v>
      </c>
    </row>
    <row r="66" spans="1:21" ht="60" hidden="1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2"/>
        <v>86.67</v>
      </c>
      <c r="Q66" s="11" t="s">
        <v>8308</v>
      </c>
      <c r="R66" s="11" t="s">
        <v>8310</v>
      </c>
      <c r="S66" s="15">
        <f t="shared" si="1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s="11" t="s">
        <v>8310</v>
      </c>
      <c r="S67" s="15">
        <f t="shared" ref="S67:S130" si="7">J67/60/60/24+DATE(1970,1,1)</f>
        <v>41835.821226851855</v>
      </c>
      <c r="T67" s="15">
        <f t="shared" ref="T67:T130" si="8">I67/60/60/24+DATE(1970,1,1)</f>
        <v>41862.249305555553</v>
      </c>
      <c r="U67">
        <f t="shared" ref="U67:U130" si="9">YEAR(S67)</f>
        <v>2014</v>
      </c>
    </row>
    <row r="68" spans="1:21" ht="30" hidden="1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s="11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s="11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s="19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s="11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hidden="1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s="1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hidden="1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s="19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s="11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s="11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hidden="1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s="11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hidden="1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s="19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s="11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hidden="1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s="19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s="11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s="11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hidden="1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s="19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s="11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s="1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s="11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hidden="1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s="19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s="11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s="1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s="11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hidden="1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s="19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s="11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hidden="1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s="11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hidden="1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s="19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s="11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s="19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s="11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hidden="1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s="11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hidden="1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s="11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s="11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hidden="1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s="11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s="1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s="19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s="11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s="11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hidden="1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s="11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s="11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s="19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s="11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hidden="1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s="19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s="11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s="11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s="1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s="11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s="11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hidden="1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s="1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hidden="1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s="11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hidden="1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s="11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hidden="1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s="11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s="11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s="19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s="11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s="11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s="11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hidden="1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s="11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s="11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s="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s="11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s="11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hidden="1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s="11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s="11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hidden="1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s="11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hidden="1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s="19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s="11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hidden="1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s="11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s="11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hidden="1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s="11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hidden="1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s="1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hidden="1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s="11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hidden="1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s="11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hidden="1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s="11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hidden="1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s="11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s="11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hidden="1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s="11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hidden="1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s="11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hidden="1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s="11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s="11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s="11" t="s">
        <v>8311</v>
      </c>
      <c r="S131" s="15">
        <f t="shared" ref="S131:S194" si="12">J131/60/60/24+DATE(1970,1,1)</f>
        <v>41882.937303240738</v>
      </c>
      <c r="T131" s="15">
        <f t="shared" ref="T131:T194" si="13">I131/60/60/24+DATE(1970,1,1)</f>
        <v>41942.937303240738</v>
      </c>
      <c r="U131">
        <f t="shared" ref="U131:U194" si="14">YEAR(S131)</f>
        <v>2014</v>
      </c>
    </row>
    <row r="132" spans="1:21" ht="60" hidden="1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s="11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s="11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hidden="1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s="11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hidden="1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s="11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s="11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s="11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hidden="1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s="11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hidden="1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s="11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hidden="1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s="11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s="1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hidden="1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s="11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s="11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hidden="1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s="11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hidden="1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s="11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s="11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hidden="1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s="11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hidden="1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s="11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s="11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hidden="1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s="11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hidden="1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s="1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s="11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hidden="1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s="11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s="11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s="11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s="11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s="11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s="11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s="11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hidden="1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s="11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hidden="1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s="1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hidden="1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s="11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5" hidden="1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s="11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s="11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s="11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hidden="1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s="11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s="11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s="11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s="11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hidden="1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s="11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hidden="1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s="1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hidden="1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s="11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s="11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s="11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s="11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hidden="1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s="11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hidden="1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s="11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hidden="1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s="11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s="11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hidden="1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s="11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s="1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s="11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hidden="1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s="11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hidden="1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s="11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s="11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hidden="1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s="11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s="11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hidden="1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s="11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s="11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hidden="1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s="11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hidden="1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s="1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s="11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s="11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s="11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s="11" t="s">
        <v>8312</v>
      </c>
      <c r="S195" s="15">
        <f t="shared" ref="S195:S258" si="17">J195/60/60/24+DATE(1970,1,1)</f>
        <v>41911.934791666667</v>
      </c>
      <c r="T195" s="15">
        <f t="shared" ref="T195:T258" si="18">I195/60/60/24+DATE(1970,1,1)</f>
        <v>41971.976458333331</v>
      </c>
      <c r="U195">
        <f t="shared" ref="U195:U258" si="19">YEAR(S195)</f>
        <v>2014</v>
      </c>
    </row>
    <row r="196" spans="1:21" ht="45" hidden="1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s="11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s="11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s="11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hidden="1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s="11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hidden="1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s="11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hidden="1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s="1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hidden="1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s="11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hidden="1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s="11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s="11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hidden="1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s="11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hidden="1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s="11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s="11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s="11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s="11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hidden="1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s="11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hidden="1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s="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hidden="1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s="11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hidden="1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s="11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hidden="1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s="11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s="11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hidden="1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s="11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hidden="1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s="11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hidden="1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s="11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s="11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hidden="1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s="11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hidden="1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s="1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s="11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hidden="1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s="11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hidden="1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s="11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hidden="1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s="11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hidden="1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s="11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s="11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s="11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s="11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s="11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hidden="1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s="1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hidden="1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s="11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5" hidden="1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s="11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hidden="1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s="11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s="11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hidden="1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s="11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s="11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hidden="1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s="11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s="11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hidden="1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s="11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s="1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hidden="1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s="11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hidden="1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s="11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s="11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s="11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s="11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5" hidden="1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s="11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s="11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s="11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hidden="1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s="19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s="11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s="1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hidden="1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s="11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s="11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s="11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hidden="1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s="11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s="11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s="11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hidden="1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s="11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hidden="1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s="11" t="s">
        <v>8313</v>
      </c>
      <c r="S259" s="15">
        <f t="shared" ref="S259:S322" si="22">J259/60/60/24+DATE(1970,1,1)</f>
        <v>42479.626875000002</v>
      </c>
      <c r="T259" s="15">
        <f t="shared" ref="T259:T322" si="23">I259/60/60/24+DATE(1970,1,1)</f>
        <v>42509.626875000002</v>
      </c>
      <c r="U259">
        <f t="shared" ref="U259:U322" si="24">YEAR(S259)</f>
        <v>2016</v>
      </c>
    </row>
    <row r="260" spans="1:21" ht="60" hidden="1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s="11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s="19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s="1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s="11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hidden="1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s="11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s="11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s="11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s="11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s="11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s="11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s="11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hidden="1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s="11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hidden="1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s="19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s="1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s="11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hidden="1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s="11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hidden="1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s="11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hidden="1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s="11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hidden="1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s="11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s="11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hidden="1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s="11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hidden="1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s="1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s="11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hidden="1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s="11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hidden="1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s="1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hidden="1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s="19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s="11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hidden="1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s="11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s="11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s="11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hidden="1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s="11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s="11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hidden="1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s="11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s="11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s="19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s="11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hidden="1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s="1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hidden="1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s="11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s="11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s="19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s="11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hidden="1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s="11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hidden="1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s="11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hidden="1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s="19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s="11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s="11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hidden="1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s="11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s="19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s="11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hidden="1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s="1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hidden="1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s="11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s="11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s="11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s="11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s="11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s="11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s="11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s="11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hidden="1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s="11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hidden="1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s="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s="11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s="11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s="11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s="11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hidden="1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s="11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s="11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hidden="1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s="11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s="11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s="11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s="1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hidden="1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s="11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s="11" t="s">
        <v>8313</v>
      </c>
      <c r="S323" s="15">
        <f t="shared" ref="S323:S386" si="27">J323/60/60/24+DATE(1970,1,1)</f>
        <v>42647.446597222224</v>
      </c>
      <c r="T323" s="15">
        <f t="shared" ref="T323:T386" si="28">I323/60/60/24+DATE(1970,1,1)</f>
        <v>42682.488263888896</v>
      </c>
      <c r="U323">
        <f t="shared" ref="U323:U386" si="29">YEAR(S323)</f>
        <v>2016</v>
      </c>
    </row>
    <row r="324" spans="1:21" ht="45" hidden="1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s="11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hidden="1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s="11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s="11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s="19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s="11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s="19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s="11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hidden="1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s="11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s="19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s="11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s="1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hidden="1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s="11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s="11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hidden="1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s="19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s="11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hidden="1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s="11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s="11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hidden="1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s="11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s="11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hidden="1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s="11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hidden="1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s="11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s="1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s="11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hidden="1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s="11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s="19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s="11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hidden="1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s="11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hidden="1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s="11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s="11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hidden="1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s="11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hidden="1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s="11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hidden="1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s="11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s="1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s="11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hidden="1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s="11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hidden="1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s="11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hidden="1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s="19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s="11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hidden="1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s="11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hidden="1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s="11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s="11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hidden="1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s="11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s="19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s="11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s="1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hidden="1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s="11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hidden="1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s="11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s="11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s="11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hidden="1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s="11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s="11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s="11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hidden="1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s="11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hidden="1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s="11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hidden="1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s="1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hidden="1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s="11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hidden="1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s="19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s="11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s="19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s="11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s="11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hidden="1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s="11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hidden="1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s="19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s="11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hidden="1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s="11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s="11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s="11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hidden="1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s="1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s="11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s="11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s="19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s="11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hidden="1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s="19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s="11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hidden="1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s="11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hidden="1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s="11" t="s">
        <v>8313</v>
      </c>
      <c r="S387" s="15">
        <f t="shared" ref="S387:S450" si="32">J387/60/60/24+DATE(1970,1,1)</f>
        <v>41934.584502314814</v>
      </c>
      <c r="T387" s="15">
        <f t="shared" ref="T387:T450" si="33">I387/60/60/24+DATE(1970,1,1)</f>
        <v>41964.626168981486</v>
      </c>
      <c r="U387">
        <f t="shared" ref="U387:U450" si="34">YEAR(S387)</f>
        <v>2014</v>
      </c>
    </row>
    <row r="388" spans="1:21" ht="60" hidden="1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s="19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s="11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s="11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s="11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s="19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s="1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s="11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s="11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hidden="1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s="11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s="19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s="11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hidden="1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s="11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s="11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s="11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s="11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s="11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hidden="1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s="1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s="11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hidden="1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s="19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s="11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hidden="1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s="11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s="11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s="11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hidden="1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s="11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hidden="1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s="11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s="11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s="11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s="19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s="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s="11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hidden="1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s="11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hidden="1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s="11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s="11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hidden="1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s="11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s="11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s="11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hidden="1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s="11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hidden="1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s="11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s="1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hidden="1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s="11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hidden="1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s="11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hidden="1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s="11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s="11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s="11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hidden="1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s="11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hidden="1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s="11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s="11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s="11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s="1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s="11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s="11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s="11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s="11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hidden="1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s="11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hidden="1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s="11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s="11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s="11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s="11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hidden="1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s="1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s="11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hidden="1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s="11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s="11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s="11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s="11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s="11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hidden="1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s="11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hidden="1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s="11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hidden="1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s="11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hidden="1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s="11" t="s">
        <v>8314</v>
      </c>
      <c r="S451" s="15">
        <f t="shared" ref="S451:S514" si="37">J451/60/60/24+DATE(1970,1,1)</f>
        <v>41534.568113425928</v>
      </c>
      <c r="T451" s="15">
        <f t="shared" ref="T451:T514" si="38">I451/60/60/24+DATE(1970,1,1)</f>
        <v>41564.568113425928</v>
      </c>
      <c r="U451">
        <f t="shared" ref="U451:U514" si="39">YEAR(S451)</f>
        <v>2013</v>
      </c>
    </row>
    <row r="452" spans="1:21" ht="60" hidden="1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s="11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hidden="1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s="11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hidden="1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s="11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hidden="1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s="11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s="11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hidden="1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s="11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hidden="1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s="11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hidden="1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s="11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s="11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hidden="1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s="1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s="11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hidden="1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s="11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hidden="1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s="11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s="11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hidden="1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s="11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hidden="1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s="11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s="11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hidden="1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s="11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hidden="1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s="11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s="1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hidden="1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s="11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s="11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hidden="1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s="11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s="11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s="11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s="11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s="11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s="11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s="11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s="1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hidden="1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s="11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hidden="1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s="11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s="11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s="11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s="11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s="11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hidden="1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s="11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hidden="1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s="11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s="11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s="1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s="11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s="11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hidden="1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s="11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s="11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hidden="1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s="11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s="11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hidden="1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s="11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s="11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s="11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s="1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s="11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hidden="1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s="11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hidden="1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s="11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hidden="1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s="11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hidden="1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s="11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s="11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s="11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hidden="1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s="11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s="11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s="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s="11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s="11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hidden="1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s="11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hidden="1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s="11" t="s">
        <v>8314</v>
      </c>
      <c r="S515" s="15">
        <f t="shared" ref="S515:S578" si="42">J515/60/60/24+DATE(1970,1,1)</f>
        <v>42552.653993055559</v>
      </c>
      <c r="T515" s="15">
        <f t="shared" ref="T515:T578" si="43">I515/60/60/24+DATE(1970,1,1)</f>
        <v>42597.291666666672</v>
      </c>
      <c r="U515">
        <f t="shared" ref="U515:U578" si="44">YEAR(S515)</f>
        <v>2016</v>
      </c>
    </row>
    <row r="516" spans="1:21" ht="45" hidden="1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s="11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s="11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s="11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hidden="1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s="11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hidden="1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s="11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s="1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hidden="1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s="11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hidden="1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s="11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hidden="1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s="11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hidden="1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s="11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hidden="1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s="11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hidden="1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s="11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hidden="1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s="11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hidden="1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s="11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hidden="1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s="11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hidden="1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s="1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hidden="1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s="11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hidden="1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s="11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hidden="1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s="11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hidden="1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s="11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hidden="1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s="11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hidden="1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s="11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hidden="1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s="11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hidden="1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s="11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hidden="1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s="11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hidden="1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s="19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s="1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s="11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s="11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s="11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5" hidden="1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s="11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hidden="1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s="11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hidden="1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s="11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hidden="1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s="11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s="11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s="11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s="1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hidden="1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s="11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hidden="1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s="11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s="11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s="11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hidden="1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s="11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hidden="1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s="11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s="11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hidden="1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s="11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hidden="1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s="11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hidden="1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s="1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s="11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hidden="1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s="11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hidden="1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s="11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hidden="1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s="11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s="11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hidden="1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s="11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hidden="1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s="11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hidden="1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s="11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hidden="1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s="11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s="1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s="11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hidden="1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s="11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hidden="1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s="11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hidden="1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s="11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hidden="1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s="11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s="11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s="11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hidden="1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s="11" t="s">
        <v>8318</v>
      </c>
      <c r="S579" s="15">
        <f t="shared" ref="S579:S642" si="47">J579/60/60/24+DATE(1970,1,1)</f>
        <v>42450.589143518519</v>
      </c>
      <c r="T579" s="15">
        <f t="shared" ref="T579:T642" si="48">I579/60/60/24+DATE(1970,1,1)</f>
        <v>42510.589143518519</v>
      </c>
      <c r="U579">
        <f t="shared" ref="U579:U642" si="49">YEAR(S579)</f>
        <v>2016</v>
      </c>
    </row>
    <row r="580" spans="1:21" ht="30" hidden="1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s="11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hidden="1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s="1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hidden="1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s="11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hidden="1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s="11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hidden="1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s="11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s="11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hidden="1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s="11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s="11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s="11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s="11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hidden="1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s="11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s="1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hidden="1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s="11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s="11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hidden="1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s="11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s="11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s="11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hidden="1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s="11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hidden="1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s="11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s="11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s="11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hidden="1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s="1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s="11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hidden="1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s="11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s="11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s="11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hidden="1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s="11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s="11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s="11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hidden="1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s="11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hidden="1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s="11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hidden="1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s="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s="11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hidden="1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s="11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s="11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hidden="1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s="11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s="11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s="11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hidden="1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s="11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s="11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hidden="1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s="11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s="1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s="11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hidden="1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s="11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hidden="1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s="11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s="11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s="11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hidden="1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s="11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hidden="1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s="11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hidden="1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s="11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s="11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hidden="1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s="1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s="11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hidden="1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s="11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hidden="1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s="11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s="11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hidden="1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s="11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s="11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s="11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hidden="1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s="11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s="11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s="1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hidden="1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s="19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s="11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hidden="1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s="11" t="s">
        <v>8319</v>
      </c>
      <c r="S643" s="15">
        <f t="shared" ref="S643:S706" si="52">J643/60/60/24+DATE(1970,1,1)</f>
        <v>42199.57</v>
      </c>
      <c r="T643" s="15">
        <f t="shared" ref="T643:T706" si="53">I643/60/60/24+DATE(1970,1,1)</f>
        <v>42229.57</v>
      </c>
      <c r="U643">
        <f t="shared" ref="U643:U706" si="54">YEAR(S643)</f>
        <v>2015</v>
      </c>
    </row>
    <row r="644" spans="1:21" ht="45" hidden="1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s="11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s="11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hidden="1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s="11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s="11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hidden="1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s="19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s="11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hidden="1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s="11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s="11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hidden="1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s="1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hidden="1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s="11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hidden="1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s="11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s="11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hidden="1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s="19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s="11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hidden="1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s="11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s="11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hidden="1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s="11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hidden="1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s="11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hidden="1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s="11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s="1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hidden="1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s="11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s="11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s="11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hidden="1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s="11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hidden="1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s="11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hidden="1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s="11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hidden="1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s="11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hidden="1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s="11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s="11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s="1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hidden="1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s="11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hidden="1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s="11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hidden="1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s="11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s="11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s="11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hidden="1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s="11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s="11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hidden="1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s="11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hidden="1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s="11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hidden="1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s="1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hidden="1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s="11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hidden="1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s="11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s="11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hidden="1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s="11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s="11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hidden="1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s="11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s="11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hidden="1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s="11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hidden="1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s="11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hidden="1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s="1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s="11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s="11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hidden="1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s="11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s="11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hidden="1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s="11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s="11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s="11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hidden="1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s="11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hidden="1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s="11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hidden="1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s="1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hidden="1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s="11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hidden="1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s="11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hidden="1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s="11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s="11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s="11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s="11" t="s">
        <v>8319</v>
      </c>
      <c r="S707" s="15">
        <f t="shared" ref="S707:S770" si="57">J707/60/60/24+DATE(1970,1,1)</f>
        <v>42726.491643518515</v>
      </c>
      <c r="T707" s="15">
        <f t="shared" ref="T707:T770" si="58">I707/60/60/24+DATE(1970,1,1)</f>
        <v>42756.491643518515</v>
      </c>
      <c r="U707">
        <f t="shared" ref="U707:U770" si="59">YEAR(S707)</f>
        <v>2016</v>
      </c>
    </row>
    <row r="708" spans="1:21" ht="60" hidden="1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s="11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hidden="1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s="11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hidden="1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s="11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s="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hidden="1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s="11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hidden="1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s="11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hidden="1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s="11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hidden="1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s="11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s="11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s="11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s="11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hidden="1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s="11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hidden="1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s="11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hidden="1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s="1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s="11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s="11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hidden="1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s="11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hidden="1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s="11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hidden="1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s="11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s="11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hidden="1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s="11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hidden="1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s="11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s="11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hidden="1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s="1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s="11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s="11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hidden="1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s="19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s="11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s="11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s="11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s="11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hidden="1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s="11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hidden="1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s="11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s="11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hidden="1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s="1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hidden="1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s="11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s="11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s="11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hidden="1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s="19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s="11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s="11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hidden="1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s="11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s="11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hidden="1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s="11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s="11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hidden="1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s="1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hidden="1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s="11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s="11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s="11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hidden="1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s="11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hidden="1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s="11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s="11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s="19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s="11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hidden="1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s="1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s="11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hidden="1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s="11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s="1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hidden="1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s="11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s="11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s="11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s="11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s="11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5" hidden="1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s="11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hidden="1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s="11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hidden="1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s="11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hidden="1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s="11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hidden="1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s="11" t="s">
        <v>8322</v>
      </c>
      <c r="S771" s="15">
        <f t="shared" ref="S771:S834" si="62">J771/60/60/24+DATE(1970,1,1)</f>
        <v>41604.996458333335</v>
      </c>
      <c r="T771" s="15">
        <f t="shared" ref="T771:T834" si="63">I771/60/60/24+DATE(1970,1,1)</f>
        <v>41634.996458333335</v>
      </c>
      <c r="U771">
        <f t="shared" ref="U771:U834" si="64">YEAR(S771)</f>
        <v>2013</v>
      </c>
    </row>
    <row r="772" spans="1:21" ht="60" hidden="1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s="11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s="11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s="11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hidden="1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s="11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hidden="1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s="11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s="11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hidden="1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s="11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hidden="1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s="11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s="11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hidden="1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s="1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s="11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s="19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s="11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s="19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s="11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hidden="1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s="11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hidden="1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s="11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hidden="1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s="19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s="11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s="11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hidden="1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s="11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hidden="1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s="11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s="1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hidden="1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s="11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hidden="1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s="11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s="11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hidden="1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s="11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hidden="1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s="11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hidden="1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s="11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s="11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hidden="1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s="11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s="11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hidden="1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s="1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s="11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s="11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s="11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hidden="1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s="11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5" hidden="1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s="11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s="11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hidden="1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s="11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s="11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hidden="1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s="11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s="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hidden="1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s="11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hidden="1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s="11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hidden="1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s="19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s="11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s="11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hidden="1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s="11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s="11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hidden="1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s="11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s="11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hidden="1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s="19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s="11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s="19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s="1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s="11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s="11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s="11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s="19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s="11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hidden="1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s="11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hidden="1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s="11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s="11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s="1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s="11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s="11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s="19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s="1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s="11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hidden="1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s="11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hidden="1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s="11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s="11" t="s">
        <v>8324</v>
      </c>
      <c r="S835" s="15">
        <f t="shared" ref="S835:S898" si="67">J835/60/60/24+DATE(1970,1,1)</f>
        <v>41718.878182870372</v>
      </c>
      <c r="T835" s="15">
        <f t="shared" ref="T835:T898" si="68">I835/60/60/24+DATE(1970,1,1)</f>
        <v>41748.878182870372</v>
      </c>
      <c r="U835">
        <f t="shared" ref="U835:U898" si="69">YEAR(S835)</f>
        <v>2014</v>
      </c>
    </row>
    <row r="836" spans="1:21" ht="60" hidden="1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s="11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hidden="1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s="11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s="11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hidden="1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s="11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hidden="1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s="11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s="1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s="11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hidden="1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s="11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s="11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hidden="1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s="11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s="11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s="11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s="11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s="1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s="11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s="19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s="11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s="1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s="11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s="11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s="11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s="19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s="11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s="11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hidden="1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s="11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s="19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s="11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s="11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hidden="1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s="11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s="1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hidden="1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s="11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s="11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s="11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s="11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s="11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hidden="1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s="11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s="11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hidden="1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s="11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s="11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s="1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hidden="1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s="11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hidden="1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s="11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s="11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hidden="1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s="11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s="11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s="11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s="11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hidden="1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s="11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hidden="1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s="11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hidden="1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s="1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hidden="1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s="11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s="11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hidden="1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s="11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hidden="1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s="11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s="11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s="11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hidden="1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s="11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hidden="1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s="11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s="11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s="1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hidden="1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s="11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hidden="1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s="11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hidden="1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s="11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s="11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hidden="1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s="11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hidden="1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s="11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hidden="1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s="11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hidden="1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s="11" t="s">
        <v>8327</v>
      </c>
      <c r="S899" s="15">
        <f t="shared" ref="S899:S962" si="72">J899/60/60/24+DATE(1970,1,1)</f>
        <v>41211.688750000001</v>
      </c>
      <c r="T899" s="15">
        <f t="shared" ref="T899:T962" si="73">I899/60/60/24+DATE(1970,1,1)</f>
        <v>41241.730416666665</v>
      </c>
      <c r="U899">
        <f t="shared" ref="U899:U962" si="74">YEAR(S899)</f>
        <v>2012</v>
      </c>
    </row>
    <row r="900" spans="1:21" ht="60" hidden="1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s="11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s="1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hidden="1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s="11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s="11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s="11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s="11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s="11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s="11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s="11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hidden="1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s="11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s="11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s="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s="11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hidden="1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s="11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s="11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hidden="1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s="11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s="11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s="11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s="11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hidden="1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s="11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hidden="1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s="11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s="1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s="11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hidden="1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s="11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s="11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hidden="1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s="11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hidden="1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s="11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s="11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s="11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s="11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s="11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s="1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s="11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s="11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hidden="1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s="11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hidden="1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s="11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hidden="1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s="11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hidden="1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s="11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s="11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s="11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s="11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hidden="1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s="1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s="11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s="11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s="11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s="11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s="11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s="11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s="11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hidden="1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s="11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s="11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s="1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s="11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s="11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s="11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s="11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s="11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s="11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s="11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s="11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hidden="1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s="11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hidden="1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s="1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s="11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s="11" t="s">
        <v>8319</v>
      </c>
      <c r="S963" s="15">
        <f t="shared" ref="S963:S1026" si="77">J963/60/60/24+DATE(1970,1,1)</f>
        <v>42740.693692129629</v>
      </c>
      <c r="T963" s="15">
        <f t="shared" ref="T963:T1026" si="78">I963/60/60/24+DATE(1970,1,1)</f>
        <v>42786.791666666672</v>
      </c>
      <c r="U963">
        <f t="shared" ref="U963:U1026" si="79">YEAR(S963)</f>
        <v>2017</v>
      </c>
    </row>
    <row r="964" spans="1:21" ht="60" hidden="1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s="11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s="11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hidden="1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s="11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hidden="1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s="11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s="11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s="11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hidden="1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s="11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s="1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s="11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hidden="1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s="11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s="11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hidden="1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s="11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s="11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hidden="1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s="11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hidden="1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s="11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hidden="1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s="11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s="11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hidden="1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s="1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hidden="1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s="11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hidden="1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s="11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hidden="1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s="11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s="11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hidden="1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s="11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hidden="1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s="11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s="11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s="11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s="11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s="1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hidden="1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s="11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s="11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s="11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s="11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s="11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hidden="1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s="11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hidden="1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s="11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s="11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s="11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s="1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s="11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s="11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hidden="1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s="11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s="11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0" hidden="1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s="11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s="11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s="11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s="11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hidden="1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s="11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s="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hidden="1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s="11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s="11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s="11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hidden="1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s="11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s="11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hidden="1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s="11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s="11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hidden="1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s="11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s="11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s="1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hidden="1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s="11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s="11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s="11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s="11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s="11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hidden="1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s="19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82">J1027/60/60/24+DATE(1970,1,1)</f>
        <v>42049.833761574075</v>
      </c>
      <c r="T1027" s="15">
        <f t="shared" ref="T1027:T1090" si="83">I1027/60/60/24+DATE(1970,1,1)</f>
        <v>42079.792094907403</v>
      </c>
      <c r="U1027">
        <f t="shared" ref="U1027:U1090" si="84">YEAR(S1027)</f>
        <v>2015</v>
      </c>
    </row>
    <row r="1028" spans="1:21" ht="60" hidden="1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s="11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hidden="1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s="11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s="11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hidden="1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s="1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s="11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s="11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s="11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hidden="1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s="11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s="11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hidden="1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s="11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s="11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hidden="1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s="11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s="11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hidden="1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s="19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s="1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hidden="1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s="11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s="11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5" hidden="1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s="11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s="11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hidden="1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s="11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s="11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hidden="1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s="11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s="11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5" hidden="1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s="11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s="1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s="11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hidden="1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s="11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hidden="1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s="11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hidden="1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s="11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s="11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5" hidden="1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s="11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hidden="1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s="11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s="11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hidden="1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s="11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s="1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hidden="1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s="11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hidden="1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s="11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hidden="1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s="11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hidden="1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s="11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5" hidden="1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s="11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hidden="1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s="11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s="11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hidden="1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s="11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s="11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s="1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s="11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hidden="1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s="11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hidden="1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s="11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hidden="1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s="11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hidden="1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s="11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hidden="1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s="11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s="11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s="11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s="11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hidden="1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s="1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s="11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s="11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s="11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hidden="1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s="11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s="11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s="11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s="11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hidden="1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s="11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hidden="1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s="11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s="11" t="s">
        <v>8332</v>
      </c>
      <c r="S1091" s="15">
        <f t="shared" ref="S1091:S1154" si="87">J1091/60/60/24+DATE(1970,1,1)</f>
        <v>42151.189525462964</v>
      </c>
      <c r="T1091" s="15">
        <f t="shared" ref="T1091:T1154" si="88">I1091/60/60/24+DATE(1970,1,1)</f>
        <v>42181.189525462964</v>
      </c>
      <c r="U1091">
        <f t="shared" ref="U1091:U1154" si="89">YEAR(S1091)</f>
        <v>2015</v>
      </c>
    </row>
    <row r="1092" spans="1:21" ht="60" hidden="1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s="11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hidden="1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s="11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s="11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s="11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hidden="1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s="11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hidden="1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s="11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hidden="1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s="11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s="11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s="11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hidden="1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s="1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s="11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hidden="1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s="11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hidden="1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s="11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s="11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5" hidden="1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s="11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s="11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s="11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s="11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s="11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hidden="1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s="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hidden="1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s="11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hidden="1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s="11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s="11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hidden="1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s="11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hidden="1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s="11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hidden="1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s="11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hidden="1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s="11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s="11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hidden="1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s="11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hidden="1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s="1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s="11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s="11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hidden="1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s="11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hidden="1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s="11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hidden="1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s="11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hidden="1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s="11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s="11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s="11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s="11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s="1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hidden="1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s="11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hidden="1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s="11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s="11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hidden="1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s="11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s="11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s="11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s="11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hidden="1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s="11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hidden="1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s="11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hidden="1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s="1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s="11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s="11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s="11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hidden="1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s="11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s="11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s="11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s="11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hidden="1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s="11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s="11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s="1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s="11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s="11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s="11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s="11" t="s">
        <v>8335</v>
      </c>
      <c r="S1155" s="15">
        <f t="shared" ref="S1155:S1218" si="92">J1155/60/60/24+DATE(1970,1,1)</f>
        <v>42143.714178240742</v>
      </c>
      <c r="T1155" s="15">
        <f t="shared" ref="T1155:T1218" si="93">I1155/60/60/24+DATE(1970,1,1)</f>
        <v>42173.714178240742</v>
      </c>
      <c r="U1155">
        <f t="shared" ref="U1155:U1218" si="94">YEAR(S1155)</f>
        <v>2015</v>
      </c>
    </row>
    <row r="1156" spans="1:21" ht="45" hidden="1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s="11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hidden="1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s="11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s="11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hidden="1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s="11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hidden="1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s="11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hidden="1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s="1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s="11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hidden="1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s="11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s="11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hidden="1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s="11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s="11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hidden="1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s="11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5" hidden="1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s="11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s="11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s="11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s="1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s="11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s="11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s="11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hidden="1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s="11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s="11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s="11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s="11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hidden="1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s="11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hidden="1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s="11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s="1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hidden="1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s="11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hidden="1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s="11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hidden="1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s="11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hidden="1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s="11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hidden="1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s="11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s="11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hidden="1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s="11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hidden="1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s="11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s="11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hidden="1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s="1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hidden="1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s="19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s="11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hidden="1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s="11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s="19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s="11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s="11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hidden="1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s="11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s="11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s="11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s="11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5" hidden="1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s="11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hidden="1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s="1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hidden="1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s="11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hidden="1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s="11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hidden="1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s="11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s="11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s="11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hidden="1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s="11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hidden="1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s="19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s="11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s="11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hidden="1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s="11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hidden="1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s="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s="11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hidden="1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s="11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s="11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s="11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hidden="1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s="11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hidden="1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s="11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s="11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s="11" t="s">
        <v>8337</v>
      </c>
      <c r="S1219" s="15">
        <f t="shared" ref="S1219:S1282" si="97">J1219/60/60/24+DATE(1970,1,1)</f>
        <v>42535.809490740736</v>
      </c>
      <c r="T1219" s="15">
        <f t="shared" ref="T1219:T1282" si="98">I1219/60/60/24+DATE(1970,1,1)</f>
        <v>42565.809490740736</v>
      </c>
      <c r="U1219">
        <f t="shared" ref="U1219:U1282" si="99">YEAR(S1219)</f>
        <v>2016</v>
      </c>
    </row>
    <row r="1220" spans="1:21" ht="60" hidden="1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s="11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hidden="1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s="1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s="11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hidden="1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s="11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s="11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s="11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s="11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hidden="1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s="11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s="11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hidden="1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s="11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s="11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hidden="1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s="1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s="11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s="11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hidden="1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s="11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hidden="1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s="11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s="11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hidden="1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s="11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hidden="1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s="11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hidden="1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s="11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s="11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s="1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s="11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hidden="1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s="11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hidden="1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s="11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s="11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s="11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s="11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hidden="1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s="11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s="11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hidden="1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s="11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s="1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hidden="1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s="11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hidden="1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s="11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s="11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hidden="1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s="19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s="11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hidden="1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s="11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s="11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hidden="1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s="11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hidden="1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s="11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s="11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s="1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s="11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s="11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hidden="1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s="11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s="11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hidden="1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s="19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s="11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s="11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hidden="1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s="11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hidden="1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s="11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hidden="1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s="11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hidden="1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s="1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hidden="1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s="11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hidden="1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s="11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s="11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s="11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s="11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s="11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s="11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hidden="1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s="11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hidden="1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s="11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hidden="1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s="1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s="11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hidden="1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s="11" t="s">
        <v>8324</v>
      </c>
      <c r="S1283" s="15">
        <f t="shared" ref="S1283:S1346" si="102">J1283/60/60/24+DATE(1970,1,1)</f>
        <v>41463.743472222224</v>
      </c>
      <c r="T1283" s="15">
        <f t="shared" ref="T1283:T1346" si="103">I1283/60/60/24+DATE(1970,1,1)</f>
        <v>41483.743472222224</v>
      </c>
      <c r="U1283">
        <f t="shared" ref="U1283:U1346" si="104">YEAR(S1283)</f>
        <v>2013</v>
      </c>
    </row>
    <row r="1284" spans="1:21" ht="60" hidden="1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s="11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s="11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5" hidden="1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s="11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hidden="1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s="11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hidden="1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s="11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hidden="1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s="1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s="11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hidden="1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s="11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hidden="1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s="1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hidden="1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s="11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hidden="1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s="11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hidden="1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s="11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hidden="1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s="11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hidden="1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s="19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s="11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hidden="1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s="11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hidden="1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s="19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s="11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hidden="1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s="11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hidden="1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s="11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hidden="1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s="1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hidden="1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s="11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hidden="1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s="11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hidden="1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s="11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hidden="1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s="11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s="11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hidden="1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s="11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s="11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s="11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s="11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s="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s="11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hidden="1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s="11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s="11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hidden="1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s="11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hidden="1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s="11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s="11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s="11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s="11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s="11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hidden="1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s="1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hidden="1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s="11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hidden="1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s="11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hidden="1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s="11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hidden="1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s="11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hidden="1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s="11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hidden="1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s="11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hidden="1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s="11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s="11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hidden="1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s="11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s="1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s="11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s="11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hidden="1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s="11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hidden="1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s="11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s="11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hidden="1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s="11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hidden="1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s="11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s="11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s="11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s="1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s="11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s="11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hidden="1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s="11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hidden="1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s="11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5" hidden="1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s="11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s="19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s="11" t="s">
        <v>8321</v>
      </c>
      <c r="S1347" s="15">
        <f t="shared" ref="S1347:S1410" si="107">J1347/60/60/24+DATE(1970,1,1)</f>
        <v>41799.814340277779</v>
      </c>
      <c r="T1347" s="15">
        <f t="shared" ref="T1347:T1410" si="108">I1347/60/60/24+DATE(1970,1,1)</f>
        <v>41834.814340277779</v>
      </c>
      <c r="U1347">
        <f t="shared" ref="U1347:U1410" si="109">YEAR(S1347)</f>
        <v>2014</v>
      </c>
    </row>
    <row r="1348" spans="1:21" ht="45" hidden="1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s="11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hidden="1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s="11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hidden="1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s="11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hidden="1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s="1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hidden="1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s="11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hidden="1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s="11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hidden="1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s="11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hidden="1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s="11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hidden="1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s="11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s="11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hidden="1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s="11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s="11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s="11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5" hidden="1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s="19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s="1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s="11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s="11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hidden="1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s="11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hidden="1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s="19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s="11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hidden="1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s="11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hidden="1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s="11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s="11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s="11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s="11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hidden="1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s="1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s="11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hidden="1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s="11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hidden="1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s="19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s="11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hidden="1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s="11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5" hidden="1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s="11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s="11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s="11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hidden="1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s="11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s="11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s="1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s="19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s="11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s="11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s="11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hidden="1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s="11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s="11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s="11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s="19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s="11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hidden="1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s="11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hidden="1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s="11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s="19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s="1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s="11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s="19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s="11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s="11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hidden="1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s="11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s="19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s="11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hidden="1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s="11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hidden="1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s="11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s="11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s="11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s="1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s="19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s="11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s="11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hidden="1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s="11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hidden="1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s="11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hidden="1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s="11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s="11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hidden="1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s="11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s="11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hidden="1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s="11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s="11" t="s">
        <v>8339</v>
      </c>
      <c r="S1411" s="15">
        <f t="shared" ref="S1411:S1474" si="112">J1411/60/60/24+DATE(1970,1,1)</f>
        <v>41945.133506944447</v>
      </c>
      <c r="T1411" s="15">
        <f t="shared" ref="T1411:T1474" si="113">I1411/60/60/24+DATE(1970,1,1)</f>
        <v>42005.175173611111</v>
      </c>
      <c r="U1411">
        <f t="shared" ref="U1411:U1474" si="114">YEAR(S1411)</f>
        <v>2014</v>
      </c>
    </row>
    <row r="1412" spans="1:21" ht="60" hidden="1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s="11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s="11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hidden="1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s="11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s="11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hidden="1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s="11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s="11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s="11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s="11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s="11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hidden="1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s="1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s="11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hidden="1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s="11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hidden="1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s="11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hidden="1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s="11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s="11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hidden="1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s="11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hidden="1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s="11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hidden="1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s="11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5" hidden="1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s="11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s="1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s="11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hidden="1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s="11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hidden="1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s="11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hidden="1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s="11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s="11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s="11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hidden="1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s="11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s="11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hidden="1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s="11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s="1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hidden="1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s="11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hidden="1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s="11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5" hidden="1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s="11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hidden="1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s="11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s="11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hidden="1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s="11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hidden="1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s="11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s="11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hidden="1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s="11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hidden="1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s="1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s="11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s="11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0" hidden="1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s="11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hidden="1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s="11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hidden="1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s="11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hidden="1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s="11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hidden="1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s="11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s="11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hidden="1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s="11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s="1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s="11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s="11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s="11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hidden="1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s="19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s="11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s="11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hidden="1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s="11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hidden="1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s="11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s="11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hidden="1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s="11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s="1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s="11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hidden="1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s="11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hidden="1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s="11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s="11" t="s">
        <v>8340</v>
      </c>
      <c r="S1475" s="15">
        <f t="shared" ref="S1475:S1538" si="117">J1475/60/60/24+DATE(1970,1,1)</f>
        <v>40939.979618055557</v>
      </c>
      <c r="T1475" s="15">
        <f t="shared" ref="T1475:T1538" si="118">I1475/60/60/24+DATE(1970,1,1)</f>
        <v>40969.979618055557</v>
      </c>
      <c r="U1475">
        <f t="shared" ref="U1475:U1538" si="119">YEAR(S1475)</f>
        <v>2012</v>
      </c>
    </row>
    <row r="1476" spans="1:21" ht="60" hidden="1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s="11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s="11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hidden="1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s="11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hidden="1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s="11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hidden="1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s="19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s="11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hidden="1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s="1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hidden="1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s="19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s="11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5" hidden="1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s="11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s="11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hidden="1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s="11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s="11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hidden="1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s="11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s="11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s="11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s="11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s="1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s="11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s="11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s="11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0" hidden="1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s="11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hidden="1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s="11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s="11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s="11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hidden="1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s="11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hidden="1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s="11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hidden="1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s="1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hidden="1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s="11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hidden="1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s="19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s="11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hidden="1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s="11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hidden="1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s="11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hidden="1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s="11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s="11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s="11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hidden="1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s="11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s="11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hidden="1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s="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hidden="1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s="11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hidden="1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s="11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hidden="1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s="11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s="11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s="11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hidden="1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s="19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s="11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s="11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hidden="1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s="11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s="11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hidden="1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s="1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hidden="1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s="11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s="11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s="11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hidden="1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s="11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s="11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hidden="1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s="11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hidden="1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s="11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s="11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s="11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hidden="1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s="1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s="11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s="11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hidden="1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s="11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s="11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5" hidden="1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s="11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hidden="1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s="11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hidden="1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s="11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s="11" t="s">
        <v>8337</v>
      </c>
      <c r="S1539" s="15">
        <f t="shared" ref="S1539:S1602" si="122">J1539/60/60/24+DATE(1970,1,1)</f>
        <v>42552.315127314811</v>
      </c>
      <c r="T1539" s="15">
        <f t="shared" ref="T1539:T1602" si="123">I1539/60/60/24+DATE(1970,1,1)</f>
        <v>42588.75</v>
      </c>
      <c r="U1539">
        <f t="shared" ref="U1539:U1602" si="124">YEAR(S1539)</f>
        <v>2016</v>
      </c>
    </row>
    <row r="1540" spans="1:21" ht="45" hidden="1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s="11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hidden="1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s="1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hidden="1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s="11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s="11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hidden="1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s="11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s="11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s="11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s="11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hidden="1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s="11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s="11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s="11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s="1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hidden="1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s="11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hidden="1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s="11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hidden="1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s="11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s="11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s="11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s="11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s="11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s="11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s="11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hidden="1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s="1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hidden="1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s="11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hidden="1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s="11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s="11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s="11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hidden="1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s="11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hidden="1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s="11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s="11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hidden="1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s="11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s="11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s="1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s="11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hidden="1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s="11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hidden="1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s="11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hidden="1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s="11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hidden="1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s="11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hidden="1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s="11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hidden="1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s="11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hidden="1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s="11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s="11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hidden="1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s="1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s="11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hidden="1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s="11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s="11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hidden="1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s="11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hidden="1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s="11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s="11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s="11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s="11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s="11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s="1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s="11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s="11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s="11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hidden="1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s="11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hidden="1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s="11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s="11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s="11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s="11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s="11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s="1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hidden="1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s="11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s="11" t="s">
        <v>8324</v>
      </c>
      <c r="S1603" s="15">
        <f t="shared" ref="S1603:S1666" si="127">J1603/60/60/24+DATE(1970,1,1)</f>
        <v>40638.092974537038</v>
      </c>
      <c r="T1603" s="15">
        <f t="shared" ref="T1603:T1666" si="128">I1603/60/60/24+DATE(1970,1,1)</f>
        <v>40668.092974537038</v>
      </c>
      <c r="U1603">
        <f t="shared" ref="U1603:U1666" si="129">YEAR(S1603)</f>
        <v>2011</v>
      </c>
    </row>
    <row r="1604" spans="1:21" ht="45" hidden="1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s="11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hidden="1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s="11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hidden="1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s="11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hidden="1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s="11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hidden="1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s="11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s="11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hidden="1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s="11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s="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s="11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s="19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s="11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hidden="1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s="19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s="11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hidden="1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s="11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hidden="1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s="11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s="11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s="11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hidden="1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s="11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s="11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hidden="1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s="1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s="11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s="11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s="11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hidden="1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s="19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s="11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s="11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s="11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s="11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hidden="1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s="11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s="11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s="1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hidden="1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s="11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hidden="1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s="11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hidden="1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s="11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hidden="1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s="11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hidden="1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s="11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s="11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s="11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s="1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s="11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s="11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hidden="1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s="1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hidden="1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s="19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s="11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s="11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s="11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s="11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hidden="1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s="11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s="11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hidden="1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s="11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s="11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s="11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hidden="1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s="1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s="11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5" hidden="1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s="11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hidden="1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s="11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s="11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5" hidden="1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s="11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hidden="1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s="11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s="11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hidden="1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s="11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hidden="1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s="11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hidden="1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s="19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s="1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hidden="1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s="19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s="11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hidden="1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s="11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s="11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s="11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s="11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hidden="1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s="11" t="s">
        <v>8344</v>
      </c>
      <c r="S1667" s="15">
        <f t="shared" ref="S1667:S1730" si="132">J1667/60/60/24+DATE(1970,1,1)</f>
        <v>40564.649456018517</v>
      </c>
      <c r="T1667" s="15">
        <f t="shared" ref="T1667:T1730" si="133">I1667/60/60/24+DATE(1970,1,1)</f>
        <v>40596.125</v>
      </c>
      <c r="U1667">
        <f t="shared" ref="U1667:U1730" si="134">YEAR(S1667)</f>
        <v>2011</v>
      </c>
    </row>
    <row r="1668" spans="1:21" ht="45" hidden="1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s="11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s="11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hidden="1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s="11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s="1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s="11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s="11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s="11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s="11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hidden="1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s="11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s="11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hidden="1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s="11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s="11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s="11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s="1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s="11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hidden="1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s="11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hidden="1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s="11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s="11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s="11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hidden="1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s="11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hidden="1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s="11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hidden="1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s="11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s="11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hidden="1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s="1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s="11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hidden="1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s="11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s="11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hidden="1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s="11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hidden="1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s="11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s="11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hidden="1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s="11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s="11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s="11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hidden="1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s="1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hidden="1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s="11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hidden="1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s="11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s="11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hidden="1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s="11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hidden="1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s="11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s="11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s="11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hidden="1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s="11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hidden="1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s="11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s="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s="11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hidden="1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s="11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s="11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s="11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hidden="1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s="11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s="11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hidden="1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s="11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s="11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s="11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hidden="1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s="1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5" hidden="1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s="11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s="11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s="11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s="11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hidden="1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s="11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hidden="1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s="11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s="11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hidden="1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s="11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s="11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hidden="1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s="11" t="s">
        <v>8345</v>
      </c>
      <c r="S1731" s="15">
        <f t="shared" ref="S1731:S1794" si="137">J1731/60/60/24+DATE(1970,1,1)</f>
        <v>42471.052152777775</v>
      </c>
      <c r="T1731" s="15">
        <f t="shared" ref="T1731:T1794" si="138">I1731/60/60/24+DATE(1970,1,1)</f>
        <v>42531.052152777775</v>
      </c>
      <c r="U1731">
        <f t="shared" ref="U1731:U1794" si="139">YEAR(S1731)</f>
        <v>2016</v>
      </c>
    </row>
    <row r="1732" spans="1:21" ht="45" hidden="1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s="11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s="11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hidden="1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s="11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hidden="1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s="11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s="11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s="11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hidden="1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s="11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hidden="1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s="11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hidden="1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s="11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s="1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s="11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hidden="1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s="11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hidden="1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s="11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s="11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hidden="1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s="11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hidden="1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s="11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s="11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hidden="1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s="11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hidden="1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s="19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s="11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hidden="1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s="1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hidden="1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s="11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s="11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hidden="1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s="11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s="11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hidden="1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s="11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hidden="1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s="19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s="11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s="11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hidden="1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s="11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hidden="1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s="11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s="1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hidden="1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s="11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s="19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s="11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hidden="1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s="19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s="11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hidden="1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s="11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hidden="1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s="11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hidden="1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s="11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s="11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hidden="1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s="11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s="11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s="1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hidden="1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s="11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hidden="1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s="11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s="11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hidden="1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s="11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hidden="1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s="11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s="11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s="11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hidden="1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s="11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s="11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hidden="1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s="1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hidden="1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s="11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hidden="1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s="11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s="11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hidden="1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s="11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hidden="1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s="11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s="11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hidden="1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s="11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s="11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s="11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s="1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s="11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hidden="1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s="11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hidden="1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s="11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s="11" t="s">
        <v>8337</v>
      </c>
      <c r="S1795" s="15">
        <f t="shared" ref="S1795:S1858" si="142">J1795/60/60/24+DATE(1970,1,1)</f>
        <v>41940.89166666667</v>
      </c>
      <c r="T1795" s="15">
        <f t="shared" ref="T1795:T1858" si="143">I1795/60/60/24+DATE(1970,1,1)</f>
        <v>41970.933333333334</v>
      </c>
      <c r="U1795">
        <f t="shared" ref="U1795:U1858" si="144">YEAR(S1795)</f>
        <v>2014</v>
      </c>
    </row>
    <row r="1796" spans="1:21" ht="60" hidden="1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s="11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s="11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hidden="1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s="11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s="11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s="11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s="1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hidden="1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s="11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hidden="1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s="11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s="11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s="11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s="11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hidden="1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s="11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hidden="1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s="11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s="11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hidden="1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s="11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s="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s="11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s="11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hidden="1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s="11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s="11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s="11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hidden="1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s="11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s="11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hidden="1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s="11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hidden="1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s="11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hidden="1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s="1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hidden="1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s="11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s="11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s="19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s="11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hidden="1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s="19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s="11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s="11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hidden="1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s="11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s="11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hidden="1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s="11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hidden="1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s="11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s="1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s="11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s="11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hidden="1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s="19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s="11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hidden="1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s="19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s="11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s="11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hidden="1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s="19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s="11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hidden="1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s="11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s="1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s="11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hidden="1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s="11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s="1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hidden="1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s="19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s="11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s="11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s="11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s="11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hidden="1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s="11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s="11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hidden="1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s="11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hidden="1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s="11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s="11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hidden="1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s="19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s="1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hidden="1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s="11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hidden="1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s="11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hidden="1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s="11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hidden="1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s="19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s="11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s="11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s="11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s="11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47">J1859/60/60/24+DATE(1970,1,1)</f>
        <v>41864.76866898148</v>
      </c>
      <c r="T1859" s="15">
        <f t="shared" ref="T1859:T1922" si="148">I1859/60/60/24+DATE(1970,1,1)</f>
        <v>41894.76866898148</v>
      </c>
      <c r="U1859">
        <f t="shared" ref="U1859:U1922" si="149">YEAR(S1859)</f>
        <v>2014</v>
      </c>
    </row>
    <row r="1860" spans="1:21" ht="60" hidden="1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s="11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s="1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s="19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s="11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hidden="1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s="11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s="11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s="11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hidden="1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s="11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s="11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hidden="1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s="11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hidden="1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s="11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hidden="1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s="11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hidden="1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s="1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s="11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hidden="1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s="11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hidden="1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s="11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hidden="1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s="11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s="11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s="11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s="11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s="11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hidden="1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s="11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hidden="1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s="1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s="11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s="11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hidden="1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s="11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s="19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s="11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hidden="1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s="11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s="11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s="11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hidden="1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s="11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s="11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hidden="1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s="1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s="11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s="11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s="19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s="11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s="11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s="11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s="11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s="19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s="11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hidden="1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s="11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s="11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hidden="1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s="19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s="1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hidden="1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s="11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hidden="1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s="11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hidden="1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s="11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hidden="1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s="11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s="11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s="11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s="11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s="11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hidden="1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s="11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hidden="1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s="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s="11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hidden="1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s="11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s="11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s="11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hidden="1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s="11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hidden="1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s="11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s="11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s="11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s="11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hidden="1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s="1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s="11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s="11" t="s">
        <v>8327</v>
      </c>
      <c r="S1923" s="15">
        <f t="shared" ref="S1923:S1986" si="152">J1923/60/60/24+DATE(1970,1,1)</f>
        <v>41074.221562500003</v>
      </c>
      <c r="T1923" s="15">
        <f t="shared" ref="T1923:T1986" si="153">I1923/60/60/24+DATE(1970,1,1)</f>
        <v>41104.221562500003</v>
      </c>
      <c r="U1923">
        <f t="shared" ref="U1923:U1986" si="154">YEAR(S1923)</f>
        <v>2012</v>
      </c>
    </row>
    <row r="1924" spans="1:21" ht="45" hidden="1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s="11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s="19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s="11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hidden="1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s="11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s="11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s="11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s="1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s="11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s="11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s="1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s="11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s="11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hidden="1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s="11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hidden="1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s="11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hidden="1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s="11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hidden="1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s="11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hidden="1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s="11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s="1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s="11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hidden="1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s="11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s="1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s="19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s="11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hidden="1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s="19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s="11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hidden="1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s="11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s="11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hidden="1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s="11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s="19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s="11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hidden="1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s="11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s="1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s="11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s="19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s="11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s="19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s="1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s="11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hidden="1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s="19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s="11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hidden="1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s="11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s="11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s="19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s="11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hidden="1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s="11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hidden="1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s="19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s="11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s="11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hidden="1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s="11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hidden="1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s="1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hidden="1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s="19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s="11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s="11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hidden="1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s="11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hidden="1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s="11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s="19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s="11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s="11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hidden="1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s="19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s="11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hidden="1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s="11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s="19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s="11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hidden="1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s="1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s="11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hidden="1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s="19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s="11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hidden="1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s="11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hidden="1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s="19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s="11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hidden="1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s="11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s="11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s="11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s="1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s="11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hidden="1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s="19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s="11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s="19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s="1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s="19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s="11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hidden="1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s="11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s="11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hidden="1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s="11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s="11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hidden="1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s="11" t="s">
        <v>8348</v>
      </c>
      <c r="S1987" s="15">
        <f t="shared" ref="S1987:S2050" si="157">J1987/60/60/24+DATE(1970,1,1)</f>
        <v>42555.698738425926</v>
      </c>
      <c r="T1987" s="15">
        <f t="shared" ref="T1987:T2050" si="158">I1987/60/60/24+DATE(1970,1,1)</f>
        <v>42584.958333333328</v>
      </c>
      <c r="U1987">
        <f t="shared" ref="U1987:U2050" si="159">YEAR(S1987)</f>
        <v>2016</v>
      </c>
    </row>
    <row r="1988" spans="1:21" ht="60" hidden="1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s="11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s="11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s="11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s="1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hidden="1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s="11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s="11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s="11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hidden="1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s="11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s="11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hidden="1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s="11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hidden="1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s="11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hidden="1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s="11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hidden="1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s="11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s="1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hidden="1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s="11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s="19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s="11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s="19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s="11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s="19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s="11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hidden="1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s="19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s="11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hidden="1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s="11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s="19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s="11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s="11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hidden="1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s="11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hidden="1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s="19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s="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s="11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s="19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s="11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s="11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hidden="1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s="19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s="11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s="11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s="11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s="11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hidden="1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s="11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hidden="1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s="19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s="11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s="1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hidden="1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s="11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hidden="1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s="11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hidden="1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s="19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s="11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s="19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s="11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hidden="1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s="11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hidden="1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s="19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s="11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s="11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s="1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s="11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s="11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s="1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s="11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hidden="1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s="19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s="11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5" hidden="1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s="11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hidden="1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s="11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s="19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s="11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hidden="1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s="19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s="11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hidden="1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s="11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s="11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hidden="1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s="11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hidden="1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s="19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s="1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s="11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hidden="1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s="11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s="11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hidden="1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s="11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hidden="1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s="11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hidden="1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s="11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hidden="1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s="11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hidden="1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s="1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s="11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hidden="1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s="19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s="11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s="19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62">J2051/60/60/24+DATE(1970,1,1)</f>
        <v>41575.527349537035</v>
      </c>
      <c r="T2051" s="15">
        <f t="shared" ref="T2051:T2114" si="163">I2051/60/60/24+DATE(1970,1,1)</f>
        <v>41610.957638888889</v>
      </c>
      <c r="U2051">
        <f t="shared" ref="U2051:U2114" si="164">YEAR(S2051)</f>
        <v>2013</v>
      </c>
    </row>
    <row r="2052" spans="1:21" ht="60" hidden="1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s="11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hidden="1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s="11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hidden="1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s="19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s="11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hidden="1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s="11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hidden="1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s="11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hidden="1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s="11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s="19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s="11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hidden="1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s="11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s="11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hidden="1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s="1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hidden="1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s="11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hidden="1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s="11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hidden="1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s="19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s="11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hidden="1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s="11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hidden="1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s="19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s="11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hidden="1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s="11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s="11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s="1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s="11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hidden="1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s="11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hidden="1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s="19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s="1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hidden="1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s="19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s="11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hidden="1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s="11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hidden="1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s="19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s="11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hidden="1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s="19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s="11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s="19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s="11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s="11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s="19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s="11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s="1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s="11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s="11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hidden="1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s="1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hidden="1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s="11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hidden="1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s="11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hidden="1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s="11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hidden="1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s="19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s="11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s="11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s="11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s="11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s="11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hidden="1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s="11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s="1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hidden="1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s="11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hidden="1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s="11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s="11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s="11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hidden="1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s="11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s="11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s="19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s="11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hidden="1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s="11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s="11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s="1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hidden="1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s="19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s="11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hidden="1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s="11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hidden="1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s="11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s="11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s="19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s="11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hidden="1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s="11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hidden="1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s="11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s="11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s="11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s="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s="11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hidden="1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s="11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s="19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s="11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67">J2115/60/60/24+DATE(1970,1,1)</f>
        <v>41870.86546296296</v>
      </c>
      <c r="T2115" s="15">
        <f t="shared" ref="T2115:T2178" si="168">I2115/60/60/24+DATE(1970,1,1)</f>
        <v>41905.86546296296</v>
      </c>
      <c r="U2115">
        <f t="shared" ref="U2115:U2178" si="169">YEAR(S2115)</f>
        <v>2014</v>
      </c>
    </row>
    <row r="2116" spans="1:21" ht="60" hidden="1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s="11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s="11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s="11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hidden="1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s="11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s="11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s="1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s="11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s="11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s="11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s="11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s="11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s="11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s="11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s="11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hidden="1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s="11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hidden="1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s="1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s="11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s="11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hidden="1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s="11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hidden="1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s="11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s="11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hidden="1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s="11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s="11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s="11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hidden="1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s="11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hidden="1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s="1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hidden="1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s="11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hidden="1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s="11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hidden="1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s="11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hidden="1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s="11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s="11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5" hidden="1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s="11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hidden="1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s="11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s="11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hidden="1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s="11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s="1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s="11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5" hidden="1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s="11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hidden="1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s="11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hidden="1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s="11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s="11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s="11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s="11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s="11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hidden="1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s="11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hidden="1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s="1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s="11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s="19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s="11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hidden="1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s="11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s="11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s="11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hidden="1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s="11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s="11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s="1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s="11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hidden="1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s="11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s="19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s="1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s="19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s="11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s="11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s="11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hidden="1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s="11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hidden="1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s="11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5" hidden="1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s="19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s="11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s="11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s="11" t="s">
        <v>8324</v>
      </c>
      <c r="S2179" s="15">
        <f t="shared" ref="S2179:S2242" si="172">J2179/60/60/24+DATE(1970,1,1)</f>
        <v>42502.250775462962</v>
      </c>
      <c r="T2179" s="15">
        <f t="shared" ref="T2179:T2242" si="173">I2179/60/60/24+DATE(1970,1,1)</f>
        <v>42527.250775462962</v>
      </c>
      <c r="U2179">
        <f t="shared" ref="U2179:U2242" si="174">YEAR(S2179)</f>
        <v>2016</v>
      </c>
    </row>
    <row r="2180" spans="1:21" ht="45" hidden="1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s="11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s="1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hidden="1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s="11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hidden="1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s="11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s="11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hidden="1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s="11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hidden="1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s="11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hidden="1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s="11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s="11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hidden="1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s="11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s="11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hidden="1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s="1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s="11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hidden="1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s="19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s="11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hidden="1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s="11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hidden="1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s="11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s="11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s="11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s="11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s="11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hidden="1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s="11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s="1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hidden="1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s="11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hidden="1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s="19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s="11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hidden="1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s="11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hidden="1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s="11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s="11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s="19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s="11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hidden="1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s="11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s="11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hidden="1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s="11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hidden="1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s="19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s="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hidden="1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s="11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hidden="1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s="11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hidden="1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s="11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hidden="1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s="19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s="11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s="19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s="11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s="19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s="11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hidden="1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s="19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s="11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hidden="1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s="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s="11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s="11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s="1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s="11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s="11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hidden="1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s="19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s="11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hidden="1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s="11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hidden="1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s="11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5" hidden="1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s="11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hidden="1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s="11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5" hidden="1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s="11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s="11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hidden="1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s="1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hidden="1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s="11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hidden="1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s="11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s="11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s="11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s="19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s="11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hidden="1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s="11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s="11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hidden="1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s="11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s="11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s="1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s="11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hidden="1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s="11" t="s">
        <v>8349</v>
      </c>
      <c r="S2243" s="15">
        <f t="shared" ref="S2243:S2306" si="177">J2243/60/60/24+DATE(1970,1,1)</f>
        <v>42766.827546296292</v>
      </c>
      <c r="T2243" s="15">
        <f t="shared" ref="T2243:T2306" si="178">I2243/60/60/24+DATE(1970,1,1)</f>
        <v>42796.827546296292</v>
      </c>
      <c r="U2243">
        <f t="shared" ref="U2243:U2306" si="179">YEAR(S2243)</f>
        <v>2017</v>
      </c>
    </row>
    <row r="2244" spans="1:21" ht="30" hidden="1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s="11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hidden="1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s="19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s="11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s="11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s="11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hidden="1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s="11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hidden="1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s="11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hidden="1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s="11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s="1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s="11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s="11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hidden="1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s="11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hidden="1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s="11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s="19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s="11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s="11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s="19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s="11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hidden="1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s="11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s="11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hidden="1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s="1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5" hidden="1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s="11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hidden="1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s="11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s="11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s="11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hidden="1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s="11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hidden="1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s="19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s="11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s="11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hidden="1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s="11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hidden="1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s="11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s="1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s="11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hidden="1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s="11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s="11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hidden="1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s="11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s="11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s="19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s="11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s="11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hidden="1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s="11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hidden="1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s="11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hidden="1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s="1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s="11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hidden="1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s="19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s="11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hidden="1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s="19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s="11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hidden="1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s="11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s="11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hidden="1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s="11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s="11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s="11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5" hidden="1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s="11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hidden="1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s="1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s="11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hidden="1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s="11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5" hidden="1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s="11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s="19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s="11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hidden="1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s="11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hidden="1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s="11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s="11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s="11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s="11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s="19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s="1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s="19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s="11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s="11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s="11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hidden="1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s="11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s="11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hidden="1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s="11" t="s">
        <v>8327</v>
      </c>
      <c r="S2307" s="15">
        <f t="shared" ref="S2307:S2370" si="182">J2307/60/60/24+DATE(1970,1,1)</f>
        <v>41834.695277777777</v>
      </c>
      <c r="T2307" s="15">
        <f t="shared" ref="T2307:T2370" si="183">I2307/60/60/24+DATE(1970,1,1)</f>
        <v>41859.75</v>
      </c>
      <c r="U2307">
        <f t="shared" ref="U2307:U2370" si="184">YEAR(S2307)</f>
        <v>2014</v>
      </c>
    </row>
    <row r="2308" spans="1:21" ht="45" hidden="1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s="11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s="11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hidden="1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s="19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s="11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s="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s="11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s="11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s="11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s="11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hidden="1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s="11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s="11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s="11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s="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s="11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s="11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s="1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hidden="1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s="11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s="11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s="11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s="11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s="11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hidden="1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s="11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hidden="1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s="11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hidden="1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s="11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s="11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s="1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hidden="1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s="11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s="11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hidden="1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s="11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hidden="1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s="19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s="11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s="11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hidden="1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s="11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s="11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0" hidden="1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s="11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s="11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hidden="1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s="1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s="11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s="11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hidden="1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s="11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hidden="1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s="11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hidden="1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s="11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hidden="1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s="11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s="11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s="11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hidden="1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s="11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s="1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s="11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s="11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s="11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5" hidden="1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s="11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s="11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s="11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s="11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s="11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s="11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s="1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s="11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hidden="1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s="11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s="11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hidden="1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s="11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hidden="1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s="11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hidden="1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s="11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s="11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5" hidden="1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s="11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hidden="1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s="11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hidden="1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s="11" t="s">
        <v>8318</v>
      </c>
      <c r="S2371" s="15">
        <f t="shared" ref="S2371:S2434" si="187">J2371/60/60/24+DATE(1970,1,1)</f>
        <v>42380.812627314815</v>
      </c>
      <c r="T2371" s="15">
        <f t="shared" ref="T2371:T2434" si="188">I2371/60/60/24+DATE(1970,1,1)</f>
        <v>42410.812627314815</v>
      </c>
      <c r="U2371">
        <f t="shared" ref="U2371:U2434" si="189">YEAR(S2371)</f>
        <v>2016</v>
      </c>
    </row>
    <row r="2372" spans="1:21" ht="60" hidden="1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s="11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hidden="1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s="11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5" hidden="1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s="11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s="11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hidden="1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s="11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hidden="1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s="11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s="11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s="11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s="11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hidden="1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s="1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s="11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s="11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s="11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hidden="1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s="11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hidden="1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s="11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hidden="1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s="11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s="11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hidden="1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s="11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hidden="1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s="11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s="1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hidden="1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s="11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s="11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hidden="1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s="11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hidden="1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s="11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hidden="1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s="11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s="11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s="11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hidden="1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s="11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hidden="1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s="11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s="1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hidden="1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s="11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hidden="1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s="11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hidden="1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s="11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s="11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hidden="1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s="11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s="11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s="11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s="11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s="11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s="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s="11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hidden="1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s="11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s="11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s="11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hidden="1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s="11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s="11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hidden="1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s="11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hidden="1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s="11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s="11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hidden="1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s="1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s="11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s="11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s="11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s="11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s="11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hidden="1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s="11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s="11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s="11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hidden="1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s="11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s="1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s="11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s="11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s="11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hidden="1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s="11" t="s">
        <v>8335</v>
      </c>
      <c r="S2435" s="15">
        <f t="shared" ref="S2435:S2498" si="192">J2435/60/60/24+DATE(1970,1,1)</f>
        <v>42397.89980324074</v>
      </c>
      <c r="T2435" s="15">
        <f t="shared" ref="T2435:T2498" si="193">I2435/60/60/24+DATE(1970,1,1)</f>
        <v>42427.89980324074</v>
      </c>
      <c r="U2435">
        <f t="shared" ref="U2435:U2498" si="194">YEAR(S2435)</f>
        <v>2016</v>
      </c>
    </row>
    <row r="2436" spans="1:21" ht="60" hidden="1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s="11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s="11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hidden="1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s="11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s="11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hidden="1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s="11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s="1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s="11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s="11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s="11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hidden="1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s="11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hidden="1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s="11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s="11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s="11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hidden="1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s="11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hidden="1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s="19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s="11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s="1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hidden="1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s="11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hidden="1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s="11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hidden="1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s="19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s="11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hidden="1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s="11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s="11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s="19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s="11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s="11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s="11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s="11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hidden="1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s="1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hidden="1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s="11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hidden="1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s="11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hidden="1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s="11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hidden="1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s="11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s="11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hidden="1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s="19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s="11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s="11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s="11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hidden="1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s="11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hidden="1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s="1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s="11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s="19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s="11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s="11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s="11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s="11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s="11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s="11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s="1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s="11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hidden="1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s="11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hidden="1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s="19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s="1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hidden="1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s="11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hidden="1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s="11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hidden="1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s="11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s="11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s="11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hidden="1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s="11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hidden="1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s="19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s="11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s="11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hidden="1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s="11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hidden="1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s="1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s="19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s="11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hidden="1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s="19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s="11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s="19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s="11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hidden="1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s="11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s="11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s="11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s="11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s="11" t="s">
        <v>8327</v>
      </c>
      <c r="S2499" s="15">
        <f t="shared" ref="S2499:S2562" si="197">J2499/60/60/24+DATE(1970,1,1)</f>
        <v>40730.878912037035</v>
      </c>
      <c r="T2499" s="15">
        <f t="shared" ref="T2499:T2562" si="198">I2499/60/60/24+DATE(1970,1,1)</f>
        <v>40760.878912037035</v>
      </c>
      <c r="U2499">
        <f t="shared" ref="U2499:U2562" si="199">YEAR(S2499)</f>
        <v>2011</v>
      </c>
    </row>
    <row r="2500" spans="1:21" ht="45" hidden="1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s="11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hidden="1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s="1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s="19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s="11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hidden="1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s="11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hidden="1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s="11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hidden="1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s="11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hidden="1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s="11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s="11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hidden="1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s="11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s="11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hidden="1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s="11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hidden="1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s="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hidden="1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s="11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s="11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s="11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s="11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hidden="1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s="11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hidden="1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s="11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hidden="1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s="11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hidden="1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s="11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s="11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hidden="1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s="1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hidden="1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s="11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s="11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hidden="1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s="11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s="19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s="11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hidden="1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s="11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s="11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s="11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s="11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hidden="1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s="11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s="1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s="11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hidden="1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s="11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hidden="1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s="11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5" hidden="1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s="11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hidden="1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s="11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s="11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hidden="1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s="19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s="11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s="11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hidden="1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s="11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hidden="1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s="1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s="11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s="11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s="19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s="11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hidden="1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s="19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s="11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s="11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s="11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s="11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hidden="1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s="11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hidden="1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s="11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s="1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s="11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s="11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hidden="1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s="11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s="11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hidden="1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s="11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hidden="1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s="11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5" hidden="1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s="19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s="11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s="1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s="11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hidden="1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s="11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hidden="1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s="19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s="1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hidden="1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s="11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hidden="1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s="11" t="s">
        <v>8335</v>
      </c>
      <c r="S2563" s="15">
        <f t="shared" ref="S2563:S2626" si="202">J2563/60/60/24+DATE(1970,1,1)</f>
        <v>42260.528807870374</v>
      </c>
      <c r="T2563" s="15">
        <f t="shared" ref="T2563:T2626" si="203">I2563/60/60/24+DATE(1970,1,1)</f>
        <v>42290.528807870374</v>
      </c>
      <c r="U2563">
        <f t="shared" ref="U2563:U2626" si="204">YEAR(S2563)</f>
        <v>2015</v>
      </c>
    </row>
    <row r="2564" spans="1:21" ht="60" hidden="1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s="11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s="11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s="11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s="11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s="11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s="11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hidden="1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s="11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s="1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s="11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s="11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s="11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hidden="1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s="11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hidden="1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s="11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hidden="1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s="11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s="11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hidden="1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s="11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s="11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s="1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s="11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s="11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s="11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s="11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hidden="1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s="11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s="11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s="11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s="11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hidden="1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s="11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hidden="1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s="1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hidden="1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s="11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hidden="1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s="11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hidden="1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s="11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s="11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s="11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s="11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hidden="1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s="11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s="11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s="11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hidden="1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s="1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s="11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hidden="1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s="19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s="11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s="11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s="11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s="11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5" hidden="1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s="19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s="11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hidden="1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s="11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5" hidden="1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s="11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s="11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s="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hidden="1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s="11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s="11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s="11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hidden="1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s="11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hidden="1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s="11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hidden="1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s="11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s="11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hidden="1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s="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s="11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s="11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hidden="1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s="1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hidden="1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s="19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s="11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hidden="1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s="11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hidden="1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s="11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hidden="1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s="11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hidden="1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s="11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s="19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s="11" t="s">
        <v>8353</v>
      </c>
      <c r="S2627" s="15">
        <f t="shared" ref="S2627:S2690" si="207">J2627/60/60/24+DATE(1970,1,1)</f>
        <v>42658.810277777782</v>
      </c>
      <c r="T2627" s="15">
        <f t="shared" ref="T2627:T2690" si="208">I2627/60/60/24+DATE(1970,1,1)</f>
        <v>42683.851944444439</v>
      </c>
      <c r="U2627">
        <f t="shared" ref="U2627:U2690" si="209">YEAR(S2627)</f>
        <v>2016</v>
      </c>
    </row>
    <row r="2628" spans="1:21" ht="45" hidden="1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s="11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hidden="1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s="1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s="11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hidden="1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s="19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s="11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hidden="1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s="1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hidden="1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s="11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s="11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s="11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hidden="1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s="11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s="19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s="11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hidden="1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s="11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s="11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hidden="1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s="1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s="11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s="19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s="11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hidden="1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s="19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s="1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hidden="1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s="11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s="11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s="11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hidden="1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s="11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s="11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hidden="1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s="11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s="11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hidden="1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s="11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hidden="1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s="11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s="1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s="11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hidden="1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s="11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hidden="1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s="11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s="11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hidden="1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s="11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s="11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s="11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hidden="1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s="11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s="11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s="1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s="11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s="11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s="11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5" hidden="1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s="11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5" hidden="1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s="11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hidden="1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s="11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hidden="1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s="11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s="11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s="11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hidden="1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s="19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s="1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hidden="1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s="11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s="11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hidden="1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s="11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hidden="1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s="11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s="11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s="11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hidden="1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s="11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s="11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hidden="1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s="11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s="1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s="11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s="11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s="11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hidden="1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s="11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5" hidden="1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s="11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hidden="1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s="11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hidden="1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s="11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s="11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s="11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hidden="1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s="11" t="s">
        <v>8335</v>
      </c>
      <c r="S2691" s="15">
        <f t="shared" ref="S2691:S2754" si="212">J2691/60/60/24+DATE(1970,1,1)</f>
        <v>42551.961689814809</v>
      </c>
      <c r="T2691" s="15">
        <f t="shared" ref="T2691:T2754" si="213">I2691/60/60/24+DATE(1970,1,1)</f>
        <v>42581.961689814809</v>
      </c>
      <c r="U2691">
        <f t="shared" ref="U2691:U2754" si="214">YEAR(S2691)</f>
        <v>2016</v>
      </c>
    </row>
    <row r="2692" spans="1:21" ht="60" hidden="1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s="11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s="11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s="11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hidden="1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s="11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s="11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hidden="1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s="11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hidden="1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s="11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s="11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s="11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s="1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s="11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hidden="1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s="11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5" hidden="1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s="11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hidden="1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s="11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hidden="1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s="11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s="11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hidden="1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s="11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hidden="1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s="11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hidden="1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s="11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hidden="1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s="19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s="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s="19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s="11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hidden="1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s="11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hidden="1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s="11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s="19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s="11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hidden="1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s="11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hidden="1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s="11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hidden="1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s="11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hidden="1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s="11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hidden="1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s="11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hidden="1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s="1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hidden="1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s="11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hidden="1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s="19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s="11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hidden="1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s="11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hidden="1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s="11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5" hidden="1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s="11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s="11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s="19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s="11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s="11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s="11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s="1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s="11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s="11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5" hidden="1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s="11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hidden="1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s="19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s="11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hidden="1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s="19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s="11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5" hidden="1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s="19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s="11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hidden="1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s="11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hidden="1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s="11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s="11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hidden="1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s="1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s="19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s="11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s="11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s="11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s="11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hidden="1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s="11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hidden="1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s="11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hidden="1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s="11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s="11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s="11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s="1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s="11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hidden="1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s="11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hidden="1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s="11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s="11" t="s">
        <v>8356</v>
      </c>
      <c r="S2755" s="15">
        <f t="shared" ref="S2755:S2818" si="217">J2755/60/60/24+DATE(1970,1,1)</f>
        <v>41117.900729166664</v>
      </c>
      <c r="T2755" s="15">
        <f t="shared" ref="T2755:T2818" si="218">I2755/60/60/24+DATE(1970,1,1)</f>
        <v>41147.900729166664</v>
      </c>
      <c r="U2755">
        <f t="shared" ref="U2755:U2818" si="219">YEAR(S2755)</f>
        <v>2012</v>
      </c>
    </row>
    <row r="2756" spans="1:21" ht="45" hidden="1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s="11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s="11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s="11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s="11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s="11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hidden="1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s="1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hidden="1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s="11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s="11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s="11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s="11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hidden="1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s="11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s="11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hidden="1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s="11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s="11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s="11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s="1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5" hidden="1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s="11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hidden="1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s="11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s="11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s="11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hidden="1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s="11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s="11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s="11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hidden="1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s="11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s="11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s="1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hidden="1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s="11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hidden="1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s="11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hidden="1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s="11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hidden="1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s="11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hidden="1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s="11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hidden="1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s="11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hidden="1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s="11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hidden="1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s="11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hidden="1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s="11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hidden="1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s="1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hidden="1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s="11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hidden="1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s="11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hidden="1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s="11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hidden="1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s="11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hidden="1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s="19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s="11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hidden="1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s="19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s="11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hidden="1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s="19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s="11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hidden="1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s="11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hidden="1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s="11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hidden="1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s="1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hidden="1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s="11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hidden="1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s="19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s="11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hidden="1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s="11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hidden="1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s="11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hidden="1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s="11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hidden="1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s="19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s="11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hidden="1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s="11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hidden="1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s="11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hidden="1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s="11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hidden="1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s="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hidden="1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s="11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hidden="1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s="11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hidden="1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s="11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hidden="1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s="11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hidden="1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s="11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hidden="1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s="19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s="11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hidden="1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s="11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hidden="1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s="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s="11" t="s">
        <v>8316</v>
      </c>
      <c r="S2819" s="15">
        <f t="shared" ref="S2819:S2882" si="222">J2819/60/60/24+DATE(1970,1,1)</f>
        <v>42023.634976851856</v>
      </c>
      <c r="T2819" s="15">
        <f t="shared" ref="T2819:T2882" si="223">I2819/60/60/24+DATE(1970,1,1)</f>
        <v>42063.634976851856</v>
      </c>
      <c r="U2819">
        <f t="shared" ref="U2819:U2882" si="224">YEAR(S2819)</f>
        <v>2015</v>
      </c>
    </row>
    <row r="2820" spans="1:21" ht="45" hidden="1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s="11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hidden="1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s="1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hidden="1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s="19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s="11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hidden="1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s="11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hidden="1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s="11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hidden="1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s="19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s="11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hidden="1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s="19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s="11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hidden="1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s="11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hidden="1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s="11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hidden="1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s="11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hidden="1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s="11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hidden="1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s="1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hidden="1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s="11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hidden="1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s="11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hidden="1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s="11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idden="1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s="11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hidden="1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s="19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s="11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hidden="1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s="11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hidden="1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s="19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s="11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hidden="1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s="1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s="11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hidden="1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s="11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hidden="1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s="1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hidden="1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s="11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hidden="1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s="11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hidden="1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s="11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hidden="1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s="11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hidden="1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s="11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hidden="1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s="11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hidden="1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s="11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hidden="1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s="11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hidden="1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s="11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hidden="1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s="1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hidden="1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s="11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hidden="1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s="11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hidden="1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s="11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hidden="1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s="11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hidden="1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s="11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hidden="1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s="11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hidden="1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s="11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hidden="1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s="11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hidden="1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s="11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hidden="1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s="1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hidden="1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s="11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hidden="1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s="11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hidden="1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s="11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hidden="1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s="11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idden="1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s="11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hidden="1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s="11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hidden="1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s="11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hidden="1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s="11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hidden="1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s="11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hidden="1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s="1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hidden="1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s="11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hidden="1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s="11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hidden="1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s="11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hidden="1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s="11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hidden="1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s="11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hidden="1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s="11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s="11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hidden="1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s="11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hidden="1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s="11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hidden="1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s="1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hidden="1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s="11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hidden="1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s="11" t="s">
        <v>8316</v>
      </c>
      <c r="S2883" s="15">
        <f t="shared" ref="S2883:S2946" si="227">J2883/60/60/24+DATE(1970,1,1)</f>
        <v>41916.597638888888</v>
      </c>
      <c r="T2883" s="15">
        <f t="shared" ref="T2883:T2946" si="228">I2883/60/60/24+DATE(1970,1,1)</f>
        <v>41976.639305555553</v>
      </c>
      <c r="U2883">
        <f t="shared" ref="U2883:U2946" si="229">YEAR(S2883)</f>
        <v>2014</v>
      </c>
    </row>
    <row r="2884" spans="1:21" ht="60" hidden="1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s="11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hidden="1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s="11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hidden="1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s="11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hidden="1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s="11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hidden="1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s="11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hidden="1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s="11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hidden="1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s="11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hidden="1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s="1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hidden="1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s="11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hidden="1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s="11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hidden="1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s="11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hidden="1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s="11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hidden="1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s="11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hidden="1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s="11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hidden="1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s="11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hidden="1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s="11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hidden="1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s="11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hidden="1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s="1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hidden="1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s="11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hidden="1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s="11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s="11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hidden="1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s="11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5" hidden="1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s="11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hidden="1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s="11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hidden="1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s="11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hidden="1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s="11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hidden="1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s="11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s="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hidden="1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s="11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hidden="1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s="11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hidden="1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s="11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hidden="1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s="11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hidden="1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s="11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hidden="1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s="11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hidden="1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s="11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hidden="1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s="11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hidden="1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s="11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hidden="1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s="1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hidden="1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s="11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hidden="1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s="19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s="11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hidden="1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s="19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s="11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hidden="1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s="19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s="11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5" hidden="1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s="11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hidden="1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s="11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hidden="1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s="11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hidden="1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s="11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hidden="1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s="11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hidden="1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s="1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hidden="1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s="11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hidden="1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s="19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s="11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hidden="1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s="11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hidden="1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s="11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hidden="1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s="11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hidden="1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s="11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hidden="1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s="11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hidden="1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s="11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hidden="1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s="11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hidden="1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s="1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hidden="1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s="11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hidden="1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s="11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s="11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5" hidden="1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s="11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hidden="1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s="11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hidden="1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s="11" t="s">
        <v>8355</v>
      </c>
      <c r="S2947" s="15">
        <f t="shared" ref="S2947:S3010" si="232">J2947/60/60/24+DATE(1970,1,1)</f>
        <v>42118.139583333337</v>
      </c>
      <c r="T2947" s="15">
        <f t="shared" ref="T2947:T3010" si="233">I2947/60/60/24+DATE(1970,1,1)</f>
        <v>42148.139583333337</v>
      </c>
      <c r="U2947">
        <f t="shared" ref="U2947:U3010" si="234">YEAR(S2947)</f>
        <v>2015</v>
      </c>
    </row>
    <row r="2948" spans="1:21" ht="60" hidden="1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s="11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hidden="1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s="11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s="11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hidden="1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s="1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s="11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hidden="1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s="11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hidden="1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s="11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s="11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hidden="1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s="11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hidden="1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s="11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hidden="1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s="11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hidden="1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s="11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s="11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hidden="1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s="1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s="11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hidden="1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s="11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hidden="1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s="11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hidden="1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s="11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hidden="1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s="11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hidden="1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s="11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hidden="1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s="11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hidden="1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s="11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hidden="1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s="11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hidden="1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s="1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hidden="1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s="11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hidden="1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s="11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hidden="1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s="11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hidden="1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s="11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hidden="1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s="11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hidden="1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s="11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hidden="1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s="19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s="11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hidden="1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s="11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hidden="1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s="19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s="11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hidden="1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s="1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hidden="1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s="11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hidden="1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s="11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hidden="1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s="11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s="19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s="11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hidden="1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s="11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hidden="1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s="11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hidden="1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s="11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hidden="1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s="11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hidden="1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s="11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s="1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hidden="1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s="11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hidden="1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s="11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hidden="1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s="11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s="11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hidden="1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s="19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s="11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hidden="1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s="11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hidden="1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s="11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hidden="1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s="11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hidden="1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s="19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s="11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hidden="1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s="1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hidden="1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s="19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s="11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hidden="1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s="11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hidden="1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s="11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hidden="1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s="11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hidden="1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s="11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hidden="1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s="11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hidden="1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s="11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hidden="1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s="1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s="11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hidden="1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s="11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hidden="1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s="11" t="s">
        <v>8355</v>
      </c>
      <c r="S3011" s="15">
        <f t="shared" ref="S3011:S3074" si="237">J3011/60/60/24+DATE(1970,1,1)</f>
        <v>41939.569907407407</v>
      </c>
      <c r="T3011" s="15">
        <f t="shared" ref="T3011:T3074" si="238">I3011/60/60/24+DATE(1970,1,1)</f>
        <v>41969.611574074079</v>
      </c>
      <c r="U3011">
        <f t="shared" ref="U3011:U3074" si="239">YEAR(S3011)</f>
        <v>2014</v>
      </c>
    </row>
    <row r="3012" spans="1:21" ht="60" hidden="1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s="11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hidden="1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s="19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s="11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hidden="1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s="11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hidden="1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s="11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hidden="1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s="11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hidden="1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s="11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hidden="1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s="11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hidden="1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s="11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hidden="1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s="11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hidden="1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s="1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hidden="1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s="11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hidden="1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s="11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hidden="1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s="11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hidden="1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s="19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s="11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hidden="1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s="11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hidden="1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s="11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hidden="1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s="19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s="11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hidden="1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s="11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hidden="1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s="11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hidden="1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s="1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hidden="1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s="11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hidden="1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s="11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hidden="1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s="11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hidden="1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s="11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s="19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s="11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hidden="1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s="11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hidden="1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s="11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hidden="1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s="1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s="11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hidden="1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s="11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hidden="1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s="1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hidden="1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s="11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hidden="1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s="11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hidden="1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s="11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hidden="1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s="11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hidden="1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s="11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hidden="1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s="11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hidden="1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s="11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hidden="1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s="1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s="11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hidden="1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s="11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hidden="1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s="1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hidden="1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s="19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s="11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hidden="1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s="11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hidden="1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s="11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hidden="1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s="11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hidden="1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s="11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hidden="1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s="11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hidden="1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s="11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hidden="1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s="11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hidden="1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s="11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5" hidden="1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s="1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0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s="11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s="11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hidden="1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s="11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hidden="1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s="11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s="11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hidden="1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s="11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s="11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hidden="1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s="11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s="11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hidden="1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s="1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hidden="1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s="11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hidden="1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s="11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hidden="1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s="11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s="11" t="s">
        <v>8355</v>
      </c>
      <c r="S3075" s="15">
        <f t="shared" ref="S3075:S3138" si="242">J3075/60/60/24+DATE(1970,1,1)</f>
        <v>42111.684027777781</v>
      </c>
      <c r="T3075" s="15">
        <f t="shared" ref="T3075:T3138" si="243">I3075/60/60/24+DATE(1970,1,1)</f>
        <v>42169.804861111115</v>
      </c>
      <c r="U3075">
        <f t="shared" ref="U3075:U3138" si="244">YEAR(S3075)</f>
        <v>2015</v>
      </c>
    </row>
    <row r="3076" spans="1:21" ht="75" hidden="1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s="11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hidden="1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s="11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hidden="1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s="11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hidden="1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s="11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s="11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s="1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s="11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s="11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hidden="1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s="11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hidden="1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s="11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hidden="1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s="11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hidden="1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s="11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hidden="1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s="11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hidden="1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s="11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s="11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hidden="1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s="1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s="11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hidden="1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s="11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s="11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hidden="1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s="11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s="11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hidden="1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s="11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hidden="1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s="11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hidden="1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s="11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hidden="1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s="11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hidden="1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s="1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hidden="1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s="11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hidden="1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s="11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hidden="1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s="11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hidden="1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s="11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hidden="1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s="11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hidden="1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s="11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hidden="1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s="11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hidden="1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s="11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hidden="1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s="11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hidden="1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s="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hidden="1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s="11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hidden="1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s="11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5" hidden="1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s="11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s="11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s="11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hidden="1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s="11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hidden="1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s="11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hidden="1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s="11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s="11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hidden="1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s="1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s="11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hidden="1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s="11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s="11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s="11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s="11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s="11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hidden="1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s="11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s="11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hidden="1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s="11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hidden="1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s="1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hidden="1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s="11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hidden="1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s="11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hidden="1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s="11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hidden="1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s="11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hidden="1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s="11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hidden="1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s="11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hidden="1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s="11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hidden="1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s="11" t="s">
        <v>8316</v>
      </c>
      <c r="S3139" s="15">
        <f t="shared" ref="S3139:S3202" si="247">J3139/60/60/24+DATE(1970,1,1)</f>
        <v>42807.885057870371</v>
      </c>
      <c r="T3139" s="15">
        <f t="shared" ref="T3139:T3202" si="248">I3139/60/60/24+DATE(1970,1,1)</f>
        <v>42858.8</v>
      </c>
      <c r="U3139">
        <f t="shared" ref="U3139:U3202" si="249">YEAR(S3139)</f>
        <v>2017</v>
      </c>
    </row>
    <row r="3140" spans="1:21" ht="60" hidden="1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s="11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hidden="1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s="1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hidden="1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s="11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hidden="1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s="11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hidden="1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s="11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hidden="1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s="11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hidden="1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s="11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hidden="1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s="11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hidden="1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s="11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hidden="1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s="11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hidden="1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s="11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hidden="1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s="1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hidden="1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s="11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hidden="1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s="11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hidden="1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s="11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hidden="1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s="11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hidden="1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s="11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hidden="1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s="11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hidden="1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s="11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hidden="1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s="11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hidden="1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s="11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hidden="1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s="1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hidden="1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s="11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hidden="1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s="11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hidden="1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s="11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hidden="1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s="11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hidden="1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s="11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hidden="1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s="19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s="11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hidden="1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s="11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hidden="1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s="11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hidden="1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s="11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hidden="1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s="1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hidden="1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s="11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hidden="1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s="11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hidden="1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s="11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hidden="1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s="11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hidden="1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s="11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hidden="1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s="11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hidden="1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s="11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hidden="1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s="11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hidden="1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s="11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hidden="1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s="1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hidden="1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s="11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hidden="1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s="19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s="11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hidden="1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s="11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hidden="1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s="11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hidden="1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s="11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hidden="1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s="11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hidden="1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s="11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hidden="1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s="11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hidden="1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s="11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s="1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hidden="1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s="11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hidden="1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s="11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hidden="1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s="11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hidden="1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s="11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hidden="1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s="11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hidden="1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s="11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s="11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hidden="1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s="11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hidden="1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s="11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hidden="1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s="1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hidden="1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s="11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hidden="1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s="11" t="s">
        <v>8357</v>
      </c>
      <c r="S3203" s="15">
        <f t="shared" ref="S3203:S3266" si="252">J3203/60/60/24+DATE(1970,1,1)</f>
        <v>41861.767094907409</v>
      </c>
      <c r="T3203" s="15">
        <f t="shared" ref="T3203:T3266" si="253">I3203/60/60/24+DATE(1970,1,1)</f>
        <v>41882.767094907409</v>
      </c>
      <c r="U3203">
        <f t="shared" ref="U3203:U3266" si="254">YEAR(S3203)</f>
        <v>2014</v>
      </c>
    </row>
    <row r="3204" spans="1:21" ht="45" hidden="1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s="11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hidden="1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s="11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hidden="1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s="11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hidden="1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s="11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hidden="1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s="11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hidden="1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s="11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hidden="1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s="11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hidden="1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s="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hidden="1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s="11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hidden="1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s="11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hidden="1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s="11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hidden="1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s="11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hidden="1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s="11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hidden="1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s="11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hidden="1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s="11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hidden="1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s="11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hidden="1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s="11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hidden="1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s="1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hidden="1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s="11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hidden="1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s="11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hidden="1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s="11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hidden="1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s="11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hidden="1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s="11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hidden="1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s="11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hidden="1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s="11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hidden="1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s="11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hidden="1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s="11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hidden="1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s="1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hidden="1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s="11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hidden="1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s="11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hidden="1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s="11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hidden="1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s="11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hidden="1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s="11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hidden="1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s="11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hidden="1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s="11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hidden="1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s="11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hidden="1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s="11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hidden="1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s="1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hidden="1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s="11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hidden="1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s="11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hidden="1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s="11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hidden="1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s="11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hidden="1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s="11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hidden="1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s="11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hidden="1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s="11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hidden="1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s="11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hidden="1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s="11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hidden="1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s="1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hidden="1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s="11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hidden="1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s="11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hidden="1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s="11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hidden="1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s="11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hidden="1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s="11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hidden="1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s="19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s="11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hidden="1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s="11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hidden="1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s="11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hidden="1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s="11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hidden="1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s="1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hidden="1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s="11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hidden="1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s="11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hidden="1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s="11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hidden="1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s="11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hidden="1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s="11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hidden="1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57">J3267/60/60/24+DATE(1970,1,1)</f>
        <v>42311.711979166663</v>
      </c>
      <c r="T3267" s="15">
        <f t="shared" ref="T3267:T3330" si="258">I3267/60/60/24+DATE(1970,1,1)</f>
        <v>42341.708333333328</v>
      </c>
      <c r="U3267">
        <f t="shared" ref="U3267:U3330" si="259">YEAR(S3267)</f>
        <v>2015</v>
      </c>
    </row>
    <row r="3268" spans="1:21" ht="45" hidden="1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s="11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hidden="1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s="11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hidden="1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s="11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hidden="1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s="1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hidden="1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s="11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hidden="1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s="11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hidden="1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s="11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hidden="1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s="11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hidden="1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s="11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hidden="1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s="11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hidden="1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s="11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hidden="1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s="11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hidden="1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s="11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hidden="1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s="1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hidden="1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s="11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hidden="1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s="11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hidden="1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s="11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hidden="1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s="19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s="11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hidden="1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s="11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idden="1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s="11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hidden="1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s="11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hidden="1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s="11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hidden="1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s="11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hidden="1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s="19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s="1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hidden="1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s="11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hidden="1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s="19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s="11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hidden="1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s="19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s="11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hidden="1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s="11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hidden="1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s="19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s="11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hidden="1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s="19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s="11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hidden="1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s="11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hidden="1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s="11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hidden="1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s="11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hidden="1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s="1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hidden="1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s="11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hidden="1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s="11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idden="1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s="11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hidden="1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s="11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hidden="1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s="11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hidden="1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s="11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hidden="1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s="11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hidden="1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s="11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hidden="1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s="11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hidden="1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s="19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s="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hidden="1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s="11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hidden="1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s="11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hidden="1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s="11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hidden="1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s="11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hidden="1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s="19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s="11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hidden="1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s="11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hidden="1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s="11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hidden="1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s="11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hidden="1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s="11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hidden="1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s="19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s="1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hidden="1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s="11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hidden="1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s="19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s="11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hidden="1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s="11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hidden="1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s="11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hidden="1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s="11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hidden="1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s="19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s="11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hidden="1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s="11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hidden="1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s="1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s="11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hidden="1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s="11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hidden="1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s="11" t="s">
        <v>8316</v>
      </c>
      <c r="S3331" s="15">
        <f t="shared" ref="S3331:S3394" si="262">J3331/60/60/24+DATE(1970,1,1)</f>
        <v>41837.323009259257</v>
      </c>
      <c r="T3331" s="15">
        <f t="shared" ref="T3331:T3394" si="263">I3331/60/60/24+DATE(1970,1,1)</f>
        <v>41847.958333333336</v>
      </c>
      <c r="U3331">
        <f t="shared" ref="U3331:U3394" si="264">YEAR(S3331)</f>
        <v>2014</v>
      </c>
    </row>
    <row r="3332" spans="1:21" ht="45" hidden="1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s="11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hidden="1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s="11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hidden="1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s="11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hidden="1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s="11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hidden="1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s="11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hidden="1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s="11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hidden="1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s="19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s="11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hidden="1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s="11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hidden="1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s="11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hidden="1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s="1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hidden="1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s="11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hidden="1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s="11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hidden="1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s="11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hidden="1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s="19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s="11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hidden="1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s="11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hidden="1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s="19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s="11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hidden="1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s="11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hidden="1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s="11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hidden="1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s="11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hidden="1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s="1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hidden="1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s="11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hidden="1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s="11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hidden="1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s="11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5" hidden="1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s="19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s="11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hidden="1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s="11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hidden="1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s="11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hidden="1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s="11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hidden="1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s="11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hidden="1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s="11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hidden="1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s="1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hidden="1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s="11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hidden="1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s="11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hidden="1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s="19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s="11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hidden="1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s="11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hidden="1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s="11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hidden="1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s="11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hidden="1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s="19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s="11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hidden="1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s="1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s="11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hidden="1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s="11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hidden="1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s="1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hidden="1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s="11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hidden="1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s="19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s="11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hidden="1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s="11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hidden="1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s="11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hidden="1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s="11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hidden="1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s="11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hidden="1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s="11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hidden="1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s="11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hidden="1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s="19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s="11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hidden="1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s="1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hidden="1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s="11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hidden="1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s="11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hidden="1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s="11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hidden="1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s="11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hidden="1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s="11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hidden="1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s="11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hidden="1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s="11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hidden="1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s="11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hidden="1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s="11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hidden="1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s="1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hidden="1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s="11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hidden="1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s="19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s="11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hidden="1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s="19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s="11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hidden="1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s="11" t="s">
        <v>8316</v>
      </c>
      <c r="S3395" s="15">
        <f t="shared" ref="S3395:S3458" si="267">J3395/60/60/24+DATE(1970,1,1)</f>
        <v>41923.921643518523</v>
      </c>
      <c r="T3395" s="15">
        <f t="shared" ref="T3395:T3458" si="268">I3395/60/60/24+DATE(1970,1,1)</f>
        <v>41949.031944444447</v>
      </c>
      <c r="U3395">
        <f t="shared" ref="U3395:U3458" si="269">YEAR(S3395)</f>
        <v>2014</v>
      </c>
    </row>
    <row r="3396" spans="1:21" ht="60" hidden="1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s="19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s="11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hidden="1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s="19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s="11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hidden="1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s="11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hidden="1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s="1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s="11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hidden="1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s="11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hidden="1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s="1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hidden="1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s="11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hidden="1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s="11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hidden="1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s="11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hidden="1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s="11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hidden="1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s="19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s="11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hidden="1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s="19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s="11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hidden="1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s="11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hidden="1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s="11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hidden="1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s="19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s="11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hidden="1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s="19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s="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5" hidden="1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s="11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hidden="1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s="11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hidden="1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s="11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hidden="1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s="19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s="11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hidden="1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s="11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hidden="1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s="19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s="11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hidden="1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s="11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hidden="1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s="11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hidden="1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s="11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hidden="1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s="1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hidden="1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s="19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s="11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hidden="1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s="11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hidden="1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s="11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hidden="1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s="19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s="11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hidden="1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s="11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hidden="1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s="11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hidden="1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s="11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5" hidden="1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s="11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hidden="1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s="11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hidden="1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s="19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s="1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hidden="1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s="11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hidden="1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s="11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hidden="1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s="11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hidden="1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s="11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hidden="1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s="11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hidden="1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s="11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hidden="1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s="11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hidden="1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s="11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hidden="1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s="11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hidden="1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s="1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hidden="1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s="11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hidden="1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s="11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hidden="1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s="19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s="11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hidden="1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s="11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hidden="1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s="19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s="11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hidden="1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s="11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hidden="1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s="11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hidden="1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s="11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hidden="1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s="11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hidden="1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s="19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s="1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hidden="1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s="19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s="11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hidden="1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s="19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s="11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hidden="1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s="11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hidden="1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s="19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s="11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hidden="1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s="19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s="11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hidden="1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s="11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hidden="1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s="11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hidden="1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s="11" t="s">
        <v>8316</v>
      </c>
      <c r="S3459" s="15">
        <f t="shared" ref="S3459:S3522" si="272">J3459/60/60/24+DATE(1970,1,1)</f>
        <v>42016.706678240742</v>
      </c>
      <c r="T3459" s="15">
        <f t="shared" ref="T3459:T3522" si="273">I3459/60/60/24+DATE(1970,1,1)</f>
        <v>42047.249305555553</v>
      </c>
      <c r="U3459">
        <f t="shared" ref="U3459:U3522" si="274">YEAR(S3459)</f>
        <v>2015</v>
      </c>
    </row>
    <row r="3460" spans="1:21" ht="60" hidden="1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s="19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s="11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hidden="1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s="19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s="1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hidden="1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s="19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s="11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hidden="1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s="19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s="11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hidden="1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s="19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s="11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hidden="1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s="11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hidden="1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s="11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hidden="1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s="11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hidden="1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s="11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idden="1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s="11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hidden="1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s="11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hidden="1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s="1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hidden="1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s="19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s="11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hidden="1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s="19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s="11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hidden="1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s="11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hidden="1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s="11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hidden="1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s="11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hidden="1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s="19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s="11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hidden="1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s="19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s="11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hidden="1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s="11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hidden="1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s="11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hidden="1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s="1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hidden="1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s="11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hidden="1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s="11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hidden="1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s="11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hidden="1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s="11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hidden="1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s="11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hidden="1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s="11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hidden="1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s="11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hidden="1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s="11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hidden="1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s="11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hidden="1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s="1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hidden="1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s="11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hidden="1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s="19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s="11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hidden="1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s="11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hidden="1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s="11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hidden="1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s="19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s="11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hidden="1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s="11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hidden="1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s="11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hidden="1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s="11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hidden="1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s="11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hidden="1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s="1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hidden="1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s="11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hidden="1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s="11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hidden="1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s="11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hidden="1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s="11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hidden="1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s="11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hidden="1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s="11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hidden="1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s="11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hidden="1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s="11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hidden="1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s="19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s="11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hidden="1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s="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hidden="1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s="19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s="11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hidden="1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s="11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hidden="1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s="11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hidden="1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s="11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hidden="1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s="19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s="11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hidden="1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s="11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hidden="1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s="11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hidden="1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s="11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hidden="1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s="11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hidden="1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s="1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hidden="1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s="11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hidden="1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s="19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s="11" t="s">
        <v>8316</v>
      </c>
      <c r="S3523" s="15">
        <f t="shared" ref="S3523:S3586" si="277">J3523/60/60/24+DATE(1970,1,1)</f>
        <v>41881.361342592594</v>
      </c>
      <c r="T3523" s="15">
        <f t="shared" ref="T3523:T3586" si="278">I3523/60/60/24+DATE(1970,1,1)</f>
        <v>41911.361342592594</v>
      </c>
      <c r="U3523">
        <f t="shared" ref="U3523:U3586" si="279">YEAR(S3523)</f>
        <v>2014</v>
      </c>
    </row>
    <row r="3524" spans="1:21" ht="60" hidden="1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s="11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hidden="1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s="11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hidden="1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s="11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hidden="1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s="19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s="11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hidden="1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s="11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hidden="1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s="11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hidden="1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s="11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hidden="1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s="19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s="1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hidden="1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s="11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idden="1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s="11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hidden="1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s="19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s="11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hidden="1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s="19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s="11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hidden="1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s="11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hidden="1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s="11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hidden="1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s="19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s="11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hidden="1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s="1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s="11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hidden="1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s="11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hidden="1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s="19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s="1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hidden="1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s="19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s="11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hidden="1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s="11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hidden="1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s="11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hidden="1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s="11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hidden="1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s="11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hidden="1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s="19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s="11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hidden="1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s="11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hidden="1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s="11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hidden="1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s="11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hidden="1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s="1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hidden="1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s="11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hidden="1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s="11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hidden="1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s="19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s="11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hidden="1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s="11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hidden="1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s="11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hidden="1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s="11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hidden="1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s="11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s="1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s="11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hidden="1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s="19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s="11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hidden="1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s="1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hidden="1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s="11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hidden="1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s="11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hidden="1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s="19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s="11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hidden="1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s="19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s="11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hidden="1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s="11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hidden="1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s="19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s="11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hidden="1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s="11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hidden="1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s="11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hidden="1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s="11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hidden="1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s="1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hidden="1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s="11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hidden="1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s="11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hidden="1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s="19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s="11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hidden="1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s="11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hidden="1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s="11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hidden="1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s="11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hidden="1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s="19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s="11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hidden="1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s="1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s="11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hidden="1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s="11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hidden="1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s="19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s="1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hidden="1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s="19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s="11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hidden="1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s="11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hidden="1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s="11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hidden="1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s="11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hidden="1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s="11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hidden="1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s="11" t="s">
        <v>8316</v>
      </c>
      <c r="S3587" s="15">
        <f t="shared" ref="S3587:S3650" si="282">J3587/60/60/24+DATE(1970,1,1)</f>
        <v>41964.716319444444</v>
      </c>
      <c r="T3587" s="15">
        <f t="shared" ref="T3587:T3650" si="283">I3587/60/60/24+DATE(1970,1,1)</f>
        <v>41994.716319444444</v>
      </c>
      <c r="U3587">
        <f t="shared" ref="U3587:U3650" si="284">YEAR(S3587)</f>
        <v>2014</v>
      </c>
    </row>
    <row r="3588" spans="1:21" ht="30" hidden="1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s="11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hidden="1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s="1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s="11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hidden="1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s="19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s="11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hidden="1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s="1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hidden="1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s="11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hidden="1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s="19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s="11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hidden="1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s="11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hidden="1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s="11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hidden="1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s="11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hidden="1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s="11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hidden="1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s="11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hidden="1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s="11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hidden="1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s="11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hidden="1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s="19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s="1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hidden="1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s="19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s="11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hidden="1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s="11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hidden="1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s="11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5" hidden="1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s="11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hidden="1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s="11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hidden="1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s="19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s="11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hidden="1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s="11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hidden="1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s="1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s="11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hidden="1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s="19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s="11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hidden="1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s="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hidden="1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s="11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hidden="1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s="11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hidden="1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s="11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hidden="1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s="11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hidden="1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s="11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hidden="1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s="11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hidden="1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s="11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hidden="1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s="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s="11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hidden="1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s="11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hidden="1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s="1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hidden="1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s="11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hidden="1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s="11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hidden="1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s="11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hidden="1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s="11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hidden="1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s="11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hidden="1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s="11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hidden="1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s="11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hidden="1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s="11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s="11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s="1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hidden="1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s="11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hidden="1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s="11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hidden="1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s="11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hidden="1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s="11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s="11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hidden="1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s="11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s="11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hidden="1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s="11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hidden="1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s="11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hidden="1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s="1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hidden="1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s="11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hidden="1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s="11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hidden="1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s="11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hidden="1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s="11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hidden="1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s="11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hidden="1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s="11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hidden="1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s="11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5" hidden="1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s="11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hidden="1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s="11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hidden="1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s="19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s="11" t="s">
        <v>8316</v>
      </c>
      <c r="S3651" s="15">
        <f t="shared" ref="S3651:S3714" si="287">J3651/60/60/24+DATE(1970,1,1)</f>
        <v>41780.712893518517</v>
      </c>
      <c r="T3651" s="15">
        <f t="shared" ref="T3651:T3714" si="288">I3651/60/60/24+DATE(1970,1,1)</f>
        <v>41806.712893518517</v>
      </c>
      <c r="U3651">
        <f t="shared" ref="U3651:U3714" si="289">YEAR(S3651)</f>
        <v>2014</v>
      </c>
    </row>
    <row r="3652" spans="1:21" ht="60" hidden="1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s="19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s="11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hidden="1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s="19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s="11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hidden="1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s="19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s="11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hidden="1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s="11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hidden="1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s="11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hidden="1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s="11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hidden="1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s="11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hidden="1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s="11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hidden="1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s="11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hidden="1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s="1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hidden="1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s="19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s="11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hidden="1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s="11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hidden="1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s="11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hidden="1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s="19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s="11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hidden="1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s="19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s="11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hidden="1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s="19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s="11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hidden="1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s="11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5" hidden="1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s="11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hidden="1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s="11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hidden="1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s="1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hidden="1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s="19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s="11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hidden="1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s="11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hidden="1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s="11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hidden="1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s="11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hidden="1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s="11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hidden="1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s="19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s="11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hidden="1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s="19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s="11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hidden="1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s="11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hidden="1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s="11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hidden="1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s="1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hidden="1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s="11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hidden="1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s="11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hidden="1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s="11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hidden="1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s="11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hidden="1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s="19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s="11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hidden="1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s="11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hidden="1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s="19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s="11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hidden="1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s="11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hidden="1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s="11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hidden="1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s="1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hidden="1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s="11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hidden="1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s="11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hidden="1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s="11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hidden="1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s="19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s="11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hidden="1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s="11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hidden="1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s="11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hidden="1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s="11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5" hidden="1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s="11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hidden="1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s="11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hidden="1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s="1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hidden="1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s="19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s="11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hidden="1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s="11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hidden="1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s="11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hidden="1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s="11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hidden="1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s="19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s="11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hidden="1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s="11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hidden="1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s="11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hidden="1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s="11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hidden="1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s="19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s="11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hidden="1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s="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hidden="1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s="11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hidden="1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s="19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s="11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hidden="1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s="11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hidden="1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s="11" t="s">
        <v>8316</v>
      </c>
      <c r="S3715" s="15">
        <f t="shared" ref="S3715:S3778" si="292">J3715/60/60/24+DATE(1970,1,1)</f>
        <v>42505.738032407404</v>
      </c>
      <c r="T3715" s="15">
        <f t="shared" ref="T3715:T3778" si="293">I3715/60/60/24+DATE(1970,1,1)</f>
        <v>42525.738032407404</v>
      </c>
      <c r="U3715">
        <f t="shared" ref="U3715:U3778" si="294">YEAR(S3715)</f>
        <v>2016</v>
      </c>
    </row>
    <row r="3716" spans="1:21" ht="60" hidden="1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s="11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hidden="1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s="11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hidden="1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s="19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s="11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hidden="1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s="11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hidden="1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s="19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s="11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hidden="1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s="19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s="1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hidden="1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s="11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hidden="1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s="11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hidden="1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s="11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hidden="1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s="11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hidden="1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s="11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hidden="1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s="19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s="11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hidden="1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s="19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s="11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hidden="1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s="11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hidden="1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s="11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hidden="1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s="1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hidden="1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s="11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hidden="1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s="11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hidden="1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s="11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hidden="1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s="11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hidden="1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s="11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hidden="1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s="11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hidden="1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s="11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hidden="1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s="11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hidden="1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s="11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hidden="1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s="1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hidden="1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s="11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hidden="1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s="11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hidden="1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s="11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hidden="1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s="11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hidden="1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s="11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hidden="1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s="11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hidden="1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s="11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hidden="1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s="11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hidden="1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s="11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hidden="1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s="19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s="1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hidden="1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s="11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hidden="1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s="11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hidden="1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s="19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s="11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hidden="1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s="11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hidden="1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s="11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hidden="1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s="19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s="11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hidden="1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s="11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hidden="1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s="11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hidden="1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s="11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hidden="1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s="1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hidden="1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s="11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hidden="1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s="19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s="11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hidden="1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s="11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hidden="1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s="11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hidden="1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s="11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hidden="1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s="11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hidden="1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s="11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hidden="1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s="11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hidden="1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s="11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hidden="1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s="1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hidden="1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s="11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hidden="1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s="11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hidden="1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s="11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hidden="1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s="11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hidden="1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s="11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hidden="1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s="11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hidden="1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s="11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hidden="1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s="11" t="s">
        <v>8357</v>
      </c>
      <c r="S3779" s="15">
        <f t="shared" ref="S3779:S3842" si="297">J3779/60/60/24+DATE(1970,1,1)</f>
        <v>41887.111354166671</v>
      </c>
      <c r="T3779" s="15">
        <f t="shared" ref="T3779:T3842" si="298">I3779/60/60/24+DATE(1970,1,1)</f>
        <v>41909.166666666664</v>
      </c>
      <c r="U3779">
        <f t="shared" ref="U3779:U3842" si="299">YEAR(S3779)</f>
        <v>2014</v>
      </c>
    </row>
    <row r="3780" spans="1:21" ht="30" hidden="1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s="11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hidden="1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s="1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hidden="1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s="11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hidden="1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s="11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hidden="1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s="11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hidden="1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s="11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hidden="1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s="11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hidden="1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s="11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hidden="1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s="11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hidden="1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s="1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s="11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s="11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hidden="1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s="1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hidden="1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s="11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hidden="1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s="11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hidden="1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s="11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hidden="1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s="11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hidden="1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s="11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hidden="1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s="11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hidden="1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s="11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hidden="1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s="11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s="11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hidden="1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s="1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hidden="1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s="11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hidden="1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s="11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hidden="1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s="11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hidden="1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s="11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hidden="1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s="11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s="11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hidden="1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s="11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hidden="1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s="11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hidden="1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s="11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hidden="1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s="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hidden="1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s="11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hidden="1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s="19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s="11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hidden="1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s="11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hidden="1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s="11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5" hidden="1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s="11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hidden="1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s="11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hidden="1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s="11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hidden="1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s="11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hidden="1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s="19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s="11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hidden="1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s="1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hidden="1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s="19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s="11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hidden="1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s="11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hidden="1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s="11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hidden="1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s="11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hidden="1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s="19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s="11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5" hidden="1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s="11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hidden="1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s="19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s="11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hidden="1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s="11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hidden="1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s="11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hidden="1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s="19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s="1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hidden="1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s="19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s="11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hidden="1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s="19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s="11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hidden="1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s="11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hidden="1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s="11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hidden="1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s="11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hidden="1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s="19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s="11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hidden="1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s="19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s="11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hidden="1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s="11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s="19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s="11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hidden="1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s="1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hidden="1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s="19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s="11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hidden="1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s="11" t="s">
        <v>8316</v>
      </c>
      <c r="S3843" s="15">
        <f t="shared" ref="S3843:S3906" si="302">J3843/60/60/24+DATE(1970,1,1)</f>
        <v>41780.785729166666</v>
      </c>
      <c r="T3843" s="15">
        <f t="shared" ref="T3843:T3906" si="303">I3843/60/60/24+DATE(1970,1,1)</f>
        <v>41840.785729166666</v>
      </c>
      <c r="U3843">
        <f t="shared" ref="U3843:U3906" si="304">YEAR(S3843)</f>
        <v>2014</v>
      </c>
    </row>
    <row r="3844" spans="1:21" ht="60" hidden="1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s="11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hidden="1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s="11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hidden="1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s="11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hidden="1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s="11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hidden="1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s="11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hidden="1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s="11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hidden="1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s="11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hidden="1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s="1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hidden="1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s="11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hidden="1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s="11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hidden="1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s="11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s="11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hidden="1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s="11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hidden="1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s="11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hidden="1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s="11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hidden="1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s="11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hidden="1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s="11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hidden="1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s="1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hidden="1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s="11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idden="1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s="11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hidden="1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s="11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hidden="1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s="11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hidden="1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s="11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hidden="1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s="11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hidden="1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s="11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hidden="1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s="11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hidden="1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s="11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hidden="1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s="1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hidden="1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s="11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hidden="1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s="11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hidden="1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s="11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hidden="1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s="11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hidden="1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s="11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hidden="1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s="11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hidden="1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s="11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hidden="1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s="11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hidden="1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s="11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hidden="1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s="1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hidden="1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s="11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hidden="1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s="11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5" hidden="1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s="11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hidden="1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s="11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hidden="1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s="11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s="11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s="11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hidden="1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s="11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hidden="1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s="11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hidden="1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s="1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hidden="1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s="11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hidden="1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s="11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hidden="1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s="11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hidden="1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s="11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hidden="1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s="11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hidden="1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s="11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hidden="1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s="11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5" hidden="1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s="11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hidden="1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s="11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hidden="1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s="1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hidden="1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s="11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hidden="1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s="11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hidden="1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s="11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hidden="1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s="11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hidden="1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s="11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hidden="1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s="11" t="s">
        <v>8316</v>
      </c>
      <c r="S3907" s="15">
        <f t="shared" ref="S3907:S3970" si="307">J3907/60/60/24+DATE(1970,1,1)</f>
        <v>42124.623877314814</v>
      </c>
      <c r="T3907" s="15">
        <f t="shared" ref="T3907:T3970" si="308">I3907/60/60/24+DATE(1970,1,1)</f>
        <v>42166.958333333328</v>
      </c>
      <c r="U3907">
        <f t="shared" ref="U3907:U3970" si="309">YEAR(S3907)</f>
        <v>2015</v>
      </c>
    </row>
    <row r="3908" spans="1:21" ht="45" hidden="1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s="11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hidden="1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s="11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hidden="1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s="11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s="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hidden="1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s="11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hidden="1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s="11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hidden="1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s="11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hidden="1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s="11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hidden="1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s="11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hidden="1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s="11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5" hidden="1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s="11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hidden="1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s="11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s="11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hidden="1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s="1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hidden="1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s="11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hidden="1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s="11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hidden="1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s="11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hidden="1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s="11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hidden="1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s="11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hidden="1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s="11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hidden="1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s="11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hidden="1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s="11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hidden="1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s="11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hidden="1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s="1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hidden="1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s="11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hidden="1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s="11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hidden="1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s="11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hidden="1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s="11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hidden="1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s="11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hidden="1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s="11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hidden="1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s="11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hidden="1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s="11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hidden="1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s="11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hidden="1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s="1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hidden="1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s="11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hidden="1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s="11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hidden="1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s="11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hidden="1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s="11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hidden="1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s="11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hidden="1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s="11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hidden="1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s="11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hidden="1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s="11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hidden="1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s="11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hidden="1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s="1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hidden="1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s="11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s="11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hidden="1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s="11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hidden="1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s="11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hidden="1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s="11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5" hidden="1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s="11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hidden="1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s="11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hidden="1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s="11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hidden="1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s="11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hidden="1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s="1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hidden="1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s="11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hidden="1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s="11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hidden="1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s="11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hidden="1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s="11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hidden="1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s="11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hidden="1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s="11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hidden="1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s="11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hidden="1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s="11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hidden="1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s="11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hidden="1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s="11" t="s">
        <v>8316</v>
      </c>
      <c r="S3971" s="15">
        <f t="shared" ref="S3971:S4034" si="312">J3971/60/60/24+DATE(1970,1,1)</f>
        <v>42601.854699074072</v>
      </c>
      <c r="T3971" s="15">
        <f t="shared" ref="T3971:T4034" si="313">I3971/60/60/24+DATE(1970,1,1)</f>
        <v>42611.163194444445</v>
      </c>
      <c r="U3971">
        <f t="shared" ref="U3971:U4034" si="314">YEAR(S3971)</f>
        <v>2016</v>
      </c>
    </row>
    <row r="3972" spans="1:21" ht="60" hidden="1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s="11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hidden="1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s="11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hidden="1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s="11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hidden="1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s="11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hidden="1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s="11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hidden="1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s="11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hidden="1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s="11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s="11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hidden="1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s="11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hidden="1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s="1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hidden="1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s="11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hidden="1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s="11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hidden="1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s="11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hidden="1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s="11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hidden="1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s="11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hidden="1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s="11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hidden="1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s="11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hidden="1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s="11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hidden="1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s="11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hidden="1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s="1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hidden="1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s="11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hidden="1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s="11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hidden="1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s="11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hidden="1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s="11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hidden="1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s="11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hidden="1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s="11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hidden="1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s="11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hidden="1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s="11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hidden="1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s="11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hidden="1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s="1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hidden="1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s="11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hidden="1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s="11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hidden="1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s="11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hidden="1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s="11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idden="1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s="11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hidden="1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s="11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hidden="1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s="11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hidden="1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s="11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hidden="1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s="11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hidden="1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s="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hidden="1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s="11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hidden="1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s="11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hidden="1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s="11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hidden="1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s="11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hidden="1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s="11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hidden="1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s="11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hidden="1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s="11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hidden="1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s="11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hidden="1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s="11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hidden="1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s="1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5" hidden="1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s="11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hidden="1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s="11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hidden="1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s="11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hidden="1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s="11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hidden="1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s="11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hidden="1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s="11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hidden="1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s="11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hidden="1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s="11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hidden="1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s="11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hidden="1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s="1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hidden="1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s="11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hidden="1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s="11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hidden="1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s="11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hidden="1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s="11" t="s">
        <v>8316</v>
      </c>
      <c r="S4035" s="15">
        <f t="shared" ref="S4035:S4098" si="317">J4035/60/60/24+DATE(1970,1,1)</f>
        <v>42614.268796296295</v>
      </c>
      <c r="T4035" s="15">
        <f t="shared" ref="T4035:T4098" si="318">I4035/60/60/24+DATE(1970,1,1)</f>
        <v>42645.375</v>
      </c>
      <c r="U4035">
        <f t="shared" ref="U4035:U4098" si="319">YEAR(S4035)</f>
        <v>2016</v>
      </c>
    </row>
    <row r="4036" spans="1:21" ht="60" hidden="1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s="11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hidden="1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s="11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hidden="1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s="11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hidden="1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s="11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hidden="1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s="11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hidden="1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s="1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hidden="1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s="11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hidden="1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s="11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hidden="1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s="11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hidden="1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s="11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hidden="1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s="11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hidden="1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s="11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hidden="1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s="11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hidden="1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s="11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hidden="1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s="11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hidden="1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s="1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hidden="1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s="11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hidden="1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s="11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hidden="1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s="11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hidden="1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s="11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hidden="1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s="11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hidden="1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s="11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5" hidden="1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s="11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hidden="1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s="11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hidden="1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s="11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hidden="1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s="1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hidden="1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s="11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hidden="1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s="11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hidden="1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s="11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hidden="1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s="11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hidden="1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s="11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hidden="1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s="11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hidden="1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s="11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hidden="1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s="11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hidden="1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s="11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hidden="1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s="1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hidden="1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s="11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hidden="1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s="11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hidden="1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s="11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hidden="1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s="11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hidden="1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s="11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hidden="1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s="11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hidden="1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s="11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hidden="1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s="11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hidden="1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s="11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hidden="1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s="1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hidden="1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s="11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hidden="1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s="11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hidden="1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s="11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hidden="1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s="11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hidden="1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s="11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hidden="1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s="11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hidden="1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s="11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idden="1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s="11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hidden="1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s="11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hidden="1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s="1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hidden="1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s="11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hidden="1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s="11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s="11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hidden="1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s="11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hidden="1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s="11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hidden="1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s="11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hidden="1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s="11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hidden="1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s="11" t="s">
        <v>8316</v>
      </c>
      <c r="S4099" s="15">
        <f t="shared" ref="S4099:S4115" si="322">J4099/60/60/24+DATE(1970,1,1)</f>
        <v>42344.824502314819</v>
      </c>
      <c r="T4099" s="15">
        <f t="shared" ref="T4099:T4115" si="323">I4099/60/60/24+DATE(1970,1,1)</f>
        <v>42400.996527777781</v>
      </c>
      <c r="U4099">
        <f t="shared" ref="U4099:U4115" si="324">YEAR(S4099)</f>
        <v>2015</v>
      </c>
    </row>
    <row r="4100" spans="1:21" ht="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s="11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hidden="1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s="1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hidden="1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s="11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hidden="1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s="11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hidden="1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s="11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hidden="1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s="11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hidden="1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s="11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hidden="1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s="11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hidden="1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s="11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hidden="1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s="11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hidden="1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s="11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hidden="1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s="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hidden="1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s="11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hidden="1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s="11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hidden="1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s="11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hidden="1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s="11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42D2C619-792C-4B74-8CFB-5EC9CFA77EF8}">
    <filterColumn colId="3">
      <customFilters>
        <customFilter operator="greaterThan" val="50000"/>
      </customFilters>
    </filterColumn>
    <filterColumn colId="16">
      <filters>
        <filter val="theater"/>
      </filters>
    </filterColumn>
  </autoFilter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" val="10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3723A-F97C-44A6-8BDE-5B5143B6BBA2}">
  <sheetPr>
    <tabColor rgb="FF00B050"/>
  </sheetPr>
  <dimension ref="A1:D18"/>
  <sheetViews>
    <sheetView tabSelected="1" topLeftCell="A7" workbookViewId="0">
      <selection activeCell="C52" sqref="C52"/>
    </sheetView>
  </sheetViews>
  <sheetFormatPr defaultRowHeight="15"/>
  <cols>
    <col min="1" max="1" width="18" bestFit="1" customWidth="1"/>
    <col min="2" max="2" width="16" bestFit="1" customWidth="1"/>
    <col min="3" max="3" width="6.140625" bestFit="1" customWidth="1"/>
    <col min="4" max="6" width="11.28515625" bestFit="1" customWidth="1"/>
  </cols>
  <sheetData>
    <row r="1" spans="1:4">
      <c r="A1" s="12" t="s">
        <v>8359</v>
      </c>
      <c r="B1" t="s">
        <v>8315</v>
      </c>
    </row>
    <row r="2" spans="1:4">
      <c r="A2" s="12" t="s">
        <v>8379</v>
      </c>
      <c r="B2" t="s">
        <v>8364</v>
      </c>
    </row>
    <row r="4" spans="1:4">
      <c r="A4" s="12" t="s">
        <v>8363</v>
      </c>
      <c r="B4" s="12" t="s">
        <v>8360</v>
      </c>
    </row>
    <row r="5" spans="1:4">
      <c r="A5" s="12" t="s">
        <v>8362</v>
      </c>
      <c r="B5" t="s">
        <v>8218</v>
      </c>
      <c r="C5" t="s">
        <v>8220</v>
      </c>
      <c r="D5" t="s">
        <v>8361</v>
      </c>
    </row>
    <row r="6" spans="1:4">
      <c r="A6" s="16" t="s">
        <v>8373</v>
      </c>
      <c r="B6" s="14">
        <v>56</v>
      </c>
      <c r="C6" s="14">
        <v>33</v>
      </c>
      <c r="D6" s="14">
        <v>89</v>
      </c>
    </row>
    <row r="7" spans="1:4">
      <c r="A7" s="16" t="s">
        <v>8374</v>
      </c>
      <c r="B7" s="14">
        <v>71</v>
      </c>
      <c r="C7" s="14">
        <v>39</v>
      </c>
      <c r="D7" s="14">
        <v>110</v>
      </c>
    </row>
    <row r="8" spans="1:4">
      <c r="A8" s="16" t="s">
        <v>8375</v>
      </c>
      <c r="B8" s="14">
        <v>56</v>
      </c>
      <c r="C8" s="14">
        <v>33</v>
      </c>
      <c r="D8" s="14">
        <v>89</v>
      </c>
    </row>
    <row r="9" spans="1:4">
      <c r="A9" s="16" t="s">
        <v>8376</v>
      </c>
      <c r="B9" s="14">
        <v>71</v>
      </c>
      <c r="C9" s="14">
        <v>40</v>
      </c>
      <c r="D9" s="14">
        <v>111</v>
      </c>
    </row>
    <row r="10" spans="1:4">
      <c r="A10" s="16" t="s">
        <v>8367</v>
      </c>
      <c r="B10" s="14">
        <v>111</v>
      </c>
      <c r="C10" s="14">
        <v>52</v>
      </c>
      <c r="D10" s="14">
        <v>163</v>
      </c>
    </row>
    <row r="11" spans="1:4">
      <c r="A11" s="16" t="s">
        <v>8377</v>
      </c>
      <c r="B11" s="14">
        <v>100</v>
      </c>
      <c r="C11" s="14">
        <v>49</v>
      </c>
      <c r="D11" s="14">
        <v>149</v>
      </c>
    </row>
    <row r="12" spans="1:4">
      <c r="A12" s="16" t="s">
        <v>8368</v>
      </c>
      <c r="B12" s="14">
        <v>87</v>
      </c>
      <c r="C12" s="14">
        <v>50</v>
      </c>
      <c r="D12" s="14">
        <v>137</v>
      </c>
    </row>
    <row r="13" spans="1:4">
      <c r="A13" s="16" t="s">
        <v>8369</v>
      </c>
      <c r="B13" s="14">
        <v>72</v>
      </c>
      <c r="C13" s="14">
        <v>47</v>
      </c>
      <c r="D13" s="14">
        <v>119</v>
      </c>
    </row>
    <row r="14" spans="1:4">
      <c r="A14" s="16" t="s">
        <v>8370</v>
      </c>
      <c r="B14" s="14">
        <v>59</v>
      </c>
      <c r="C14" s="14">
        <v>34</v>
      </c>
      <c r="D14" s="14">
        <v>93</v>
      </c>
    </row>
    <row r="15" spans="1:4">
      <c r="A15" s="16" t="s">
        <v>8371</v>
      </c>
      <c r="B15" s="14">
        <v>65</v>
      </c>
      <c r="C15" s="14">
        <v>50</v>
      </c>
      <c r="D15" s="14">
        <v>115</v>
      </c>
    </row>
    <row r="16" spans="1:4">
      <c r="A16" s="16" t="s">
        <v>8372</v>
      </c>
      <c r="B16" s="14">
        <v>54</v>
      </c>
      <c r="C16" s="14">
        <v>31</v>
      </c>
      <c r="D16" s="14">
        <v>85</v>
      </c>
    </row>
    <row r="17" spans="1:4">
      <c r="A17" s="16" t="s">
        <v>8378</v>
      </c>
      <c r="B17" s="14">
        <v>37</v>
      </c>
      <c r="C17" s="14">
        <v>35</v>
      </c>
      <c r="D17" s="14">
        <v>72</v>
      </c>
    </row>
    <row r="18" spans="1:4">
      <c r="A18" s="16" t="s">
        <v>8361</v>
      </c>
      <c r="B18" s="14">
        <v>839</v>
      </c>
      <c r="C18" s="14">
        <v>493</v>
      </c>
      <c r="D18" s="14">
        <v>1332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9DB06-99B0-4562-A4DB-53368D34EB68}">
  <sheetPr>
    <tabColor rgb="FF00B050"/>
  </sheetPr>
  <dimension ref="A1:L14"/>
  <sheetViews>
    <sheetView topLeftCell="A13" workbookViewId="0">
      <selection activeCell="P13" sqref="P13"/>
    </sheetView>
  </sheetViews>
  <sheetFormatPr defaultRowHeight="1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7" customWidth="1"/>
    <col min="6" max="6" width="20.85546875" bestFit="1" customWidth="1"/>
    <col min="7" max="7" width="17" bestFit="1" customWidth="1"/>
    <col min="8" max="8" width="19.85546875" bestFit="1" customWidth="1"/>
    <col min="9" max="9" width="19.85546875" customWidth="1"/>
    <col min="10" max="10" width="4.5703125" customWidth="1"/>
  </cols>
  <sheetData>
    <row r="1" spans="1:12">
      <c r="A1" t="s">
        <v>8381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  <c r="K1" t="str">
        <f>C1</f>
        <v>Number Failed</v>
      </c>
      <c r="L1" t="str">
        <f>B1</f>
        <v>Number Successful</v>
      </c>
    </row>
    <row r="2" spans="1:12">
      <c r="A2" t="s">
        <v>8391</v>
      </c>
      <c r="B2" s="20">
        <f>COUNTIFS(Kickstarter!F:F,"Successful",Kickstarter!D:D,"&lt;1000",Kickstarter!R:R,"plays")</f>
        <v>141</v>
      </c>
      <c r="C2" s="20">
        <f>COUNTIFS(Kickstarter!F:F,"Failed",Kickstarter!D:D,"&lt;1000",Kickstarter!R:R,"plays")</f>
        <v>45</v>
      </c>
      <c r="D2" s="20">
        <f>COUNTIFS(Kickstarter!F:F,"Canceled",Kickstarter!D:D,"&lt;1000",Kickstarter!R:R,"plays")</f>
        <v>0</v>
      </c>
      <c r="E2" s="20">
        <f>SUM(B2:D2)</f>
        <v>186</v>
      </c>
      <c r="F2" s="22">
        <f t="shared" ref="F2:F14" si="0">B2/$E2</f>
        <v>0.75806451612903225</v>
      </c>
      <c r="G2" s="22">
        <f t="shared" ref="G2:G14" si="1">C2/$E2</f>
        <v>0.24193548387096775</v>
      </c>
      <c r="H2" s="22">
        <f t="shared" ref="H2:H14" si="2">D2/$E2</f>
        <v>0</v>
      </c>
      <c r="I2" s="21"/>
      <c r="J2" s="20" t="str">
        <f>A2</f>
        <v>Less than 1000</v>
      </c>
      <c r="K2">
        <f>C2</f>
        <v>45</v>
      </c>
      <c r="L2">
        <f>B2</f>
        <v>141</v>
      </c>
    </row>
    <row r="3" spans="1:12">
      <c r="A3" t="s">
        <v>8393</v>
      </c>
      <c r="B3" s="20">
        <f>COUNTIFS(Kickstarter!F:F,"Successful",Kickstarter!D:D,"&lt;=4999",Kickstarter!D:D,"&gt;=1000",Kickstarter!R:R,"plays")</f>
        <v>388</v>
      </c>
      <c r="C3" s="20">
        <f>COUNTIFS(Kickstarter!F:F,"Failed",Kickstarter!D:D,"&gt;=1000",Kickstarter!D:D,"&lt;=4999",Kickstarter!R:R,"plays")</f>
        <v>146</v>
      </c>
      <c r="D3" s="20">
        <f>COUNTIFS(Kickstarter!F:F,"Canceled",Kickstarter!D:D,"&gt;=1000",Kickstarter!D:D,"&lt;=4999",Kickstarter!R:R,"plays")</f>
        <v>0</v>
      </c>
      <c r="E3" s="20">
        <f t="shared" ref="E3:E14" si="3">SUM(B3:D3)</f>
        <v>534</v>
      </c>
      <c r="F3" s="22">
        <f t="shared" si="0"/>
        <v>0.72659176029962547</v>
      </c>
      <c r="G3" s="22">
        <f t="shared" si="1"/>
        <v>0.27340823970037453</v>
      </c>
      <c r="H3" s="22">
        <f t="shared" si="2"/>
        <v>0</v>
      </c>
      <c r="I3" s="21"/>
      <c r="J3" s="20" t="str">
        <f t="shared" ref="J3:J13" si="4">A3</f>
        <v>1000 to 4999</v>
      </c>
      <c r="K3">
        <f t="shared" ref="K3:K13" si="5">C3</f>
        <v>146</v>
      </c>
      <c r="L3">
        <f t="shared" ref="L3:L13" si="6">B3</f>
        <v>388</v>
      </c>
    </row>
    <row r="4" spans="1:12">
      <c r="A4" t="s">
        <v>8394</v>
      </c>
      <c r="B4" s="20">
        <f>COUNTIFS(Kickstarter!F:F,"Successful",Kickstarter!D:D,"&lt;=9999",Kickstarter!D:D,"&gt;=5000",Kickstarter!R:R,"plays")</f>
        <v>93</v>
      </c>
      <c r="C4" s="20">
        <f>COUNTIFS(Kickstarter!F:F,"Failed",Kickstarter!D:D,"&gt;=5000",Kickstarter!D:D,"&lt;=9999",Kickstarter!R:R,"plays")</f>
        <v>76</v>
      </c>
      <c r="D4" s="20">
        <f>COUNTIFS(Kickstarter!F:F,"Canceled",Kickstarter!D:D,"&gt;=5000",Kickstarter!D:D,"&lt;=9999",Kickstarter!R:R,"plays")</f>
        <v>0</v>
      </c>
      <c r="E4" s="20">
        <f t="shared" si="3"/>
        <v>169</v>
      </c>
      <c r="F4" s="22">
        <f t="shared" si="0"/>
        <v>0.55029585798816572</v>
      </c>
      <c r="G4" s="22">
        <f t="shared" si="1"/>
        <v>0.44970414201183434</v>
      </c>
      <c r="H4" s="22">
        <f t="shared" si="2"/>
        <v>0</v>
      </c>
      <c r="I4" s="24"/>
      <c r="J4" s="20" t="str">
        <f t="shared" si="4"/>
        <v>5000 to 9999</v>
      </c>
      <c r="K4">
        <f t="shared" si="5"/>
        <v>76</v>
      </c>
      <c r="L4">
        <f t="shared" si="6"/>
        <v>93</v>
      </c>
    </row>
    <row r="5" spans="1:12">
      <c r="A5" t="s">
        <v>8395</v>
      </c>
      <c r="B5" s="20">
        <f>COUNTIFS(Kickstarter!F:F,"Successful",Kickstarter!D:D,"&lt;=14999",Kickstarter!D:D,"&gt;=10000",Kickstarter!R:R,"plays")</f>
        <v>39</v>
      </c>
      <c r="C5" s="20">
        <f>COUNTIFS(Kickstarter!F:F,"Failed",Kickstarter!D:D,"&gt;=10000",Kickstarter!D:D,"&lt;=14999",Kickstarter!R:R,"plays")</f>
        <v>33</v>
      </c>
      <c r="D5" s="20">
        <f>COUNTIFS(Kickstarter!F:F,"Canceled",Kickstarter!D:D,"&gt;=10000",Kickstarter!D:D,"&lt;=14999",Kickstarter!R:R,"plays")</f>
        <v>0</v>
      </c>
      <c r="E5" s="20">
        <f t="shared" si="3"/>
        <v>72</v>
      </c>
      <c r="F5" s="22">
        <f t="shared" si="0"/>
        <v>0.54166666666666663</v>
      </c>
      <c r="G5" s="22">
        <f t="shared" si="1"/>
        <v>0.45833333333333331</v>
      </c>
      <c r="H5" s="22">
        <f t="shared" si="2"/>
        <v>0</v>
      </c>
      <c r="I5" s="21"/>
      <c r="J5" s="20" t="str">
        <f t="shared" si="4"/>
        <v>10000 to 14999</v>
      </c>
      <c r="K5">
        <f t="shared" si="5"/>
        <v>33</v>
      </c>
      <c r="L5">
        <f t="shared" si="6"/>
        <v>39</v>
      </c>
    </row>
    <row r="6" spans="1:12">
      <c r="A6" t="s">
        <v>8396</v>
      </c>
      <c r="B6" s="20">
        <f>COUNTIFS(Kickstarter!F:F,"Successful",Kickstarter!D:D,"&lt;=19999",Kickstarter!D:D,"&gt;=15000",Kickstarter!R:R,"plays")</f>
        <v>12</v>
      </c>
      <c r="C6" s="20">
        <f>COUNTIFS(Kickstarter!F:F,"Failed",Kickstarter!D:D,"&gt;=15000",Kickstarter!D:D,"&lt;=19999",Kickstarter!R:R,"plays")</f>
        <v>12</v>
      </c>
      <c r="D6" s="20">
        <f>COUNTIFS(Kickstarter!F:F,"Canceled",Kickstarter!D:D,"&gt;=15000",Kickstarter!D:D,"&lt;=19999",Kickstarter!R:R,"plays")</f>
        <v>0</v>
      </c>
      <c r="E6" s="20">
        <f t="shared" si="3"/>
        <v>24</v>
      </c>
      <c r="F6" s="22">
        <f t="shared" si="0"/>
        <v>0.5</v>
      </c>
      <c r="G6" s="22">
        <f t="shared" si="1"/>
        <v>0.5</v>
      </c>
      <c r="H6" s="22">
        <f t="shared" si="2"/>
        <v>0</v>
      </c>
      <c r="I6" s="21"/>
      <c r="J6" s="20" t="str">
        <f t="shared" si="4"/>
        <v>15000 to 19999</v>
      </c>
      <c r="K6">
        <f t="shared" si="5"/>
        <v>12</v>
      </c>
      <c r="L6">
        <f t="shared" si="6"/>
        <v>12</v>
      </c>
    </row>
    <row r="7" spans="1:12">
      <c r="A7" t="s">
        <v>8397</v>
      </c>
      <c r="B7" s="20">
        <f>COUNTIFS(Kickstarter!F:F,"Successful",Kickstarter!D:D,"&lt;=24999",Kickstarter!D:D,"&gt;=20000",Kickstarter!R:R,"plays")</f>
        <v>9</v>
      </c>
      <c r="C7" s="20">
        <f>COUNTIFS(Kickstarter!F:F,"Failed",Kickstarter!D:D,"&gt;=20000",Kickstarter!D:D,"&lt;=24999",Kickstarter!R:R,"plays")</f>
        <v>11</v>
      </c>
      <c r="D7" s="20">
        <f>COUNTIFS(Kickstarter!F:F,"Canceled",Kickstarter!D:D,"&gt;=20000",Kickstarter!D:D,"&lt;=24999",Kickstarter!R:R,"plays")</f>
        <v>0</v>
      </c>
      <c r="E7" s="20">
        <f t="shared" si="3"/>
        <v>20</v>
      </c>
      <c r="F7" s="22">
        <f t="shared" si="0"/>
        <v>0.45</v>
      </c>
      <c r="G7" s="22">
        <f t="shared" si="1"/>
        <v>0.55000000000000004</v>
      </c>
      <c r="H7" s="22">
        <f t="shared" si="2"/>
        <v>0</v>
      </c>
      <c r="I7" s="23"/>
      <c r="J7" s="20" t="str">
        <f t="shared" si="4"/>
        <v>20000 to 24999</v>
      </c>
      <c r="K7">
        <f t="shared" si="5"/>
        <v>11</v>
      </c>
      <c r="L7">
        <f t="shared" si="6"/>
        <v>9</v>
      </c>
    </row>
    <row r="8" spans="1:12">
      <c r="A8" t="s">
        <v>8398</v>
      </c>
      <c r="B8" s="20">
        <f>COUNTIFS(Kickstarter!F:F,"Successful",Kickstarter!D:D,"&lt;=29999",Kickstarter!D:D,"&gt;=25000",Kickstarter!R:R,"plays")</f>
        <v>1</v>
      </c>
      <c r="C8" s="20">
        <f>COUNTIFS(Kickstarter!F:F,"Failed",Kickstarter!D:D,"&gt;=25000",Kickstarter!D:D,"&lt;=29999",Kickstarter!R:R,"plays")</f>
        <v>4</v>
      </c>
      <c r="D8" s="20">
        <f>COUNTIFS(Kickstarter!F:F,"Canceled",Kickstarter!D:D,"&gt;=25000",Kickstarter!D:D,"&lt;=29999",Kickstarter!R:R,"plays")</f>
        <v>0</v>
      </c>
      <c r="E8" s="20">
        <f t="shared" si="3"/>
        <v>5</v>
      </c>
      <c r="F8" s="22">
        <f t="shared" si="0"/>
        <v>0.2</v>
      </c>
      <c r="G8" s="22">
        <f t="shared" si="1"/>
        <v>0.8</v>
      </c>
      <c r="H8" s="22">
        <f t="shared" si="2"/>
        <v>0</v>
      </c>
      <c r="I8" s="23"/>
      <c r="J8" s="20" t="str">
        <f t="shared" si="4"/>
        <v>25000 to 29999</v>
      </c>
      <c r="K8">
        <f t="shared" si="5"/>
        <v>4</v>
      </c>
      <c r="L8">
        <f t="shared" si="6"/>
        <v>1</v>
      </c>
    </row>
    <row r="9" spans="1:12">
      <c r="A9" t="s">
        <v>8399</v>
      </c>
      <c r="B9" s="20">
        <f>COUNTIFS(Kickstarter!F:F,"Successful",Kickstarter!D:D,"&lt;=34999",Kickstarter!D:D,"&gt;=30000",Kickstarter!R:R,"plays")</f>
        <v>3</v>
      </c>
      <c r="C9" s="20">
        <f>COUNTIFS(Kickstarter!F:F,"Failed",Kickstarter!D:D,"&gt;=30000",Kickstarter!D:D,"&lt;=34999",Kickstarter!R:R,"plays")</f>
        <v>8</v>
      </c>
      <c r="D9" s="20">
        <f>COUNTIFS(Kickstarter!F:F,"Canceled",Kickstarter!D:D,"&gt;=30000",Kickstarter!D:D,"&lt;=34999",Kickstarter!R:R,"plays")</f>
        <v>0</v>
      </c>
      <c r="E9" s="20">
        <f t="shared" si="3"/>
        <v>11</v>
      </c>
      <c r="F9" s="22">
        <f t="shared" si="0"/>
        <v>0.27272727272727271</v>
      </c>
      <c r="G9" s="22">
        <f t="shared" si="1"/>
        <v>0.72727272727272729</v>
      </c>
      <c r="H9" s="22">
        <f t="shared" si="2"/>
        <v>0</v>
      </c>
      <c r="I9" s="23"/>
      <c r="J9" s="20" t="str">
        <f t="shared" si="4"/>
        <v>30000 to 34999</v>
      </c>
      <c r="K9">
        <f t="shared" si="5"/>
        <v>8</v>
      </c>
      <c r="L9">
        <f t="shared" si="6"/>
        <v>3</v>
      </c>
    </row>
    <row r="10" spans="1:12">
      <c r="A10" t="s">
        <v>8400</v>
      </c>
      <c r="B10" s="20">
        <f>COUNTIFS(Kickstarter!F:F,"Successful",Kickstarter!D:D,"&lt;=39999",Kickstarter!D:D,"&gt;=35000",Kickstarter!R:R,"plays")</f>
        <v>4</v>
      </c>
      <c r="C10" s="20">
        <f>COUNTIFS(Kickstarter!F:F,"Failed",Kickstarter!D:D,"&gt;=35000",Kickstarter!D:D,"&lt;=39999",Kickstarter!R:R,"plays")</f>
        <v>2</v>
      </c>
      <c r="D10" s="20">
        <f>COUNTIFS(Kickstarter!F:F,"Canceled",Kickstarter!D:D,"&gt;=35000",Kickstarter!D:D,"&lt;=39999",Kickstarter!R:R,"plays")</f>
        <v>0</v>
      </c>
      <c r="E10" s="20">
        <f t="shared" si="3"/>
        <v>6</v>
      </c>
      <c r="F10" s="22">
        <f t="shared" si="0"/>
        <v>0.66666666666666663</v>
      </c>
      <c r="G10" s="22">
        <f t="shared" si="1"/>
        <v>0.33333333333333331</v>
      </c>
      <c r="H10" s="22">
        <f t="shared" si="2"/>
        <v>0</v>
      </c>
      <c r="I10" s="23"/>
      <c r="J10" s="20" t="str">
        <f t="shared" si="4"/>
        <v>35000 to 39999</v>
      </c>
      <c r="K10">
        <f t="shared" si="5"/>
        <v>2</v>
      </c>
      <c r="L10">
        <f t="shared" si="6"/>
        <v>4</v>
      </c>
    </row>
    <row r="11" spans="1:12">
      <c r="A11" t="s">
        <v>8401</v>
      </c>
      <c r="B11" s="20">
        <f>COUNTIFS(Kickstarter!F:F,"Successful",Kickstarter!D:D,"&lt;=44999",Kickstarter!D:D,"&gt;=40000",Kickstarter!R:R,"plays")</f>
        <v>2</v>
      </c>
      <c r="C11" s="20">
        <f>COUNTIFS(Kickstarter!F:F,"Failed",Kickstarter!D:D,"&gt;=40000",Kickstarter!D:D,"&lt;=44999",Kickstarter!R:R,"plays")</f>
        <v>1</v>
      </c>
      <c r="D11" s="20">
        <f>COUNTIFS(Kickstarter!F:F,"Canceled",Kickstarter!D:D,"&gt;=40000",Kickstarter!D:D,"&lt;=44999",Kickstarter!R:R,"plays")</f>
        <v>0</v>
      </c>
      <c r="E11" s="20">
        <f t="shared" si="3"/>
        <v>3</v>
      </c>
      <c r="F11" s="22">
        <f t="shared" si="0"/>
        <v>0.66666666666666663</v>
      </c>
      <c r="G11" s="22">
        <f t="shared" si="1"/>
        <v>0.33333333333333331</v>
      </c>
      <c r="H11" s="22">
        <f t="shared" si="2"/>
        <v>0</v>
      </c>
      <c r="I11" s="23"/>
      <c r="J11" s="20" t="str">
        <f t="shared" si="4"/>
        <v>40000 to 44999</v>
      </c>
      <c r="K11">
        <f t="shared" si="5"/>
        <v>1</v>
      </c>
      <c r="L11">
        <f t="shared" si="6"/>
        <v>2</v>
      </c>
    </row>
    <row r="12" spans="1:12">
      <c r="A12" t="s">
        <v>8402</v>
      </c>
      <c r="B12" s="20">
        <f>COUNTIFS(Kickstarter!F:F,"Successful",Kickstarter!D:D,"&lt;=49999",Kickstarter!D:D,"&gt;=45000",Kickstarter!R:R,"plays")</f>
        <v>0</v>
      </c>
      <c r="C12" s="20">
        <f>COUNTIFS(Kickstarter!F:F,"Failed",Kickstarter!D:D,"&gt;=45000",Kickstarter!D:D,"&lt;=49999",Kickstarter!R:R,"plays")</f>
        <v>1</v>
      </c>
      <c r="D12" s="20">
        <f>COUNTIFS(Kickstarter!F:F,"Canceled",Kickstarter!D:D,"&gt;=45000",Kickstarter!D:D,"&lt;=49999",Kickstarter!R:R,"plays")</f>
        <v>0</v>
      </c>
      <c r="E12" s="20">
        <f t="shared" si="3"/>
        <v>1</v>
      </c>
      <c r="F12" s="22">
        <f t="shared" si="0"/>
        <v>0</v>
      </c>
      <c r="G12" s="22">
        <f t="shared" si="1"/>
        <v>1</v>
      </c>
      <c r="H12" s="22">
        <f t="shared" si="2"/>
        <v>0</v>
      </c>
      <c r="I12" s="23"/>
      <c r="J12" s="20" t="str">
        <f t="shared" si="4"/>
        <v>45000 to 49999</v>
      </c>
      <c r="K12">
        <f t="shared" si="5"/>
        <v>1</v>
      </c>
      <c r="L12">
        <f t="shared" si="6"/>
        <v>0</v>
      </c>
    </row>
    <row r="13" spans="1:12">
      <c r="A13" t="s">
        <v>8392</v>
      </c>
      <c r="B13" s="20">
        <f>COUNTIFS(Kickstarter!F:F,"Successful",Kickstarter!D:D,"&gt;=50000",Kickstarter!R:R,"plays")</f>
        <v>2</v>
      </c>
      <c r="C13" s="20">
        <f>COUNTIFS(Kickstarter!F:F,"Failed",Kickstarter!D:D,"&gt;=50000",Kickstarter!R:R,"plays")</f>
        <v>14</v>
      </c>
      <c r="D13" s="20">
        <f>COUNTIFS(Kickstarter!F:F,"Canceled",Kickstarter!D:D,"&gt;=50000",Kickstarter!R:R,"plays")</f>
        <v>0</v>
      </c>
      <c r="E13" s="20">
        <f t="shared" si="3"/>
        <v>16</v>
      </c>
      <c r="F13" s="22">
        <f t="shared" si="0"/>
        <v>0.125</v>
      </c>
      <c r="G13" s="22">
        <f t="shared" si="1"/>
        <v>0.875</v>
      </c>
      <c r="H13" s="22">
        <f t="shared" si="2"/>
        <v>0</v>
      </c>
      <c r="I13" s="23"/>
      <c r="J13" s="20" t="str">
        <f t="shared" si="4"/>
        <v>Greater than 50000</v>
      </c>
      <c r="K13">
        <f t="shared" si="5"/>
        <v>14</v>
      </c>
      <c r="L13">
        <f t="shared" si="6"/>
        <v>2</v>
      </c>
    </row>
    <row r="14" spans="1:12">
      <c r="A14" t="s">
        <v>8403</v>
      </c>
      <c r="B14" s="20">
        <f>SUM(B2:B13)</f>
        <v>694</v>
      </c>
      <c r="C14" s="20">
        <f t="shared" ref="C14:D14" si="7">SUM(C2:C13)</f>
        <v>353</v>
      </c>
      <c r="D14" s="20">
        <f t="shared" si="7"/>
        <v>0</v>
      </c>
      <c r="E14" s="20">
        <f t="shared" si="3"/>
        <v>1047</v>
      </c>
      <c r="F14" s="22">
        <f t="shared" si="0"/>
        <v>0.6628462273161414</v>
      </c>
      <c r="G14" s="22">
        <f t="shared" si="1"/>
        <v>0.33715377268385865</v>
      </c>
      <c r="H14" s="22">
        <f t="shared" si="2"/>
        <v>0</v>
      </c>
      <c r="I14" s="23"/>
      <c r="J14" s="2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AA291-F202-40D2-84ED-258B5C3F1003}">
  <dimension ref="A1:E6"/>
  <sheetViews>
    <sheetView topLeftCell="B1" workbookViewId="0">
      <selection activeCell="E4" sqref="E4"/>
    </sheetView>
  </sheetViews>
  <sheetFormatPr defaultRowHeight="15"/>
  <cols>
    <col min="1" max="1" width="34.140625" bestFit="1" customWidth="1"/>
    <col min="2" max="2" width="115.42578125" bestFit="1" customWidth="1"/>
  </cols>
  <sheetData>
    <row r="1" spans="1:5">
      <c r="A1" t="s">
        <v>8380</v>
      </c>
      <c r="B1" t="s">
        <v>4110</v>
      </c>
      <c r="C1" t="s">
        <v>8381</v>
      </c>
      <c r="D1" t="s">
        <v>8382</v>
      </c>
      <c r="E1" t="s">
        <v>8383</v>
      </c>
    </row>
    <row r="2" spans="1:5">
      <c r="A2" s="17" t="s">
        <v>3473</v>
      </c>
      <c r="B2" s="18" t="str">
        <f>VLOOKUP($A2, Kickstarter!B:C, 2, FALSE)</f>
        <v>Help us get actor-writer Ian Bonar's debut play - a hilarious, heartbreaking story of grief and loss - to the 2016 Edinburgh Fringe.</v>
      </c>
      <c r="C2" s="18">
        <f>VLOOKUP($A2, Kickstarter!$B:$E, 3, FALSE)</f>
        <v>2000</v>
      </c>
      <c r="D2" s="18">
        <f>VLOOKUP($A2, Kickstarter!$B:$E, 4, FALSE)</f>
        <v>2020</v>
      </c>
      <c r="E2" s="18">
        <f>VLOOKUP($A2, Kickstarter!$B:$P, 15, FALSE)</f>
        <v>51.79</v>
      </c>
    </row>
    <row r="3" spans="1: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VLOOKUP($A3, Kickstarter!$B:$E, 3, FALSE)</f>
        <v>2000</v>
      </c>
      <c r="D3" s="18">
        <f>VLOOKUP($A3, Kickstarter!$B:$E, 4, FALSE)</f>
        <v>2020</v>
      </c>
      <c r="E3" s="18">
        <f>VLOOKUP($A3, Kickstarter!$B:$P, 15, FALSE)</f>
        <v>36.07</v>
      </c>
    </row>
    <row r="4" spans="1: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VLOOKUP($A4, Kickstarter!$B:$E, 3, FALSE)</f>
        <v>1500</v>
      </c>
      <c r="D4" s="18">
        <f>VLOOKUP($A4, Kickstarter!$B:$E, 4, FALSE)</f>
        <v>2576</v>
      </c>
      <c r="E4" s="18">
        <f>VLOOKUP($A4, Kickstarter!$B:$P, 15, FALSE)</f>
        <v>33.03</v>
      </c>
    </row>
    <row r="5" spans="1: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VLOOKUP($A5, Kickstarter!$B:$E, 3, FALSE)</f>
        <v>1000</v>
      </c>
      <c r="D5" s="18">
        <f>VLOOKUP($A5, Kickstarter!$B:$E, 4, FALSE)</f>
        <v>1168</v>
      </c>
      <c r="E5" s="18">
        <f>VLOOKUP($A5, Kickstarter!$B:$P, 15, FALSE)</f>
        <v>44.92</v>
      </c>
    </row>
    <row r="6" spans="1: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VLOOKUP($A6, Kickstarter!$B:$E, 3, FALSE)</f>
        <v>4000</v>
      </c>
      <c r="D6" s="18">
        <f>VLOOKUP($A6, Kickstarter!$B:$E, 4, FALSE)</f>
        <v>4137</v>
      </c>
      <c r="E6" s="18">
        <f>VLOOKUP($A6, Kickstarter!$B:$P, 15, FALSE)</f>
        <v>36.61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8BFD0-7C3B-4209-A9E3-DF898D33C4F0}">
  <dimension ref="A2:F7"/>
  <sheetViews>
    <sheetView workbookViewId="0">
      <selection activeCell="F11" sqref="F11"/>
    </sheetView>
  </sheetViews>
  <sheetFormatPr defaultRowHeight="15"/>
  <cols>
    <col min="1" max="1" width="17.140625" bestFit="1" customWidth="1"/>
    <col min="2" max="2" width="15.1406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</cols>
  <sheetData>
    <row r="2" spans="1:6">
      <c r="A2" s="12" t="s">
        <v>8222</v>
      </c>
      <c r="B2" t="s">
        <v>8223</v>
      </c>
    </row>
    <row r="4" spans="1:6">
      <c r="A4" s="12" t="s">
        <v>8363</v>
      </c>
      <c r="B4" s="12" t="s">
        <v>8360</v>
      </c>
    </row>
    <row r="5" spans="1:6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>
      <c r="A7" s="13" t="s">
        <v>8361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81DC2-FE93-41E1-896B-7FD524652401}">
  <dimension ref="A1:E7"/>
  <sheetViews>
    <sheetView workbookViewId="0">
      <selection activeCell="E10" sqref="E10"/>
    </sheetView>
  </sheetViews>
  <sheetFormatPr defaultRowHeight="15"/>
  <cols>
    <col min="1" max="1" width="17.140625" bestFit="1" customWidth="1"/>
    <col min="2" max="2" width="15.140625" bestFit="1" customWidth="1"/>
    <col min="3" max="3" width="4.140625" bestFit="1" customWidth="1"/>
    <col min="4" max="4" width="9.5703125" bestFit="1" customWidth="1"/>
    <col min="5" max="6" width="10.7109375" bestFit="1" customWidth="1"/>
  </cols>
  <sheetData>
    <row r="1" spans="1:5">
      <c r="A1" s="12" t="s">
        <v>8222</v>
      </c>
      <c r="B1" t="s">
        <v>8223</v>
      </c>
    </row>
    <row r="2" spans="1:5">
      <c r="A2" s="12" t="s">
        <v>8359</v>
      </c>
      <c r="B2" t="s">
        <v>8315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0B131-BC11-428F-AD3F-8B2A515FB41C}">
  <dimension ref="A1:E18"/>
  <sheetViews>
    <sheetView workbookViewId="0">
      <selection activeCell="C9" sqref="C9"/>
    </sheetView>
  </sheetViews>
  <sheetFormatPr defaultRowHeight="15"/>
  <cols>
    <col min="1" max="1" width="17.140625" bestFit="1" customWidth="1"/>
    <col min="2" max="2" width="15.140625" bestFit="1" customWidth="1"/>
    <col min="3" max="3" width="5.85546875" bestFit="1" customWidth="1"/>
    <col min="4" max="4" width="9.5703125" bestFit="1" customWidth="1"/>
    <col min="5" max="6" width="10.7109375" bestFit="1" customWidth="1"/>
    <col min="7" max="10" width="6.5703125" bestFit="1" customWidth="1"/>
    <col min="11" max="11" width="10.7109375" bestFit="1" customWidth="1"/>
    <col min="12" max="13" width="6.5703125" bestFit="1" customWidth="1"/>
    <col min="14" max="14" width="9.42578125" bestFit="1" customWidth="1"/>
    <col min="15" max="17" width="6.42578125" bestFit="1" customWidth="1"/>
    <col min="18" max="18" width="9.42578125" bestFit="1" customWidth="1"/>
    <col min="19" max="21" width="6.42578125" bestFit="1" customWidth="1"/>
    <col min="22" max="22" width="9.42578125" bestFit="1" customWidth="1"/>
    <col min="23" max="25" width="6.42578125" bestFit="1" customWidth="1"/>
    <col min="26" max="26" width="9.42578125" bestFit="1" customWidth="1"/>
    <col min="27" max="27" width="9.5703125" bestFit="1" customWidth="1"/>
    <col min="28" max="30" width="6.5703125" bestFit="1" customWidth="1"/>
    <col min="31" max="31" width="9.42578125" bestFit="1" customWidth="1"/>
    <col min="32" max="34" width="6.42578125" bestFit="1" customWidth="1"/>
    <col min="35" max="35" width="9.42578125" bestFit="1" customWidth="1"/>
    <col min="36" max="38" width="6.42578125" bestFit="1" customWidth="1"/>
    <col min="39" max="39" width="9.42578125" bestFit="1" customWidth="1"/>
    <col min="40" max="42" width="6.42578125" bestFit="1" customWidth="1"/>
    <col min="43" max="43" width="9.42578125" bestFit="1" customWidth="1"/>
    <col min="44" max="44" width="9.5703125" bestFit="1" customWidth="1"/>
    <col min="45" max="47" width="6.5703125" bestFit="1" customWidth="1"/>
    <col min="48" max="48" width="9.42578125" bestFit="1" customWidth="1"/>
    <col min="49" max="51" width="6.42578125" bestFit="1" customWidth="1"/>
    <col min="52" max="52" width="9.42578125" bestFit="1" customWidth="1"/>
    <col min="53" max="55" width="6.42578125" bestFit="1" customWidth="1"/>
    <col min="56" max="56" width="9.42578125" bestFit="1" customWidth="1"/>
    <col min="57" max="59" width="6.42578125" bestFit="1" customWidth="1"/>
    <col min="60" max="60" width="9.42578125" bestFit="1" customWidth="1"/>
    <col min="61" max="61" width="9.5703125" bestFit="1" customWidth="1"/>
    <col min="62" max="64" width="6.5703125" bestFit="1" customWidth="1"/>
    <col min="65" max="65" width="9.42578125" bestFit="1" customWidth="1"/>
    <col min="66" max="68" width="6.42578125" bestFit="1" customWidth="1"/>
    <col min="69" max="69" width="9.42578125" bestFit="1" customWidth="1"/>
    <col min="70" max="72" width="6.42578125" bestFit="1" customWidth="1"/>
    <col min="73" max="73" width="9.42578125" bestFit="1" customWidth="1"/>
    <col min="74" max="76" width="6.42578125" bestFit="1" customWidth="1"/>
    <col min="77" max="77" width="9.42578125" bestFit="1" customWidth="1"/>
    <col min="78" max="78" width="9.5703125" bestFit="1" customWidth="1"/>
    <col min="79" max="81" width="6.5703125" bestFit="1" customWidth="1"/>
    <col min="82" max="82" width="9.42578125" bestFit="1" customWidth="1"/>
    <col min="83" max="85" width="6.42578125" bestFit="1" customWidth="1"/>
    <col min="86" max="86" width="9.42578125" bestFit="1" customWidth="1"/>
    <col min="87" max="89" width="6.42578125" bestFit="1" customWidth="1"/>
    <col min="90" max="90" width="9.42578125" bestFit="1" customWidth="1"/>
    <col min="91" max="93" width="6.42578125" bestFit="1" customWidth="1"/>
    <col min="94" max="94" width="9.42578125" bestFit="1" customWidth="1"/>
    <col min="95" max="95" width="9.5703125" bestFit="1" customWidth="1"/>
    <col min="96" max="98" width="6.5703125" bestFit="1" customWidth="1"/>
    <col min="99" max="99" width="9.42578125" bestFit="1" customWidth="1"/>
    <col min="100" max="102" width="6.42578125" bestFit="1" customWidth="1"/>
    <col min="103" max="103" width="9.42578125" bestFit="1" customWidth="1"/>
    <col min="104" max="106" width="6.42578125" bestFit="1" customWidth="1"/>
    <col min="107" max="107" width="9.42578125" bestFit="1" customWidth="1"/>
    <col min="108" max="110" width="6.42578125" bestFit="1" customWidth="1"/>
    <col min="111" max="111" width="9.42578125" bestFit="1" customWidth="1"/>
    <col min="112" max="112" width="9.5703125" bestFit="1" customWidth="1"/>
    <col min="113" max="115" width="6.5703125" bestFit="1" customWidth="1"/>
    <col min="116" max="116" width="9.42578125" bestFit="1" customWidth="1"/>
    <col min="117" max="119" width="6.42578125" bestFit="1" customWidth="1"/>
    <col min="120" max="120" width="9.42578125" bestFit="1" customWidth="1"/>
    <col min="121" max="123" width="6.42578125" bestFit="1" customWidth="1"/>
    <col min="124" max="124" width="9.42578125" bestFit="1" customWidth="1"/>
    <col min="125" max="127" width="6.42578125" bestFit="1" customWidth="1"/>
    <col min="128" max="128" width="9.42578125" bestFit="1" customWidth="1"/>
    <col min="129" max="129" width="9.5703125" bestFit="1" customWidth="1"/>
    <col min="130" max="132" width="6.5703125" bestFit="1" customWidth="1"/>
    <col min="133" max="133" width="9.42578125" bestFit="1" customWidth="1"/>
    <col min="134" max="134" width="9.5703125" bestFit="1" customWidth="1"/>
    <col min="135" max="135" width="10.7109375" bestFit="1" customWidth="1"/>
    <col min="136" max="4114" width="14.7109375" bestFit="1" customWidth="1"/>
    <col min="4115" max="4115" width="10.7109375" bestFit="1" customWidth="1"/>
  </cols>
  <sheetData>
    <row r="1" spans="1:5">
      <c r="A1" s="12" t="s">
        <v>8359</v>
      </c>
      <c r="B1" t="s">
        <v>8317</v>
      </c>
    </row>
    <row r="2" spans="1:5">
      <c r="A2" s="12" t="s">
        <v>8379</v>
      </c>
      <c r="B2" t="s">
        <v>8364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>
      <c r="A6" s="16" t="s">
        <v>8373</v>
      </c>
      <c r="B6" s="14">
        <v>17</v>
      </c>
      <c r="C6" s="14">
        <v>23</v>
      </c>
      <c r="D6" s="14">
        <v>9</v>
      </c>
      <c r="E6" s="14">
        <v>49</v>
      </c>
    </row>
    <row r="7" spans="1:5">
      <c r="A7" s="16" t="s">
        <v>8374</v>
      </c>
      <c r="B7" s="14">
        <v>13</v>
      </c>
      <c r="C7" s="14">
        <v>14</v>
      </c>
      <c r="D7" s="14">
        <v>20</v>
      </c>
      <c r="E7" s="14">
        <v>47</v>
      </c>
    </row>
    <row r="8" spans="1:5">
      <c r="A8" s="16" t="s">
        <v>8375</v>
      </c>
      <c r="B8" s="14">
        <v>12</v>
      </c>
      <c r="C8" s="14">
        <v>13</v>
      </c>
      <c r="D8" s="14">
        <v>17</v>
      </c>
      <c r="E8" s="14">
        <v>42</v>
      </c>
    </row>
    <row r="9" spans="1:5">
      <c r="A9" s="16" t="s">
        <v>8376</v>
      </c>
      <c r="B9" s="14">
        <v>11</v>
      </c>
      <c r="C9" s="14">
        <v>7</v>
      </c>
      <c r="D9" s="14">
        <v>26</v>
      </c>
      <c r="E9" s="14">
        <v>44</v>
      </c>
    </row>
    <row r="10" spans="1:5">
      <c r="A10" s="16" t="s">
        <v>8367</v>
      </c>
      <c r="B10" s="14">
        <v>11</v>
      </c>
      <c r="C10" s="14">
        <v>11</v>
      </c>
      <c r="D10" s="14">
        <v>14</v>
      </c>
      <c r="E10" s="14">
        <v>36</v>
      </c>
    </row>
    <row r="11" spans="1:5">
      <c r="A11" s="16" t="s">
        <v>8377</v>
      </c>
      <c r="B11" s="14">
        <v>17</v>
      </c>
      <c r="C11" s="14">
        <v>22</v>
      </c>
      <c r="D11" s="14">
        <v>17</v>
      </c>
      <c r="E11" s="14">
        <v>56</v>
      </c>
    </row>
    <row r="12" spans="1:5">
      <c r="A12" s="16" t="s">
        <v>8368</v>
      </c>
      <c r="B12" s="14">
        <v>18</v>
      </c>
      <c r="C12" s="14">
        <v>17</v>
      </c>
      <c r="D12" s="14">
        <v>18</v>
      </c>
      <c r="E12" s="14">
        <v>53</v>
      </c>
    </row>
    <row r="13" spans="1:5">
      <c r="A13" s="16" t="s">
        <v>8369</v>
      </c>
      <c r="B13" s="14">
        <v>12</v>
      </c>
      <c r="C13" s="14">
        <v>14</v>
      </c>
      <c r="D13" s="14">
        <v>18</v>
      </c>
      <c r="E13" s="14">
        <v>44</v>
      </c>
    </row>
    <row r="14" spans="1:5">
      <c r="A14" s="16" t="s">
        <v>8370</v>
      </c>
      <c r="B14" s="14">
        <v>13</v>
      </c>
      <c r="C14" s="14">
        <v>24</v>
      </c>
      <c r="D14" s="14">
        <v>15</v>
      </c>
      <c r="E14" s="14">
        <v>52</v>
      </c>
    </row>
    <row r="15" spans="1:5">
      <c r="A15" s="16" t="s">
        <v>8371</v>
      </c>
      <c r="B15" s="14">
        <v>12</v>
      </c>
      <c r="C15" s="14">
        <v>23</v>
      </c>
      <c r="D15" s="14">
        <v>20</v>
      </c>
      <c r="E15" s="14">
        <v>55</v>
      </c>
    </row>
    <row r="16" spans="1:5">
      <c r="A16" s="16" t="s">
        <v>8372</v>
      </c>
      <c r="B16" s="14">
        <v>26</v>
      </c>
      <c r="C16" s="14">
        <v>23</v>
      </c>
      <c r="D16" s="14">
        <v>24</v>
      </c>
      <c r="E16" s="14">
        <v>73</v>
      </c>
    </row>
    <row r="17" spans="1:5">
      <c r="A17" s="16" t="s">
        <v>8378</v>
      </c>
      <c r="B17" s="14">
        <v>16</v>
      </c>
      <c r="C17" s="14">
        <v>22</v>
      </c>
      <c r="D17" s="14">
        <v>11</v>
      </c>
      <c r="E17" s="14">
        <v>49</v>
      </c>
    </row>
    <row r="18" spans="1:5">
      <c r="A18" s="16" t="s">
        <v>8361</v>
      </c>
      <c r="B18" s="14">
        <v>178</v>
      </c>
      <c r="C18" s="14">
        <v>213</v>
      </c>
      <c r="D18" s="14">
        <v>209</v>
      </c>
      <c r="E18" s="14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Bach</cp:lastModifiedBy>
  <dcterms:created xsi:type="dcterms:W3CDTF">2017-04-20T15:17:24Z</dcterms:created>
  <dcterms:modified xsi:type="dcterms:W3CDTF">2021-04-14T15:55:00Z</dcterms:modified>
</cp:coreProperties>
</file>