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i unidad\Otoño 2022\Ayudantías\"/>
    </mc:Choice>
  </mc:AlternateContent>
  <xr:revisionPtr revIDLastSave="0" documentId="13_ncr:1_{94964CE4-3EA0-4451-9FF7-34DD70887B3A}" xr6:coauthVersionLast="47" xr6:coauthVersionMax="47" xr10:uidLastSave="{00000000-0000-0000-0000-000000000000}"/>
  <bookViews>
    <workbookView xWindow="-120" yWindow="-120" windowWidth="20730" windowHeight="11160" xr2:uid="{26D28292-362A-403B-8B31-52015514FA2C}"/>
  </bookViews>
  <sheets>
    <sheet name="Desarrollo matemático 1" sheetId="1" r:id="rId1"/>
    <sheet name="Desarrollo matemátic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0" i="1"/>
  <c r="F18" i="1"/>
  <c r="F16" i="1"/>
  <c r="H8" i="1"/>
  <c r="H6" i="1"/>
  <c r="AJ10" i="2"/>
  <c r="AI11" i="2"/>
  <c r="AI10" i="2"/>
  <c r="AF12" i="2"/>
  <c r="AD13" i="2" s="1"/>
  <c r="AE13" i="2" s="1"/>
  <c r="AF13" i="2" s="1"/>
  <c r="AE12" i="2"/>
  <c r="AD12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F11" i="2"/>
  <c r="Z8" i="2"/>
  <c r="Z7" i="2"/>
  <c r="U10" i="2"/>
  <c r="U8" i="2"/>
  <c r="U7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Q127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8" i="2"/>
  <c r="O6" i="2"/>
  <c r="G141" i="2"/>
  <c r="G81" i="2"/>
  <c r="G57" i="2"/>
  <c r="G49" i="2"/>
  <c r="G25" i="2"/>
  <c r="C8" i="2"/>
  <c r="F181" i="2" s="1"/>
  <c r="C7" i="2"/>
  <c r="G174" i="2" s="1"/>
  <c r="C18" i="1"/>
  <c r="D18" i="1"/>
  <c r="E18" i="1"/>
  <c r="E19" i="1"/>
  <c r="E17" i="1"/>
  <c r="D17" i="1"/>
  <c r="C17" i="1"/>
  <c r="B17" i="1"/>
  <c r="E16" i="1"/>
  <c r="D16" i="1"/>
  <c r="C16" i="1"/>
  <c r="B10" i="1"/>
  <c r="G9" i="1"/>
  <c r="G8" i="1"/>
  <c r="F8" i="1"/>
  <c r="E8" i="1"/>
  <c r="D8" i="1"/>
  <c r="C8" i="1"/>
  <c r="G7" i="1"/>
  <c r="F7" i="1"/>
  <c r="E7" i="1"/>
  <c r="D7" i="1"/>
  <c r="C7" i="1"/>
  <c r="B7" i="1"/>
  <c r="G6" i="1"/>
  <c r="F6" i="1"/>
  <c r="E6" i="1"/>
  <c r="D6" i="1"/>
  <c r="C6" i="1"/>
  <c r="B25" i="1" l="1"/>
  <c r="B26" i="1" s="1"/>
  <c r="B27" i="1" s="1"/>
  <c r="AD14" i="2"/>
  <c r="AE14" i="2" s="1"/>
  <c r="AF14" i="2" s="1"/>
  <c r="G13" i="2"/>
  <c r="G109" i="2"/>
  <c r="G77" i="2"/>
  <c r="G17" i="2"/>
  <c r="G113" i="2"/>
  <c r="G45" i="2"/>
  <c r="G173" i="2"/>
  <c r="G89" i="2"/>
  <c r="G153" i="2"/>
  <c r="G29" i="2"/>
  <c r="G61" i="2"/>
  <c r="G93" i="2"/>
  <c r="G125" i="2"/>
  <c r="G157" i="2"/>
  <c r="G33" i="2"/>
  <c r="G65" i="2"/>
  <c r="G97" i="2"/>
  <c r="G129" i="2"/>
  <c r="G161" i="2"/>
  <c r="G37" i="2"/>
  <c r="G69" i="2"/>
  <c r="G101" i="2"/>
  <c r="G133" i="2"/>
  <c r="G165" i="2"/>
  <c r="G121" i="2"/>
  <c r="G9" i="2"/>
  <c r="G41" i="2"/>
  <c r="G73" i="2"/>
  <c r="G105" i="2"/>
  <c r="G137" i="2"/>
  <c r="G169" i="2"/>
  <c r="G145" i="2"/>
  <c r="G177" i="2"/>
  <c r="G21" i="2"/>
  <c r="G53" i="2"/>
  <c r="G85" i="2"/>
  <c r="G117" i="2"/>
  <c r="G149" i="2"/>
  <c r="G181" i="2"/>
  <c r="H181" i="2" s="1"/>
  <c r="F27" i="2"/>
  <c r="F51" i="2"/>
  <c r="F67" i="2"/>
  <c r="F91" i="2"/>
  <c r="F115" i="2"/>
  <c r="F139" i="2"/>
  <c r="F163" i="2"/>
  <c r="F179" i="2"/>
  <c r="F13" i="2"/>
  <c r="F21" i="2"/>
  <c r="H21" i="2" s="1"/>
  <c r="F29" i="2"/>
  <c r="H29" i="2" s="1"/>
  <c r="F37" i="2"/>
  <c r="F45" i="2"/>
  <c r="F53" i="2"/>
  <c r="H53" i="2" s="1"/>
  <c r="F61" i="2"/>
  <c r="H61" i="2" s="1"/>
  <c r="F69" i="2"/>
  <c r="F77" i="2"/>
  <c r="H77" i="2" s="1"/>
  <c r="F85" i="2"/>
  <c r="F93" i="2"/>
  <c r="F101" i="2"/>
  <c r="F109" i="2"/>
  <c r="H109" i="2" s="1"/>
  <c r="F117" i="2"/>
  <c r="H117" i="2" s="1"/>
  <c r="F125" i="2"/>
  <c r="H125" i="2" s="1"/>
  <c r="F133" i="2"/>
  <c r="H133" i="2" s="1"/>
  <c r="F141" i="2"/>
  <c r="H141" i="2" s="1"/>
  <c r="F149" i="2"/>
  <c r="F157" i="2"/>
  <c r="F165" i="2"/>
  <c r="F173" i="2"/>
  <c r="H173" i="2" s="1"/>
  <c r="F180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F11" i="2"/>
  <c r="F35" i="2"/>
  <c r="F59" i="2"/>
  <c r="F83" i="2"/>
  <c r="F107" i="2"/>
  <c r="F131" i="2"/>
  <c r="F147" i="2"/>
  <c r="F171" i="2"/>
  <c r="F14" i="2"/>
  <c r="F22" i="2"/>
  <c r="F30" i="2"/>
  <c r="F38" i="2"/>
  <c r="F46" i="2"/>
  <c r="F54" i="2"/>
  <c r="F62" i="2"/>
  <c r="F70" i="2"/>
  <c r="F78" i="2"/>
  <c r="F86" i="2"/>
  <c r="F94" i="2"/>
  <c r="F102" i="2"/>
  <c r="F110" i="2"/>
  <c r="F118" i="2"/>
  <c r="F126" i="2"/>
  <c r="F134" i="2"/>
  <c r="F142" i="2"/>
  <c r="F150" i="2"/>
  <c r="F158" i="2"/>
  <c r="F166" i="2"/>
  <c r="F174" i="2"/>
  <c r="H174" i="2" s="1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F23" i="2"/>
  <c r="F39" i="2"/>
  <c r="F63" i="2"/>
  <c r="H63" i="2" s="1"/>
  <c r="F87" i="2"/>
  <c r="F111" i="2"/>
  <c r="H111" i="2" s="1"/>
  <c r="F135" i="2"/>
  <c r="F159" i="2"/>
  <c r="F8" i="2"/>
  <c r="F16" i="2"/>
  <c r="H16" i="2" s="1"/>
  <c r="F24" i="2"/>
  <c r="H24" i="2" s="1"/>
  <c r="F32" i="2"/>
  <c r="H32" i="2" s="1"/>
  <c r="F40" i="2"/>
  <c r="F48" i="2"/>
  <c r="F56" i="2"/>
  <c r="F64" i="2"/>
  <c r="F72" i="2"/>
  <c r="F80" i="2"/>
  <c r="H80" i="2" s="1"/>
  <c r="F88" i="2"/>
  <c r="H88" i="2" s="1"/>
  <c r="F96" i="2"/>
  <c r="H96" i="2" s="1"/>
  <c r="F104" i="2"/>
  <c r="F112" i="2"/>
  <c r="F120" i="2"/>
  <c r="F128" i="2"/>
  <c r="F136" i="2"/>
  <c r="F144" i="2"/>
  <c r="H144" i="2" s="1"/>
  <c r="F152" i="2"/>
  <c r="H152" i="2" s="1"/>
  <c r="F160" i="2"/>
  <c r="H160" i="2" s="1"/>
  <c r="F168" i="2"/>
  <c r="F176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F15" i="2"/>
  <c r="F47" i="2"/>
  <c r="H47" i="2" s="1"/>
  <c r="F71" i="2"/>
  <c r="F95" i="2"/>
  <c r="F119" i="2"/>
  <c r="H119" i="2" s="1"/>
  <c r="F143" i="2"/>
  <c r="H143" i="2" s="1"/>
  <c r="F167" i="2"/>
  <c r="F9" i="2"/>
  <c r="H9" i="2" s="1"/>
  <c r="F17" i="2"/>
  <c r="H17" i="2" s="1"/>
  <c r="F25" i="2"/>
  <c r="H25" i="2" s="1"/>
  <c r="F33" i="2"/>
  <c r="F41" i="2"/>
  <c r="H41" i="2" s="1"/>
  <c r="F49" i="2"/>
  <c r="H49" i="2" s="1"/>
  <c r="F57" i="2"/>
  <c r="H57" i="2" s="1"/>
  <c r="F65" i="2"/>
  <c r="F73" i="2"/>
  <c r="H73" i="2" s="1"/>
  <c r="F81" i="2"/>
  <c r="H81" i="2" s="1"/>
  <c r="F89" i="2"/>
  <c r="F97" i="2"/>
  <c r="F105" i="2"/>
  <c r="F113" i="2"/>
  <c r="H113" i="2" s="1"/>
  <c r="F121" i="2"/>
  <c r="H121" i="2" s="1"/>
  <c r="F129" i="2"/>
  <c r="H129" i="2" s="1"/>
  <c r="F137" i="2"/>
  <c r="F145" i="2"/>
  <c r="F153" i="2"/>
  <c r="F161" i="2"/>
  <c r="H161" i="2" s="1"/>
  <c r="F169" i="2"/>
  <c r="H169" i="2" s="1"/>
  <c r="F177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F31" i="2"/>
  <c r="F55" i="2"/>
  <c r="H55" i="2" s="1"/>
  <c r="F79" i="2"/>
  <c r="H79" i="2" s="1"/>
  <c r="F103" i="2"/>
  <c r="F127" i="2"/>
  <c r="H127" i="2" s="1"/>
  <c r="F151" i="2"/>
  <c r="F175" i="2"/>
  <c r="H175" i="2" s="1"/>
  <c r="F10" i="2"/>
  <c r="H10" i="2" s="1"/>
  <c r="F18" i="2"/>
  <c r="H18" i="2" s="1"/>
  <c r="F26" i="2"/>
  <c r="H26" i="2" s="1"/>
  <c r="F34" i="2"/>
  <c r="H34" i="2" s="1"/>
  <c r="F42" i="2"/>
  <c r="H42" i="2" s="1"/>
  <c r="F50" i="2"/>
  <c r="H50" i="2" s="1"/>
  <c r="F58" i="2"/>
  <c r="H58" i="2" s="1"/>
  <c r="F66" i="2"/>
  <c r="H66" i="2" s="1"/>
  <c r="F74" i="2"/>
  <c r="H74" i="2" s="1"/>
  <c r="F82" i="2"/>
  <c r="H82" i="2" s="1"/>
  <c r="F90" i="2"/>
  <c r="H90" i="2" s="1"/>
  <c r="F98" i="2"/>
  <c r="H98" i="2" s="1"/>
  <c r="F106" i="2"/>
  <c r="H106" i="2" s="1"/>
  <c r="F114" i="2"/>
  <c r="H114" i="2" s="1"/>
  <c r="F122" i="2"/>
  <c r="H122" i="2" s="1"/>
  <c r="F130" i="2"/>
  <c r="H130" i="2" s="1"/>
  <c r="F138" i="2"/>
  <c r="H138" i="2" s="1"/>
  <c r="F146" i="2"/>
  <c r="H146" i="2" s="1"/>
  <c r="F154" i="2"/>
  <c r="H154" i="2" s="1"/>
  <c r="F162" i="2"/>
  <c r="H162" i="2" s="1"/>
  <c r="F170" i="2"/>
  <c r="H170" i="2" s="1"/>
  <c r="F178" i="2"/>
  <c r="H178" i="2" s="1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F19" i="2"/>
  <c r="H19" i="2" s="1"/>
  <c r="F43" i="2"/>
  <c r="H43" i="2" s="1"/>
  <c r="F75" i="2"/>
  <c r="F99" i="2"/>
  <c r="F123" i="2"/>
  <c r="F155" i="2"/>
  <c r="F12" i="2"/>
  <c r="F20" i="2"/>
  <c r="F28" i="2"/>
  <c r="H28" i="2" s="1"/>
  <c r="F36" i="2"/>
  <c r="H36" i="2" s="1"/>
  <c r="F44" i="2"/>
  <c r="F52" i="2"/>
  <c r="F60" i="2"/>
  <c r="F68" i="2"/>
  <c r="F76" i="2"/>
  <c r="F84" i="2"/>
  <c r="F92" i="2"/>
  <c r="H92" i="2" s="1"/>
  <c r="F100" i="2"/>
  <c r="H100" i="2" s="1"/>
  <c r="F108" i="2"/>
  <c r="F116" i="2"/>
  <c r="F124" i="2"/>
  <c r="F132" i="2"/>
  <c r="F140" i="2"/>
  <c r="F148" i="2"/>
  <c r="F156" i="2"/>
  <c r="H156" i="2" s="1"/>
  <c r="F164" i="2"/>
  <c r="H164" i="2" s="1"/>
  <c r="F172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AD15" i="2" l="1"/>
  <c r="AE15" i="2" s="1"/>
  <c r="AF15" i="2" s="1"/>
  <c r="H137" i="2"/>
  <c r="H13" i="2"/>
  <c r="H103" i="2"/>
  <c r="H65" i="2"/>
  <c r="H167" i="2"/>
  <c r="H39" i="2"/>
  <c r="H107" i="2"/>
  <c r="H69" i="2"/>
  <c r="H179" i="2"/>
  <c r="H76" i="2"/>
  <c r="H105" i="2"/>
  <c r="H140" i="2"/>
  <c r="H12" i="2"/>
  <c r="H177" i="2"/>
  <c r="H45" i="2"/>
  <c r="H99" i="2"/>
  <c r="H157" i="2"/>
  <c r="H93" i="2"/>
  <c r="H136" i="2"/>
  <c r="H72" i="2"/>
  <c r="H158" i="2"/>
  <c r="H94" i="2"/>
  <c r="H30" i="2"/>
  <c r="H59" i="2"/>
  <c r="H180" i="2"/>
  <c r="H139" i="2"/>
  <c r="H155" i="2"/>
  <c r="H159" i="2"/>
  <c r="H123" i="2"/>
  <c r="H97" i="2"/>
  <c r="H33" i="2"/>
  <c r="H120" i="2"/>
  <c r="H56" i="2"/>
  <c r="H165" i="2"/>
  <c r="H101" i="2"/>
  <c r="H37" i="2"/>
  <c r="H31" i="2"/>
  <c r="H116" i="2"/>
  <c r="H52" i="2"/>
  <c r="H153" i="2"/>
  <c r="H89" i="2"/>
  <c r="H95" i="2"/>
  <c r="H75" i="2"/>
  <c r="H145" i="2"/>
  <c r="H15" i="2"/>
  <c r="H168" i="2"/>
  <c r="H104" i="2"/>
  <c r="H40" i="2"/>
  <c r="H149" i="2"/>
  <c r="H85" i="2"/>
  <c r="H110" i="2"/>
  <c r="H46" i="2"/>
  <c r="H148" i="2"/>
  <c r="H84" i="2"/>
  <c r="H20" i="2"/>
  <c r="H23" i="2"/>
  <c r="H166" i="2"/>
  <c r="H102" i="2"/>
  <c r="H38" i="2"/>
  <c r="H83" i="2"/>
  <c r="H163" i="2"/>
  <c r="H132" i="2"/>
  <c r="H68" i="2"/>
  <c r="H128" i="2"/>
  <c r="H64" i="2"/>
  <c r="H150" i="2"/>
  <c r="H86" i="2"/>
  <c r="H22" i="2"/>
  <c r="H35" i="2"/>
  <c r="H115" i="2"/>
  <c r="H8" i="2"/>
  <c r="J8" i="2"/>
  <c r="H124" i="2"/>
  <c r="H60" i="2"/>
  <c r="H71" i="2"/>
  <c r="H135" i="2"/>
  <c r="H142" i="2"/>
  <c r="H78" i="2"/>
  <c r="H14" i="2"/>
  <c r="H11" i="2"/>
  <c r="H91" i="2"/>
  <c r="H176" i="2"/>
  <c r="H112" i="2"/>
  <c r="H48" i="2"/>
  <c r="H134" i="2"/>
  <c r="H70" i="2"/>
  <c r="H171" i="2"/>
  <c r="H67" i="2"/>
  <c r="H172" i="2"/>
  <c r="H108" i="2"/>
  <c r="H44" i="2"/>
  <c r="H151" i="2"/>
  <c r="H87" i="2"/>
  <c r="H126" i="2"/>
  <c r="H62" i="2"/>
  <c r="H147" i="2"/>
  <c r="H51" i="2"/>
  <c r="H118" i="2"/>
  <c r="H54" i="2"/>
  <c r="H131" i="2"/>
  <c r="H27" i="2"/>
  <c r="AD16" i="2" l="1"/>
  <c r="AE16" i="2" s="1"/>
  <c r="AF16" i="2"/>
  <c r="J7" i="2"/>
  <c r="J10" i="2" s="1"/>
  <c r="AD17" i="2" l="1"/>
  <c r="AE17" i="2" s="1"/>
  <c r="AF17" i="2" s="1"/>
  <c r="AD18" i="2" l="1"/>
  <c r="AE18" i="2" s="1"/>
  <c r="AF18" i="2"/>
  <c r="AD19" i="2" l="1"/>
  <c r="AE19" i="2" s="1"/>
  <c r="AF19" i="2" s="1"/>
  <c r="AD20" i="2" l="1"/>
  <c r="AE20" i="2" s="1"/>
  <c r="AF20" i="2" s="1"/>
  <c r="AD21" i="2" l="1"/>
  <c r="AE21" i="2" s="1"/>
  <c r="AF21" i="2"/>
  <c r="AD22" i="2" l="1"/>
  <c r="AE22" i="2" s="1"/>
  <c r="AF22" i="2" s="1"/>
  <c r="AD23" i="2" l="1"/>
  <c r="AE23" i="2" s="1"/>
  <c r="AF23" i="2" s="1"/>
  <c r="AD24" i="2" l="1"/>
  <c r="AE24" i="2" s="1"/>
  <c r="AF24" i="2" s="1"/>
  <c r="AD25" i="2" l="1"/>
  <c r="AE25" i="2" s="1"/>
  <c r="AF25" i="2" s="1"/>
  <c r="AD26" i="2" l="1"/>
  <c r="AE26" i="2" s="1"/>
  <c r="AF26" i="2" s="1"/>
  <c r="AD27" i="2" l="1"/>
  <c r="AE27" i="2" s="1"/>
  <c r="AF27" i="2"/>
  <c r="AD28" i="2" l="1"/>
  <c r="AE28" i="2" s="1"/>
  <c r="AF28" i="2" s="1"/>
  <c r="AD29" i="2" l="1"/>
  <c r="AE29" i="2" s="1"/>
  <c r="AF29" i="2"/>
  <c r="AD30" i="2" l="1"/>
  <c r="AE30" i="2" s="1"/>
  <c r="AF30" i="2" s="1"/>
  <c r="AD31" i="2" l="1"/>
  <c r="AE31" i="2" s="1"/>
  <c r="AF31" i="2" s="1"/>
  <c r="AD32" i="2" l="1"/>
  <c r="AE32" i="2" s="1"/>
  <c r="AF32" i="2"/>
  <c r="AD33" i="2" l="1"/>
  <c r="AE33" i="2" s="1"/>
  <c r="AF33" i="2" s="1"/>
  <c r="AD34" i="2" l="1"/>
  <c r="AE34" i="2" s="1"/>
  <c r="AF34" i="2"/>
  <c r="AD35" i="2" l="1"/>
  <c r="AE35" i="2" s="1"/>
  <c r="AF35" i="2"/>
  <c r="AD36" i="2" l="1"/>
  <c r="AE36" i="2" s="1"/>
  <c r="AF36" i="2" s="1"/>
  <c r="AD37" i="2" l="1"/>
  <c r="AE37" i="2" s="1"/>
  <c r="AF37" i="2"/>
  <c r="AD38" i="2" l="1"/>
  <c r="AE38" i="2" s="1"/>
  <c r="AF38" i="2" s="1"/>
  <c r="AD39" i="2" l="1"/>
  <c r="AE39" i="2" s="1"/>
  <c r="AF39" i="2" s="1"/>
  <c r="AD40" i="2" l="1"/>
  <c r="AE40" i="2" s="1"/>
  <c r="AF40" i="2"/>
  <c r="AD41" i="2" l="1"/>
  <c r="AE41" i="2" s="1"/>
  <c r="AF41" i="2" s="1"/>
  <c r="AD42" i="2" l="1"/>
  <c r="AE42" i="2" s="1"/>
  <c r="AF42" i="2"/>
  <c r="AD43" i="2" l="1"/>
  <c r="AE43" i="2" s="1"/>
  <c r="AF43" i="2" s="1"/>
  <c r="AD44" i="2" l="1"/>
  <c r="AE44" i="2" s="1"/>
  <c r="AF44" i="2" s="1"/>
  <c r="AD45" i="2" l="1"/>
  <c r="AE45" i="2" s="1"/>
  <c r="AF45" i="2"/>
  <c r="AD46" i="2" l="1"/>
  <c r="AE46" i="2" s="1"/>
  <c r="AF46" i="2" s="1"/>
  <c r="AD47" i="2" l="1"/>
  <c r="AE47" i="2" s="1"/>
  <c r="AF47" i="2" s="1"/>
  <c r="AD48" i="2" l="1"/>
  <c r="AE48" i="2" s="1"/>
  <c r="AF48" i="2" s="1"/>
  <c r="AD49" i="2" l="1"/>
  <c r="AE49" i="2" s="1"/>
  <c r="AF49" i="2" s="1"/>
  <c r="AD50" i="2" l="1"/>
  <c r="AE50" i="2" s="1"/>
  <c r="AF50" i="2"/>
  <c r="AD51" i="2" l="1"/>
  <c r="AE51" i="2" s="1"/>
  <c r="AF51" i="2" s="1"/>
  <c r="AD52" i="2" l="1"/>
  <c r="AE52" i="2" s="1"/>
  <c r="AF52" i="2" s="1"/>
  <c r="AD53" i="2" l="1"/>
  <c r="AE53" i="2" s="1"/>
  <c r="AF53" i="2"/>
  <c r="AD54" i="2" l="1"/>
  <c r="AE54" i="2" s="1"/>
  <c r="AF54" i="2" s="1"/>
  <c r="AD55" i="2" l="1"/>
  <c r="AE55" i="2" s="1"/>
  <c r="AF55" i="2" s="1"/>
  <c r="AD56" i="2" l="1"/>
  <c r="AE56" i="2" s="1"/>
  <c r="AF56" i="2"/>
  <c r="AF57" i="2" l="1"/>
  <c r="AD57" i="2"/>
  <c r="AE57" i="2" s="1"/>
  <c r="AD58" i="2" l="1"/>
  <c r="AE58" i="2" s="1"/>
  <c r="AF58" i="2"/>
  <c r="AD59" i="2" l="1"/>
  <c r="AE59" i="2" s="1"/>
  <c r="AF59" i="2"/>
  <c r="AD60" i="2" l="1"/>
  <c r="AE60" i="2" s="1"/>
  <c r="AF60" i="2" s="1"/>
  <c r="AD61" i="2" l="1"/>
  <c r="AE61" i="2" s="1"/>
  <c r="AF61" i="2"/>
  <c r="AD62" i="2" l="1"/>
  <c r="AE62" i="2" s="1"/>
  <c r="AF62" i="2" s="1"/>
  <c r="AD63" i="2" l="1"/>
  <c r="AE63" i="2" s="1"/>
  <c r="AF63" i="2" s="1"/>
  <c r="AD64" i="2" l="1"/>
  <c r="AE64" i="2" s="1"/>
  <c r="AF64" i="2"/>
  <c r="AD65" i="2" l="1"/>
  <c r="AE65" i="2" s="1"/>
  <c r="AF65" i="2" s="1"/>
  <c r="AD66" i="2" l="1"/>
  <c r="AE66" i="2" s="1"/>
  <c r="AF66" i="2" s="1"/>
  <c r="AF67" i="2" l="1"/>
  <c r="AD67" i="2"/>
  <c r="AE67" i="2" s="1"/>
  <c r="AF68" i="2" l="1"/>
  <c r="AD68" i="2"/>
  <c r="AE68" i="2" s="1"/>
  <c r="AD69" i="2" l="1"/>
  <c r="AE69" i="2" s="1"/>
  <c r="AF69" i="2" s="1"/>
  <c r="AF70" i="2" l="1"/>
  <c r="AD70" i="2"/>
  <c r="AE70" i="2" s="1"/>
  <c r="AF71" i="2" l="1"/>
  <c r="AD71" i="2"/>
  <c r="AE71" i="2" s="1"/>
</calcChain>
</file>

<file path=xl/sharedStrings.xml><?xml version="1.0" encoding="utf-8"?>
<sst xmlns="http://schemas.openxmlformats.org/spreadsheetml/2006/main" count="80" uniqueCount="50">
  <si>
    <t>Dividendos</t>
  </si>
  <si>
    <t>Periodos</t>
  </si>
  <si>
    <t>6-00</t>
  </si>
  <si>
    <t>Descuento</t>
  </si>
  <si>
    <t>Crecimiento</t>
  </si>
  <si>
    <t>rp</t>
  </si>
  <si>
    <t>VP</t>
  </si>
  <si>
    <t>Precio t=0</t>
  </si>
  <si>
    <t>a)</t>
  </si>
  <si>
    <t>b)</t>
  </si>
  <si>
    <t>Precio t=2</t>
  </si>
  <si>
    <t>Perpetuidad</t>
  </si>
  <si>
    <t>c)</t>
  </si>
  <si>
    <t>Rendimiento de los dividendos t=2</t>
  </si>
  <si>
    <t>Ganancia de capital t=2</t>
  </si>
  <si>
    <t>Retorno 2 años</t>
  </si>
  <si>
    <t>Retorno promedio anual 2 años</t>
  </si>
  <si>
    <t>A</t>
  </si>
  <si>
    <t>B</t>
  </si>
  <si>
    <t>ID Bono</t>
  </si>
  <si>
    <t>Nominal</t>
  </si>
  <si>
    <t>Tasa cupón</t>
  </si>
  <si>
    <t>Madurez</t>
  </si>
  <si>
    <t>Tasa de mercado</t>
  </si>
  <si>
    <t>Pago de interés</t>
  </si>
  <si>
    <t>Mensual</t>
  </si>
  <si>
    <t>Semestral</t>
  </si>
  <si>
    <t>Pago de amortizaciones</t>
  </si>
  <si>
    <t>Al vencimiento</t>
  </si>
  <si>
    <t>Anual</t>
  </si>
  <si>
    <t>Tasa de cupón</t>
  </si>
  <si>
    <t>Fecha</t>
  </si>
  <si>
    <t>Fecha de colocación</t>
  </si>
  <si>
    <t>Número de periodos (mensual)</t>
  </si>
  <si>
    <t>Pagos</t>
  </si>
  <si>
    <t>Valor presente</t>
  </si>
  <si>
    <t>Precio forma larga</t>
  </si>
  <si>
    <t>Precio forma corta</t>
  </si>
  <si>
    <t>Valor de mercado</t>
  </si>
  <si>
    <t>Número de periodos (semestrales)</t>
  </si>
  <si>
    <t>t</t>
  </si>
  <si>
    <t>Valor del cupón</t>
  </si>
  <si>
    <t>Intereses</t>
  </si>
  <si>
    <t>Amortización</t>
  </si>
  <si>
    <t>Saldo insoluto</t>
  </si>
  <si>
    <t>Precio a año 0</t>
  </si>
  <si>
    <t>Valor de mercado a año 0</t>
  </si>
  <si>
    <t>d)</t>
  </si>
  <si>
    <t>Manera Larga</t>
  </si>
  <si>
    <t>Utilizando la fórmula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</si>
</sst>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 &quot;$&quot;* #,##0.0_ ;_ &quot;$&quot;* \-#,##0.0_ ;_ &quot;$&quot;* &quot;-&quot;_ ;_ @_ "/>
    <numFmt numFmtId="165" formatCode="_ &quot;$&quot;* #,##0.0_ ;_ &quot;$&quot;* \-#,##0.0_ ;_ &quot;$&quot;* &quot;-&quot;?_ ;_ @_ "/>
    <numFmt numFmtId="166" formatCode="_ &quot;$&quot;* #,##0_ ;_ &quot;$&quot;* \-#,##0_ ;_ &quot;$&quot;* &quot;-&quot;?_ ;_ @_ "/>
    <numFmt numFmtId="167" formatCode="0.0%"/>
    <numFmt numFmtId="168" formatCode="_ &quot;$&quot;* #,##0_ ;_ &quot;$&quot;* \-#,##0_ ;_ &quot;$&quot;* &quot;-&quot;??_ ;_ @_ "/>
    <numFmt numFmtId="169" formatCode="_ &quot;$&quot;* #,##0.000000000000_ ;_ &quot;$&quot;* \-#,##0.000000000000_ ;_ &quot;$&quot;* &quot;-&quot;??_ ;_ @_ "/>
    <numFmt numFmtId="170" formatCode="#,##0.00_ ;[Red]\-#,##0.00\ "/>
    <numFmt numFmtId="171" formatCode="_ &quot;$&quot;* #,##0.00_ ;_ &quot;$&quot;* \-#,##0.00_ ;_ &quot;$&quot;* &quot;-&quot;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42" fontId="0" fillId="0" borderId="0" xfId="1" applyFont="1"/>
    <xf numFmtId="164" fontId="0" fillId="0" borderId="0" xfId="1" applyNumberFormat="1" applyFont="1"/>
    <xf numFmtId="9" fontId="0" fillId="0" borderId="0" xfId="2" applyFont="1"/>
    <xf numFmtId="165" fontId="0" fillId="0" borderId="0" xfId="0" applyNumberFormat="1"/>
    <xf numFmtId="0" fontId="2" fillId="0" borderId="0" xfId="0" applyFont="1"/>
    <xf numFmtId="167" fontId="0" fillId="0" borderId="0" xfId="2" applyNumberFormat="1" applyFont="1"/>
    <xf numFmtId="167" fontId="0" fillId="0" borderId="0" xfId="0" applyNumberFormat="1"/>
    <xf numFmtId="10" fontId="0" fillId="0" borderId="0" xfId="2" applyNumberFormat="1" applyFont="1"/>
    <xf numFmtId="166" fontId="2" fillId="0" borderId="0" xfId="0" applyNumberFormat="1" applyFont="1"/>
    <xf numFmtId="165" fontId="2" fillId="0" borderId="0" xfId="0" applyNumberFormat="1" applyFont="1"/>
    <xf numFmtId="10" fontId="0" fillId="0" borderId="0" xfId="0" applyNumberFormat="1"/>
    <xf numFmtId="14" fontId="0" fillId="0" borderId="0" xfId="0" applyNumberFormat="1"/>
    <xf numFmtId="44" fontId="0" fillId="0" borderId="0" xfId="0" applyNumberFormat="1"/>
    <xf numFmtId="9" fontId="2" fillId="0" borderId="0" xfId="2" applyFont="1"/>
    <xf numFmtId="168" fontId="2" fillId="0" borderId="0" xfId="0" applyNumberFormat="1" applyFont="1"/>
    <xf numFmtId="169" fontId="0" fillId="0" borderId="0" xfId="0" applyNumberFormat="1"/>
    <xf numFmtId="0" fontId="0" fillId="0" borderId="0" xfId="0" applyFont="1"/>
    <xf numFmtId="9" fontId="0" fillId="0" borderId="0" xfId="0" applyNumberFormat="1" applyFont="1"/>
    <xf numFmtId="167" fontId="1" fillId="0" borderId="0" xfId="2" applyNumberFormat="1" applyFont="1"/>
    <xf numFmtId="166" fontId="0" fillId="0" borderId="0" xfId="0" applyNumberFormat="1"/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  <xf numFmtId="42" fontId="3" fillId="0" borderId="2" xfId="1" applyFont="1" applyBorder="1" applyAlignment="1">
      <alignment horizontal="center"/>
    </xf>
    <xf numFmtId="42" fontId="4" fillId="0" borderId="2" xfId="1" applyFont="1" applyBorder="1" applyAlignment="1">
      <alignment horizontal="center"/>
    </xf>
    <xf numFmtId="0" fontId="4" fillId="0" borderId="1" xfId="0" applyFont="1" applyBorder="1"/>
    <xf numFmtId="0" fontId="0" fillId="0" borderId="2" xfId="0" applyBorder="1"/>
    <xf numFmtId="170" fontId="5" fillId="0" borderId="3" xfId="0" applyNumberFormat="1" applyFont="1" applyBorder="1"/>
    <xf numFmtId="167" fontId="6" fillId="0" borderId="4" xfId="0" applyNumberFormat="1" applyFont="1" applyBorder="1"/>
    <xf numFmtId="171" fontId="2" fillId="0" borderId="2" xfId="0" applyNumberFormat="1" applyFont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C26B-E6AC-48BF-BFCF-6BE6E55A4CBE}">
  <dimension ref="A2:H27"/>
  <sheetViews>
    <sheetView tabSelected="1" zoomScale="70" zoomScaleNormal="70" workbookViewId="0">
      <selection activeCell="B25" sqref="B25"/>
    </sheetView>
  </sheetViews>
  <sheetFormatPr baseColWidth="10" defaultRowHeight="15" x14ac:dyDescent="0.25"/>
  <cols>
    <col min="1" max="1" width="32.28515625" bestFit="1" customWidth="1"/>
    <col min="6" max="6" width="12" bestFit="1" customWidth="1"/>
    <col min="8" max="8" width="12" bestFit="1" customWidth="1"/>
  </cols>
  <sheetData>
    <row r="2" spans="1:8" x14ac:dyDescent="0.25">
      <c r="A2" t="s">
        <v>5</v>
      </c>
      <c r="B2" s="1">
        <v>0.1</v>
      </c>
    </row>
    <row r="3" spans="1:8" x14ac:dyDescent="0.25">
      <c r="A3" t="s">
        <v>8</v>
      </c>
    </row>
    <row r="4" spans="1:8" x14ac:dyDescent="0.25">
      <c r="A4" t="s">
        <v>4</v>
      </c>
      <c r="C4" s="1">
        <v>0.12</v>
      </c>
      <c r="D4" s="1">
        <v>0.12</v>
      </c>
      <c r="E4" s="1">
        <v>0.12</v>
      </c>
      <c r="F4" s="1">
        <v>0.1</v>
      </c>
      <c r="G4" s="1">
        <v>0.1</v>
      </c>
      <c r="H4" s="1">
        <v>0.05</v>
      </c>
    </row>
    <row r="5" spans="1:8" x14ac:dyDescent="0.25">
      <c r="A5" t="s">
        <v>1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 t="s">
        <v>2</v>
      </c>
    </row>
    <row r="6" spans="1:8" x14ac:dyDescent="0.25">
      <c r="A6" t="s">
        <v>0</v>
      </c>
      <c r="B6" s="3">
        <v>2</v>
      </c>
      <c r="C6" s="3">
        <f>B6*(1+C4)</f>
        <v>2.2400000000000002</v>
      </c>
      <c r="D6" s="3">
        <f>C6*(1+D4)</f>
        <v>2.5088000000000004</v>
      </c>
      <c r="E6" s="3">
        <f>D6*(1+E4)</f>
        <v>2.8098560000000008</v>
      </c>
      <c r="F6" s="3">
        <f>E6*(1+F4)</f>
        <v>3.090841600000001</v>
      </c>
      <c r="G6" s="3">
        <f>F6*(1+G4)</f>
        <v>3.3999257600000012</v>
      </c>
      <c r="H6" s="5">
        <f>G6*(1+H4)</f>
        <v>3.5699220480000013</v>
      </c>
    </row>
    <row r="7" spans="1:8" x14ac:dyDescent="0.25">
      <c r="A7" t="s">
        <v>3</v>
      </c>
      <c r="B7" s="4">
        <f t="shared" ref="B7:G7" si="0">1/(1+$B$2)^B5</f>
        <v>1</v>
      </c>
      <c r="C7" s="4">
        <f t="shared" si="0"/>
        <v>0.90909090909090906</v>
      </c>
      <c r="D7" s="4">
        <f t="shared" si="0"/>
        <v>0.82644628099173545</v>
      </c>
      <c r="E7" s="4">
        <f t="shared" si="0"/>
        <v>0.75131480090157754</v>
      </c>
      <c r="F7" s="4">
        <f t="shared" si="0"/>
        <v>0.68301345536507052</v>
      </c>
      <c r="G7" s="4">
        <f t="shared" si="0"/>
        <v>0.62092132305915493</v>
      </c>
    </row>
    <row r="8" spans="1:8" x14ac:dyDescent="0.25">
      <c r="A8" t="s">
        <v>6</v>
      </c>
      <c r="C8" s="5">
        <f>C6*C7</f>
        <v>2.0363636363636366</v>
      </c>
      <c r="D8" s="5">
        <f>D6*D7</f>
        <v>2.0733884297520664</v>
      </c>
      <c r="E8" s="5">
        <f>E6*E7</f>
        <v>2.1110864012021038</v>
      </c>
      <c r="F8" s="5">
        <f>F6*F7</f>
        <v>2.1110864012021038</v>
      </c>
      <c r="G8" s="5">
        <f>G6*G7</f>
        <v>2.1110864012021038</v>
      </c>
      <c r="H8" s="5">
        <f>H6/(B2-H4)</f>
        <v>71.398440960000016</v>
      </c>
    </row>
    <row r="9" spans="1:8" x14ac:dyDescent="0.25">
      <c r="G9" s="5">
        <f>G7*H8</f>
        <v>44.332814425244173</v>
      </c>
      <c r="H9" s="6" t="s">
        <v>11</v>
      </c>
    </row>
    <row r="10" spans="1:8" x14ac:dyDescent="0.25">
      <c r="A10" t="s">
        <v>7</v>
      </c>
      <c r="B10" s="10">
        <f>SUM(C8:G9)</f>
        <v>54.775825694966187</v>
      </c>
    </row>
    <row r="13" spans="1:8" x14ac:dyDescent="0.25">
      <c r="A13" t="s">
        <v>9</v>
      </c>
    </row>
    <row r="14" spans="1:8" x14ac:dyDescent="0.25">
      <c r="A14" t="s">
        <v>4</v>
      </c>
      <c r="C14" s="1">
        <v>0.12</v>
      </c>
      <c r="D14" s="1">
        <v>0.1</v>
      </c>
      <c r="E14" s="1">
        <v>0.1</v>
      </c>
      <c r="F14" s="1">
        <v>0.05</v>
      </c>
    </row>
    <row r="15" spans="1:8" x14ac:dyDescent="0.25">
      <c r="A15" t="s">
        <v>1</v>
      </c>
      <c r="B15">
        <v>2</v>
      </c>
      <c r="C15">
        <v>3</v>
      </c>
      <c r="D15">
        <v>4</v>
      </c>
      <c r="E15">
        <v>5</v>
      </c>
      <c r="F15" t="s">
        <v>2</v>
      </c>
    </row>
    <row r="16" spans="1:8" x14ac:dyDescent="0.25">
      <c r="A16" t="s">
        <v>0</v>
      </c>
      <c r="B16" s="3">
        <v>2.5088000000000004</v>
      </c>
      <c r="C16" s="5">
        <f>B16*(1+C14)</f>
        <v>2.8098560000000008</v>
      </c>
      <c r="D16" s="5">
        <f>C16*(1+D14)</f>
        <v>3.090841600000001</v>
      </c>
      <c r="E16" s="5">
        <f>D16*(1+E14)</f>
        <v>3.3999257600000012</v>
      </c>
      <c r="F16" s="5">
        <f>E16*(1+F14)</f>
        <v>3.5699220480000013</v>
      </c>
    </row>
    <row r="17" spans="1:6" x14ac:dyDescent="0.25">
      <c r="A17" t="s">
        <v>3</v>
      </c>
      <c r="B17" s="4">
        <f>1/(1+$B$2)^(B15-2)</f>
        <v>1</v>
      </c>
      <c r="C17" s="4">
        <f>1/(1+$B$2)^(C15-2)</f>
        <v>0.90909090909090906</v>
      </c>
      <c r="D17" s="4">
        <f>1/(1+$B$2)^(D15-2)</f>
        <v>0.82644628099173545</v>
      </c>
      <c r="E17" s="4">
        <f>1/(1+$B$2)^(E15-2)</f>
        <v>0.75131480090157754</v>
      </c>
    </row>
    <row r="18" spans="1:6" x14ac:dyDescent="0.25">
      <c r="A18" t="s">
        <v>6</v>
      </c>
      <c r="C18" s="5">
        <f>C16*C17</f>
        <v>2.5544145454545459</v>
      </c>
      <c r="D18" s="5">
        <f>D16*D17</f>
        <v>2.5544145454545459</v>
      </c>
      <c r="E18" s="5">
        <f>E16*E17</f>
        <v>2.5544145454545455</v>
      </c>
      <c r="F18" s="5">
        <f>F16/(B2-F14)</f>
        <v>71.398440960000016</v>
      </c>
    </row>
    <row r="19" spans="1:6" x14ac:dyDescent="0.25">
      <c r="E19" s="2">
        <f>F18*E17</f>
        <v>53.64270545454545</v>
      </c>
      <c r="F19" s="6" t="s">
        <v>11</v>
      </c>
    </row>
    <row r="20" spans="1:6" x14ac:dyDescent="0.25">
      <c r="A20" t="s">
        <v>10</v>
      </c>
      <c r="B20" s="11">
        <f>SUM(C18:E19)</f>
        <v>61.305949090909088</v>
      </c>
    </row>
    <row r="23" spans="1:6" x14ac:dyDescent="0.25">
      <c r="A23" t="s">
        <v>12</v>
      </c>
    </row>
    <row r="24" spans="1:6" x14ac:dyDescent="0.25">
      <c r="A24" s="6" t="s">
        <v>13</v>
      </c>
      <c r="B24" s="7">
        <f>B16/B10</f>
        <v>4.5801226511324962E-2</v>
      </c>
    </row>
    <row r="25" spans="1:6" x14ac:dyDescent="0.25">
      <c r="A25" s="6" t="s">
        <v>14</v>
      </c>
      <c r="B25" s="7">
        <f>B20/B10-1</f>
        <v>0.11921542602219515</v>
      </c>
    </row>
    <row r="26" spans="1:6" x14ac:dyDescent="0.25">
      <c r="A26" s="6" t="s">
        <v>15</v>
      </c>
      <c r="B26" s="8">
        <f>B24+B25</f>
        <v>0.1650166525335201</v>
      </c>
    </row>
    <row r="27" spans="1:6" x14ac:dyDescent="0.25">
      <c r="A27" s="6" t="s">
        <v>16</v>
      </c>
      <c r="B27" s="9">
        <f>(1+B26)^(1/2)-1</f>
        <v>7.935937135576876E-2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F1DE-9B51-4B83-B30E-3D711CADE299}">
  <dimension ref="A1:AK181"/>
  <sheetViews>
    <sheetView topLeftCell="V1" zoomScale="70" zoomScaleNormal="70" workbookViewId="0">
      <selection activeCell="AC13" sqref="AC13"/>
    </sheetView>
  </sheetViews>
  <sheetFormatPr baseColWidth="10" defaultRowHeight="15" x14ac:dyDescent="0.25"/>
  <cols>
    <col min="1" max="1" width="29.140625" bestFit="1" customWidth="1"/>
    <col min="2" max="2" width="12.42578125" bestFit="1" customWidth="1"/>
    <col min="4" max="4" width="15.7109375" bestFit="1" customWidth="1"/>
    <col min="5" max="5" width="22.140625" bestFit="1" customWidth="1"/>
    <col min="6" max="6" width="12.85546875" bestFit="1" customWidth="1"/>
    <col min="8" max="8" width="15" bestFit="1" customWidth="1"/>
    <col min="9" max="9" width="22.85546875" bestFit="1" customWidth="1"/>
    <col min="10" max="10" width="13.85546875" bestFit="1" customWidth="1"/>
    <col min="12" max="12" width="18.5703125" bestFit="1" customWidth="1"/>
    <col min="13" max="13" width="30.140625" bestFit="1" customWidth="1"/>
    <col min="14" max="14" width="21.42578125" customWidth="1"/>
    <col min="15" max="15" width="18.5703125" customWidth="1"/>
    <col min="17" max="17" width="12.85546875" bestFit="1" customWidth="1"/>
    <col min="18" max="18" width="11.7109375" bestFit="1" customWidth="1"/>
    <col min="19" max="19" width="15" bestFit="1" customWidth="1"/>
    <col min="20" max="20" width="22.85546875" bestFit="1" customWidth="1"/>
    <col min="21" max="21" width="12.85546875" bestFit="1" customWidth="1"/>
    <col min="24" max="24" width="33.5703125" bestFit="1" customWidth="1"/>
    <col min="25" max="25" width="12.42578125" bestFit="1" customWidth="1"/>
    <col min="29" max="29" width="17.7109375" bestFit="1" customWidth="1"/>
    <col min="30" max="30" width="14.28515625" bestFit="1" customWidth="1"/>
    <col min="31" max="31" width="15.42578125" bestFit="1" customWidth="1"/>
    <col min="32" max="32" width="16.85546875" bestFit="1" customWidth="1"/>
    <col min="34" max="34" width="28.28515625" bestFit="1" customWidth="1"/>
    <col min="35" max="35" width="14.42578125" bestFit="1" customWidth="1"/>
    <col min="36" max="36" width="20.140625" bestFit="1" customWidth="1"/>
  </cols>
  <sheetData>
    <row r="1" spans="1:37" x14ac:dyDescent="0.25">
      <c r="A1" t="s">
        <v>19</v>
      </c>
      <c r="B1" t="s">
        <v>20</v>
      </c>
      <c r="C1" t="s">
        <v>21</v>
      </c>
      <c r="D1" t="s">
        <v>24</v>
      </c>
      <c r="E1" t="s">
        <v>27</v>
      </c>
      <c r="F1" t="s">
        <v>22</v>
      </c>
    </row>
    <row r="2" spans="1:37" x14ac:dyDescent="0.25">
      <c r="A2" t="s">
        <v>17</v>
      </c>
      <c r="B2" s="2">
        <v>200000</v>
      </c>
      <c r="C2" s="12">
        <v>5.5E-2</v>
      </c>
      <c r="D2" s="12" t="s">
        <v>25</v>
      </c>
      <c r="E2" s="12" t="s">
        <v>28</v>
      </c>
      <c r="F2" s="13">
        <v>49553</v>
      </c>
    </row>
    <row r="3" spans="1:37" x14ac:dyDescent="0.25">
      <c r="A3" t="s">
        <v>18</v>
      </c>
      <c r="B3" s="2">
        <v>150000</v>
      </c>
      <c r="C3" s="1">
        <v>0.02</v>
      </c>
      <c r="D3" s="1" t="s">
        <v>26</v>
      </c>
      <c r="E3" s="1" t="s">
        <v>26</v>
      </c>
      <c r="F3" s="13">
        <v>54789</v>
      </c>
    </row>
    <row r="4" spans="1:37" x14ac:dyDescent="0.25">
      <c r="L4" s="17"/>
      <c r="M4" s="17"/>
      <c r="N4" s="17"/>
      <c r="O4" s="17"/>
    </row>
    <row r="5" spans="1:37" x14ac:dyDescent="0.25">
      <c r="N5" t="s">
        <v>29</v>
      </c>
      <c r="O5" t="s">
        <v>25</v>
      </c>
    </row>
    <row r="6" spans="1:37" x14ac:dyDescent="0.25">
      <c r="A6" s="6" t="s">
        <v>8</v>
      </c>
      <c r="B6" t="s">
        <v>29</v>
      </c>
      <c r="C6" t="s">
        <v>25</v>
      </c>
      <c r="L6" s="6" t="s">
        <v>9</v>
      </c>
      <c r="M6" s="18" t="s">
        <v>23</v>
      </c>
      <c r="N6" s="19">
        <v>0.06</v>
      </c>
      <c r="O6" s="20">
        <f>N6/12</f>
        <v>5.0000000000000001E-3</v>
      </c>
      <c r="W6" s="6" t="s">
        <v>12</v>
      </c>
      <c r="Y6" t="s">
        <v>29</v>
      </c>
      <c r="Z6" t="s">
        <v>26</v>
      </c>
      <c r="AK6" t="s">
        <v>47</v>
      </c>
    </row>
    <row r="7" spans="1:37" x14ac:dyDescent="0.25">
      <c r="A7" t="s">
        <v>23</v>
      </c>
      <c r="B7" s="1">
        <v>0.04</v>
      </c>
      <c r="C7" s="7">
        <f>B7/12</f>
        <v>3.3333333333333335E-3</v>
      </c>
      <c r="E7" t="s">
        <v>1</v>
      </c>
      <c r="F7" t="s">
        <v>34</v>
      </c>
      <c r="G7" t="s">
        <v>3</v>
      </c>
      <c r="H7" t="s">
        <v>35</v>
      </c>
      <c r="I7" s="6" t="s">
        <v>36</v>
      </c>
      <c r="J7" s="16">
        <f>SUM(H8:H181)</f>
        <v>232967.10031778103</v>
      </c>
      <c r="P7" t="s">
        <v>1</v>
      </c>
      <c r="Q7" t="s">
        <v>34</v>
      </c>
      <c r="R7" t="s">
        <v>3</v>
      </c>
      <c r="S7" t="s">
        <v>35</v>
      </c>
      <c r="T7" s="6" t="s">
        <v>36</v>
      </c>
      <c r="U7" s="21">
        <f>SUM(S8:S127)</f>
        <v>192493.87888940523</v>
      </c>
      <c r="X7" t="s">
        <v>23</v>
      </c>
      <c r="Y7" s="1">
        <v>0.03</v>
      </c>
      <c r="Z7" s="7">
        <f>Y7/2</f>
        <v>1.4999999999999999E-2</v>
      </c>
    </row>
    <row r="8" spans="1:37" x14ac:dyDescent="0.25">
      <c r="A8" t="s">
        <v>30</v>
      </c>
      <c r="B8" s="12">
        <v>5.5E-2</v>
      </c>
      <c r="C8" s="7">
        <f>B8/12</f>
        <v>4.5833333333333334E-3</v>
      </c>
      <c r="E8">
        <v>1</v>
      </c>
      <c r="F8" s="5">
        <f>$C$8*$B$2</f>
        <v>916.66666666666663</v>
      </c>
      <c r="G8" s="9">
        <f>1/(1+$C$7)^E8</f>
        <v>0.99667774086378735</v>
      </c>
      <c r="H8" s="14">
        <f>F8*G8</f>
        <v>913.62126245847173</v>
      </c>
      <c r="I8" s="6" t="s">
        <v>37</v>
      </c>
      <c r="J8" s="16">
        <f>(F8/C7)*(1-1/((1+C7)^174))+B2/(1+C7)^B11</f>
        <v>232967.10031778429</v>
      </c>
      <c r="M8" t="s">
        <v>31</v>
      </c>
      <c r="N8" s="13">
        <v>45901</v>
      </c>
      <c r="P8">
        <v>1</v>
      </c>
      <c r="Q8" s="5">
        <f>$C$8*$B$2</f>
        <v>916.66666666666663</v>
      </c>
      <c r="R8" s="9">
        <f>1/(1+$O$6)^P8</f>
        <v>0.99502487562189068</v>
      </c>
      <c r="S8" s="5">
        <f>Q8*R8</f>
        <v>912.10613598673308</v>
      </c>
      <c r="T8" s="6" t="s">
        <v>37</v>
      </c>
      <c r="U8" s="21">
        <f>(F8/O6)*(1-1/((1+O6)^N9))+B2/(1+O6)^N9</f>
        <v>192493.87888940278</v>
      </c>
      <c r="X8" t="s">
        <v>30</v>
      </c>
      <c r="Y8" s="12">
        <v>0.02</v>
      </c>
      <c r="Z8" s="7">
        <f>Y8/2</f>
        <v>0.01</v>
      </c>
    </row>
    <row r="9" spans="1:37" x14ac:dyDescent="0.25">
      <c r="E9">
        <v>2</v>
      </c>
      <c r="F9" s="5">
        <f t="shared" ref="F9:F72" si="0">$C$8*$B$2</f>
        <v>916.66666666666663</v>
      </c>
      <c r="G9" s="9">
        <f t="shared" ref="G9:G72" si="1">1/(1+$C$7)^E9</f>
        <v>0.99336651913334273</v>
      </c>
      <c r="H9" s="14">
        <f t="shared" ref="H9:H72" si="2">F9*G9</f>
        <v>910.58597587223085</v>
      </c>
      <c r="M9" t="s">
        <v>33</v>
      </c>
      <c r="N9">
        <v>120</v>
      </c>
      <c r="P9">
        <v>2</v>
      </c>
      <c r="Q9" s="5">
        <f t="shared" ref="Q9:Q72" si="3">$C$8*$B$2</f>
        <v>916.66666666666663</v>
      </c>
      <c r="R9" s="9">
        <f t="shared" ref="R9:R72" si="4">1/(1+$O$6)^P9</f>
        <v>0.99007450310635903</v>
      </c>
      <c r="S9" s="5">
        <f t="shared" ref="S9:S72" si="5">Q9*R9</f>
        <v>907.5682945141624</v>
      </c>
      <c r="AI9" s="30" t="s">
        <v>48</v>
      </c>
      <c r="AJ9" s="30" t="s">
        <v>49</v>
      </c>
    </row>
    <row r="10" spans="1:37" x14ac:dyDescent="0.25">
      <c r="A10" t="s">
        <v>32</v>
      </c>
      <c r="B10" s="13">
        <v>44256</v>
      </c>
      <c r="E10">
        <v>3</v>
      </c>
      <c r="F10" s="5">
        <f t="shared" si="0"/>
        <v>916.66666666666663</v>
      </c>
      <c r="G10" s="9">
        <f t="shared" si="1"/>
        <v>0.99006629813954405</v>
      </c>
      <c r="H10" s="14">
        <f t="shared" si="2"/>
        <v>907.56077329458196</v>
      </c>
      <c r="I10" s="6" t="s">
        <v>38</v>
      </c>
      <c r="J10" s="15">
        <f>J7/B2</f>
        <v>1.1648355015889051</v>
      </c>
      <c r="P10">
        <v>3</v>
      </c>
      <c r="Q10" s="5">
        <f t="shared" si="3"/>
        <v>916.66666666666663</v>
      </c>
      <c r="R10" s="9">
        <f t="shared" si="4"/>
        <v>0.98514875930981005</v>
      </c>
      <c r="S10" s="5">
        <f t="shared" si="5"/>
        <v>903.05302936732585</v>
      </c>
      <c r="T10" s="6" t="s">
        <v>38</v>
      </c>
      <c r="U10" s="15">
        <f>U7/B2</f>
        <v>0.96246939444702617</v>
      </c>
      <c r="X10" t="s">
        <v>32</v>
      </c>
      <c r="Y10" s="13">
        <v>43831</v>
      </c>
      <c r="AB10" s="22" t="s">
        <v>40</v>
      </c>
      <c r="AC10" s="23" t="s">
        <v>41</v>
      </c>
      <c r="AD10" s="23" t="s">
        <v>42</v>
      </c>
      <c r="AE10" s="23" t="s">
        <v>43</v>
      </c>
      <c r="AF10" s="23" t="s">
        <v>44</v>
      </c>
      <c r="AH10" s="29" t="s">
        <v>45</v>
      </c>
      <c r="AI10" s="31">
        <f>-PV(Z7,Y11,AC12)</f>
        <v>131398.84965560582</v>
      </c>
      <c r="AJ10" s="33">
        <f>$AC$12/Z7*(1-1/((Z7+1)^Y11))</f>
        <v>131398.84965560585</v>
      </c>
    </row>
    <row r="11" spans="1:37" x14ac:dyDescent="0.25">
      <c r="A11" t="s">
        <v>33</v>
      </c>
      <c r="B11">
        <v>174</v>
      </c>
      <c r="E11">
        <v>4</v>
      </c>
      <c r="F11" s="5">
        <f t="shared" si="0"/>
        <v>916.66666666666663</v>
      </c>
      <c r="G11" s="9">
        <f t="shared" si="1"/>
        <v>0.98677704133509381</v>
      </c>
      <c r="H11" s="14">
        <f t="shared" si="2"/>
        <v>904.54562122383595</v>
      </c>
      <c r="P11">
        <v>4</v>
      </c>
      <c r="Q11" s="5">
        <f t="shared" si="3"/>
        <v>916.66666666666663</v>
      </c>
      <c r="R11" s="9">
        <f t="shared" si="4"/>
        <v>0.9802475217013038</v>
      </c>
      <c r="S11" s="5">
        <f t="shared" si="5"/>
        <v>898.56022822619514</v>
      </c>
      <c r="X11" t="s">
        <v>39</v>
      </c>
      <c r="Y11">
        <v>60</v>
      </c>
      <c r="AB11" s="22">
        <v>0</v>
      </c>
      <c r="AC11" s="24"/>
      <c r="AD11" s="23"/>
      <c r="AE11" s="23"/>
      <c r="AF11" s="27">
        <f>B3</f>
        <v>150000</v>
      </c>
      <c r="AH11" s="29" t="s">
        <v>46</v>
      </c>
      <c r="AI11" s="32">
        <f>AI10/AF11</f>
        <v>0.87599233103737217</v>
      </c>
      <c r="AJ11" s="30"/>
    </row>
    <row r="12" spans="1:37" x14ac:dyDescent="0.25">
      <c r="E12">
        <v>5</v>
      </c>
      <c r="F12" s="5">
        <f t="shared" si="0"/>
        <v>916.66666666666663</v>
      </c>
      <c r="G12" s="9">
        <f t="shared" si="1"/>
        <v>0.98349871229411334</v>
      </c>
      <c r="H12" s="14">
        <f t="shared" si="2"/>
        <v>901.54048626960389</v>
      </c>
      <c r="P12">
        <v>5</v>
      </c>
      <c r="Q12" s="5">
        <f t="shared" si="3"/>
        <v>916.66666666666663</v>
      </c>
      <c r="R12" s="9">
        <f t="shared" si="4"/>
        <v>0.97537066835950648</v>
      </c>
      <c r="S12" s="5">
        <f t="shared" si="5"/>
        <v>894.08977932954758</v>
      </c>
      <c r="AB12" s="25">
        <v>1</v>
      </c>
      <c r="AC12" s="28">
        <f t="shared" ref="AC12:AC71" si="6">($AF$11*$Z$8)/(1-(1/(1+$Z$8)^$Y$11))</f>
        <v>3336.6671527352642</v>
      </c>
      <c r="AD12" s="27">
        <f>AF11*$Z$8</f>
        <v>1500</v>
      </c>
      <c r="AE12" s="27">
        <f>AC12-AD12</f>
        <v>1836.6671527352642</v>
      </c>
      <c r="AF12" s="27">
        <f>AF11-AE12</f>
        <v>148163.33284726474</v>
      </c>
    </row>
    <row r="13" spans="1:37" x14ac:dyDescent="0.25">
      <c r="E13">
        <v>6</v>
      </c>
      <c r="F13" s="5">
        <f t="shared" si="0"/>
        <v>916.66666666666663</v>
      </c>
      <c r="G13" s="9">
        <f t="shared" si="1"/>
        <v>0.98023127471174076</v>
      </c>
      <c r="H13" s="14">
        <f t="shared" si="2"/>
        <v>898.54533515242895</v>
      </c>
      <c r="P13">
        <v>6</v>
      </c>
      <c r="Q13" s="5">
        <f t="shared" si="3"/>
        <v>916.66666666666663</v>
      </c>
      <c r="R13" s="9">
        <f t="shared" si="4"/>
        <v>0.97051807796965839</v>
      </c>
      <c r="S13" s="5">
        <f t="shared" si="5"/>
        <v>889.6415714721868</v>
      </c>
      <c r="AB13" s="25">
        <v>2</v>
      </c>
      <c r="AC13" s="28">
        <f t="shared" si="6"/>
        <v>3336.6671527352642</v>
      </c>
      <c r="AD13" s="27">
        <f t="shared" ref="AD13:AD71" si="7">AF12*$Z$8</f>
        <v>1481.6333284726475</v>
      </c>
      <c r="AE13" s="27">
        <f t="shared" ref="AE13:AE71" si="8">AC13-AD13</f>
        <v>1855.0338242626167</v>
      </c>
      <c r="AF13" s="27">
        <f t="shared" ref="AF13:AF71" si="9">AF12-AE13</f>
        <v>146308.29902300212</v>
      </c>
    </row>
    <row r="14" spans="1:37" x14ac:dyDescent="0.25">
      <c r="E14">
        <v>7</v>
      </c>
      <c r="F14" s="5">
        <f t="shared" si="0"/>
        <v>916.66666666666663</v>
      </c>
      <c r="G14" s="9">
        <f t="shared" si="1"/>
        <v>0.97697469240372803</v>
      </c>
      <c r="H14" s="14">
        <f t="shared" si="2"/>
        <v>895.56013470341736</v>
      </c>
      <c r="P14">
        <v>7</v>
      </c>
      <c r="Q14" s="5">
        <f t="shared" si="3"/>
        <v>916.66666666666663</v>
      </c>
      <c r="R14" s="9">
        <f t="shared" si="4"/>
        <v>0.96568962982055562</v>
      </c>
      <c r="S14" s="5">
        <f t="shared" si="5"/>
        <v>885.215494002176</v>
      </c>
      <c r="AB14" s="25">
        <v>3</v>
      </c>
      <c r="AC14" s="28">
        <f t="shared" si="6"/>
        <v>3336.6671527352642</v>
      </c>
      <c r="AD14" s="27">
        <f t="shared" si="7"/>
        <v>1463.0829902300213</v>
      </c>
      <c r="AE14" s="27">
        <f t="shared" si="8"/>
        <v>1873.5841625052428</v>
      </c>
      <c r="AF14" s="27">
        <f t="shared" si="9"/>
        <v>144434.71486049687</v>
      </c>
    </row>
    <row r="15" spans="1:37" x14ac:dyDescent="0.25">
      <c r="E15">
        <v>8</v>
      </c>
      <c r="F15" s="5">
        <f t="shared" si="0"/>
        <v>916.66666666666663</v>
      </c>
      <c r="G15" s="9">
        <f t="shared" si="1"/>
        <v>0.97372892930604138</v>
      </c>
      <c r="H15" s="14">
        <f t="shared" si="2"/>
        <v>892.58485186387122</v>
      </c>
      <c r="P15">
        <v>8</v>
      </c>
      <c r="Q15" s="5">
        <f t="shared" si="3"/>
        <v>916.66666666666663</v>
      </c>
      <c r="R15" s="9">
        <f t="shared" si="4"/>
        <v>0.96088520380154796</v>
      </c>
      <c r="S15" s="5">
        <f t="shared" si="5"/>
        <v>880.81143681808555</v>
      </c>
      <c r="AB15" s="25">
        <v>4</v>
      </c>
      <c r="AC15" s="28">
        <f t="shared" si="6"/>
        <v>3336.6671527352642</v>
      </c>
      <c r="AD15" s="27">
        <f t="shared" si="7"/>
        <v>1444.3471486049687</v>
      </c>
      <c r="AE15" s="27">
        <f t="shared" si="8"/>
        <v>1892.3200041302955</v>
      </c>
      <c r="AF15" s="27">
        <f t="shared" si="9"/>
        <v>142542.39485636656</v>
      </c>
    </row>
    <row r="16" spans="1:37" x14ac:dyDescent="0.25">
      <c r="E16">
        <v>9</v>
      </c>
      <c r="F16" s="5">
        <f t="shared" si="0"/>
        <v>916.66666666666663</v>
      </c>
      <c r="G16" s="9">
        <f t="shared" si="1"/>
        <v>0.97049394947445977</v>
      </c>
      <c r="H16" s="14">
        <f t="shared" si="2"/>
        <v>889.61945368492138</v>
      </c>
      <c r="P16">
        <v>9</v>
      </c>
      <c r="Q16" s="5">
        <f t="shared" si="3"/>
        <v>916.66666666666663</v>
      </c>
      <c r="R16" s="9">
        <f t="shared" si="4"/>
        <v>0.95610468039955032</v>
      </c>
      <c r="S16" s="5">
        <f t="shared" si="5"/>
        <v>876.42929036625446</v>
      </c>
      <c r="AB16" s="25">
        <v>5</v>
      </c>
      <c r="AC16" s="28">
        <f t="shared" si="6"/>
        <v>3336.6671527352642</v>
      </c>
      <c r="AD16" s="27">
        <f t="shared" si="7"/>
        <v>1425.4239485636656</v>
      </c>
      <c r="AE16" s="27">
        <f t="shared" si="8"/>
        <v>1911.2432041715986</v>
      </c>
      <c r="AF16" s="27">
        <f t="shared" si="9"/>
        <v>140631.15165219497</v>
      </c>
    </row>
    <row r="17" spans="5:32" x14ac:dyDescent="0.25">
      <c r="E17">
        <v>10</v>
      </c>
      <c r="F17" s="5">
        <f t="shared" si="0"/>
        <v>916.66666666666663</v>
      </c>
      <c r="G17" s="9">
        <f t="shared" si="1"/>
        <v>0.96726971708417897</v>
      </c>
      <c r="H17" s="14">
        <f t="shared" si="2"/>
        <v>886.663907327164</v>
      </c>
      <c r="P17">
        <v>10</v>
      </c>
      <c r="Q17" s="5">
        <f t="shared" si="3"/>
        <v>916.66666666666663</v>
      </c>
      <c r="R17" s="9">
        <f t="shared" si="4"/>
        <v>0.95134794069607009</v>
      </c>
      <c r="S17" s="5">
        <f t="shared" si="5"/>
        <v>872.06894563806418</v>
      </c>
      <c r="AB17" s="25">
        <v>6</v>
      </c>
      <c r="AC17" s="28">
        <f t="shared" si="6"/>
        <v>3336.6671527352642</v>
      </c>
      <c r="AD17" s="27">
        <f t="shared" si="7"/>
        <v>1406.3115165219497</v>
      </c>
      <c r="AE17" s="27">
        <f t="shared" si="8"/>
        <v>1930.3556362133145</v>
      </c>
      <c r="AF17" s="27">
        <f t="shared" si="9"/>
        <v>138700.79601598164</v>
      </c>
    </row>
    <row r="18" spans="5:32" x14ac:dyDescent="0.25">
      <c r="E18">
        <v>11</v>
      </c>
      <c r="F18" s="5">
        <f t="shared" si="0"/>
        <v>916.66666666666663</v>
      </c>
      <c r="G18" s="9">
        <f t="shared" si="1"/>
        <v>0.96405619642941409</v>
      </c>
      <c r="H18" s="14">
        <f t="shared" si="2"/>
        <v>883.71818006029616</v>
      </c>
      <c r="P18">
        <v>11</v>
      </c>
      <c r="Q18" s="5">
        <f t="shared" si="3"/>
        <v>916.66666666666663</v>
      </c>
      <c r="R18" s="9">
        <f t="shared" si="4"/>
        <v>0.94661486636424896</v>
      </c>
      <c r="S18" s="5">
        <f t="shared" si="5"/>
        <v>867.73029416722818</v>
      </c>
      <c r="AB18" s="25">
        <v>7</v>
      </c>
      <c r="AC18" s="28">
        <f t="shared" si="6"/>
        <v>3336.6671527352642</v>
      </c>
      <c r="AD18" s="27">
        <f t="shared" si="7"/>
        <v>1387.0079601598165</v>
      </c>
      <c r="AE18" s="27">
        <f t="shared" si="8"/>
        <v>1949.6591925754476</v>
      </c>
      <c r="AF18" s="27">
        <f t="shared" si="9"/>
        <v>136751.13682340618</v>
      </c>
    </row>
    <row r="19" spans="5:32" x14ac:dyDescent="0.25">
      <c r="E19">
        <v>12</v>
      </c>
      <c r="F19" s="5">
        <f t="shared" si="0"/>
        <v>916.66666666666663</v>
      </c>
      <c r="G19" s="9">
        <f t="shared" si="1"/>
        <v>0.96085335192300403</v>
      </c>
      <c r="H19" s="14">
        <f t="shared" si="2"/>
        <v>880.78223926275371</v>
      </c>
      <c r="P19">
        <v>12</v>
      </c>
      <c r="Q19" s="5">
        <f t="shared" si="3"/>
        <v>916.66666666666663</v>
      </c>
      <c r="R19" s="9">
        <f t="shared" si="4"/>
        <v>0.94190533966591972</v>
      </c>
      <c r="S19" s="5">
        <f t="shared" si="5"/>
        <v>863.41322802709306</v>
      </c>
      <c r="AB19" s="25">
        <v>8</v>
      </c>
      <c r="AC19" s="28">
        <f t="shared" si="6"/>
        <v>3336.6671527352642</v>
      </c>
      <c r="AD19" s="27">
        <f t="shared" si="7"/>
        <v>1367.5113682340618</v>
      </c>
      <c r="AE19" s="27">
        <f t="shared" si="8"/>
        <v>1969.1557845012023</v>
      </c>
      <c r="AF19" s="27">
        <f t="shared" si="9"/>
        <v>134781.98103890498</v>
      </c>
    </row>
    <row r="20" spans="5:32" x14ac:dyDescent="0.25">
      <c r="E20">
        <v>13</v>
      </c>
      <c r="F20" s="5">
        <f t="shared" si="0"/>
        <v>916.66666666666663</v>
      </c>
      <c r="G20" s="9">
        <f t="shared" si="1"/>
        <v>0.95766114809601743</v>
      </c>
      <c r="H20" s="14">
        <f t="shared" si="2"/>
        <v>877.85605242134932</v>
      </c>
      <c r="P20">
        <v>13</v>
      </c>
      <c r="Q20" s="5">
        <f t="shared" si="3"/>
        <v>916.66666666666663</v>
      </c>
      <c r="R20" s="9">
        <f t="shared" si="4"/>
        <v>0.93721924344867635</v>
      </c>
      <c r="S20" s="5">
        <f t="shared" si="5"/>
        <v>859.11763982795333</v>
      </c>
      <c r="AB20" s="25">
        <v>9</v>
      </c>
      <c r="AC20" s="28">
        <f t="shared" si="6"/>
        <v>3336.6671527352642</v>
      </c>
      <c r="AD20" s="27">
        <f t="shared" si="7"/>
        <v>1347.8198103890497</v>
      </c>
      <c r="AE20" s="27">
        <f t="shared" si="8"/>
        <v>1988.8473423462144</v>
      </c>
      <c r="AF20" s="27">
        <f t="shared" si="9"/>
        <v>132793.13369655877</v>
      </c>
    </row>
    <row r="21" spans="5:32" x14ac:dyDescent="0.25">
      <c r="E21">
        <v>14</v>
      </c>
      <c r="F21" s="5">
        <f t="shared" si="0"/>
        <v>916.66666666666663</v>
      </c>
      <c r="G21" s="9">
        <f t="shared" si="1"/>
        <v>0.95447954959735948</v>
      </c>
      <c r="H21" s="14">
        <f t="shared" si="2"/>
        <v>874.93958713091286</v>
      </c>
      <c r="P21">
        <v>14</v>
      </c>
      <c r="Q21" s="5">
        <f t="shared" si="3"/>
        <v>916.66666666666663</v>
      </c>
      <c r="R21" s="9">
        <f t="shared" si="4"/>
        <v>0.93255646114296176</v>
      </c>
      <c r="S21" s="5">
        <f t="shared" si="5"/>
        <v>854.84342271438163</v>
      </c>
      <c r="AB21" s="25">
        <v>10</v>
      </c>
      <c r="AC21" s="28">
        <f t="shared" si="6"/>
        <v>3336.6671527352642</v>
      </c>
      <c r="AD21" s="27">
        <f t="shared" si="7"/>
        <v>1327.9313369655877</v>
      </c>
      <c r="AE21" s="27">
        <f t="shared" si="8"/>
        <v>2008.7358157696765</v>
      </c>
      <c r="AF21" s="27">
        <f t="shared" si="9"/>
        <v>130784.3978807891</v>
      </c>
    </row>
    <row r="22" spans="5:32" x14ac:dyDescent="0.25">
      <c r="E22">
        <v>15</v>
      </c>
      <c r="F22" s="5">
        <f t="shared" si="0"/>
        <v>916.66666666666663</v>
      </c>
      <c r="G22" s="9">
        <f t="shared" si="1"/>
        <v>0.95130852119338127</v>
      </c>
      <c r="H22" s="14">
        <f t="shared" si="2"/>
        <v>872.03281109393276</v>
      </c>
      <c r="P22">
        <v>15</v>
      </c>
      <c r="Q22" s="5">
        <f t="shared" si="3"/>
        <v>916.66666666666663</v>
      </c>
      <c r="R22" s="9">
        <f t="shared" si="4"/>
        <v>0.92791687675916612</v>
      </c>
      <c r="S22" s="5">
        <f t="shared" si="5"/>
        <v>850.59047036256891</v>
      </c>
      <c r="AB22" s="26">
        <v>11</v>
      </c>
      <c r="AC22" s="28">
        <f t="shared" si="6"/>
        <v>3336.6671527352642</v>
      </c>
      <c r="AD22" s="27">
        <f t="shared" si="7"/>
        <v>1307.8439788078911</v>
      </c>
      <c r="AE22" s="27">
        <f t="shared" si="8"/>
        <v>2028.8231739273731</v>
      </c>
      <c r="AF22" s="27">
        <f t="shared" si="9"/>
        <v>128755.57470686172</v>
      </c>
    </row>
    <row r="23" spans="5:32" x14ac:dyDescent="0.25">
      <c r="E23">
        <v>16</v>
      </c>
      <c r="F23" s="5">
        <f t="shared" si="0"/>
        <v>916.66666666666663</v>
      </c>
      <c r="G23" s="9">
        <f t="shared" si="1"/>
        <v>0.94814802776748963</v>
      </c>
      <c r="H23" s="14">
        <f t="shared" si="2"/>
        <v>869.13569212019877</v>
      </c>
      <c r="P23">
        <v>16</v>
      </c>
      <c r="Q23" s="5">
        <f t="shared" si="3"/>
        <v>916.66666666666663</v>
      </c>
      <c r="R23" s="9">
        <f t="shared" si="4"/>
        <v>0.92330037488474248</v>
      </c>
      <c r="S23" s="5">
        <f t="shared" si="5"/>
        <v>846.3586769776806</v>
      </c>
      <c r="AB23" s="26">
        <v>12</v>
      </c>
      <c r="AC23" s="28">
        <f t="shared" si="6"/>
        <v>3336.6671527352642</v>
      </c>
      <c r="AD23" s="27">
        <f t="shared" si="7"/>
        <v>1287.5557470686172</v>
      </c>
      <c r="AE23" s="27">
        <f t="shared" si="8"/>
        <v>2049.111405666647</v>
      </c>
      <c r="AF23" s="27">
        <f t="shared" si="9"/>
        <v>126706.46330119508</v>
      </c>
    </row>
    <row r="24" spans="5:32" x14ac:dyDescent="0.25">
      <c r="E24">
        <v>17</v>
      </c>
      <c r="F24" s="5">
        <f t="shared" si="0"/>
        <v>916.66666666666663</v>
      </c>
      <c r="G24" s="9">
        <f t="shared" si="1"/>
        <v>0.94499803431975693</v>
      </c>
      <c r="H24" s="14">
        <f t="shared" si="2"/>
        <v>866.24819812644387</v>
      </c>
      <c r="P24">
        <v>17</v>
      </c>
      <c r="Q24" s="5">
        <f t="shared" si="3"/>
        <v>916.66666666666663</v>
      </c>
      <c r="R24" s="9">
        <f t="shared" si="4"/>
        <v>0.9187068406813359</v>
      </c>
      <c r="S24" s="5">
        <f t="shared" si="5"/>
        <v>842.14793729122459</v>
      </c>
      <c r="AB24" s="26">
        <v>13</v>
      </c>
      <c r="AC24" s="28">
        <f t="shared" si="6"/>
        <v>3336.6671527352642</v>
      </c>
      <c r="AD24" s="27">
        <f t="shared" si="7"/>
        <v>1267.0646330119507</v>
      </c>
      <c r="AE24" s="27">
        <f t="shared" si="8"/>
        <v>2069.6025197233134</v>
      </c>
      <c r="AF24" s="27">
        <f t="shared" si="9"/>
        <v>124636.86078147177</v>
      </c>
    </row>
    <row r="25" spans="5:32" x14ac:dyDescent="0.25">
      <c r="E25">
        <v>18</v>
      </c>
      <c r="F25" s="5">
        <f t="shared" si="0"/>
        <v>916.66666666666663</v>
      </c>
      <c r="G25" s="9">
        <f t="shared" si="1"/>
        <v>0.9418585059665352</v>
      </c>
      <c r="H25" s="14">
        <f t="shared" si="2"/>
        <v>863.37029713599054</v>
      </c>
      <c r="P25">
        <v>18</v>
      </c>
      <c r="Q25" s="5">
        <f t="shared" si="3"/>
        <v>916.66666666666663</v>
      </c>
      <c r="R25" s="9">
        <f t="shared" si="4"/>
        <v>0.91413615988192654</v>
      </c>
      <c r="S25" s="5">
        <f t="shared" si="5"/>
        <v>837.95814655843265</v>
      </c>
      <c r="AB25" s="26">
        <v>14</v>
      </c>
      <c r="AC25" s="28">
        <f t="shared" si="6"/>
        <v>3336.6671527352642</v>
      </c>
      <c r="AD25" s="27">
        <f t="shared" si="7"/>
        <v>1246.3686078147177</v>
      </c>
      <c r="AE25" s="27">
        <f t="shared" si="8"/>
        <v>2090.2985449205462</v>
      </c>
      <c r="AF25" s="27">
        <f t="shared" si="9"/>
        <v>122546.56223655122</v>
      </c>
    </row>
    <row r="26" spans="5:32" x14ac:dyDescent="0.25">
      <c r="E26">
        <v>19</v>
      </c>
      <c r="F26" s="5">
        <f t="shared" si="0"/>
        <v>916.66666666666663</v>
      </c>
      <c r="G26" s="9">
        <f t="shared" si="1"/>
        <v>0.93872940794006809</v>
      </c>
      <c r="H26" s="14">
        <f t="shared" si="2"/>
        <v>860.50195727839571</v>
      </c>
      <c r="P26">
        <v>19</v>
      </c>
      <c r="Q26" s="5">
        <f t="shared" si="3"/>
        <v>916.66666666666663</v>
      </c>
      <c r="R26" s="9">
        <f t="shared" si="4"/>
        <v>0.90958821878798668</v>
      </c>
      <c r="S26" s="5">
        <f t="shared" si="5"/>
        <v>833.78920055565447</v>
      </c>
      <c r="AB26" s="26">
        <v>15</v>
      </c>
      <c r="AC26" s="28">
        <f t="shared" si="6"/>
        <v>3336.6671527352642</v>
      </c>
      <c r="AD26" s="27">
        <f t="shared" si="7"/>
        <v>1225.4656223655122</v>
      </c>
      <c r="AE26" s="27">
        <f t="shared" si="8"/>
        <v>2111.2015303697517</v>
      </c>
      <c r="AF26" s="27">
        <f t="shared" si="9"/>
        <v>120435.36070618147</v>
      </c>
    </row>
    <row r="27" spans="5:32" x14ac:dyDescent="0.25">
      <c r="E27">
        <v>20</v>
      </c>
      <c r="F27" s="5">
        <f t="shared" si="0"/>
        <v>916.66666666666663</v>
      </c>
      <c r="G27" s="9">
        <f t="shared" si="1"/>
        <v>0.93561070558810766</v>
      </c>
      <c r="H27" s="14">
        <f t="shared" si="2"/>
        <v>857.64314678909864</v>
      </c>
      <c r="P27">
        <v>20</v>
      </c>
      <c r="Q27" s="5">
        <f t="shared" si="3"/>
        <v>916.66666666666663</v>
      </c>
      <c r="R27" s="9">
        <f t="shared" si="4"/>
        <v>0.90506290426665348</v>
      </c>
      <c r="S27" s="5">
        <f t="shared" si="5"/>
        <v>829.64099557776569</v>
      </c>
      <c r="AB27" s="26">
        <v>16</v>
      </c>
      <c r="AC27" s="28">
        <f t="shared" si="6"/>
        <v>3336.6671527352642</v>
      </c>
      <c r="AD27" s="27">
        <f t="shared" si="7"/>
        <v>1204.3536070618147</v>
      </c>
      <c r="AE27" s="27">
        <f t="shared" si="8"/>
        <v>2132.3135456734494</v>
      </c>
      <c r="AF27" s="27">
        <f t="shared" si="9"/>
        <v>118303.04716050802</v>
      </c>
    </row>
    <row r="28" spans="5:32" x14ac:dyDescent="0.25">
      <c r="E28">
        <v>21</v>
      </c>
      <c r="F28" s="5">
        <f t="shared" si="0"/>
        <v>916.66666666666663</v>
      </c>
      <c r="G28" s="9">
        <f t="shared" si="1"/>
        <v>0.93250236437352929</v>
      </c>
      <c r="H28" s="14">
        <f t="shared" si="2"/>
        <v>854.79383400906852</v>
      </c>
      <c r="P28">
        <v>21</v>
      </c>
      <c r="Q28" s="5">
        <f t="shared" si="3"/>
        <v>916.66666666666663</v>
      </c>
      <c r="R28" s="9">
        <f t="shared" si="4"/>
        <v>0.90056010374791418</v>
      </c>
      <c r="S28" s="5">
        <f t="shared" si="5"/>
        <v>825.51342843558791</v>
      </c>
      <c r="AB28" s="26">
        <v>17</v>
      </c>
      <c r="AC28" s="28">
        <f t="shared" si="6"/>
        <v>3336.6671527352642</v>
      </c>
      <c r="AD28" s="27">
        <f t="shared" si="7"/>
        <v>1183.0304716050803</v>
      </c>
      <c r="AE28" s="27">
        <f t="shared" si="8"/>
        <v>2153.6366811301841</v>
      </c>
      <c r="AF28" s="27">
        <f t="shared" si="9"/>
        <v>116149.41047937784</v>
      </c>
    </row>
    <row r="29" spans="5:32" x14ac:dyDescent="0.25">
      <c r="E29">
        <v>22</v>
      </c>
      <c r="F29" s="5">
        <f t="shared" si="0"/>
        <v>916.66666666666663</v>
      </c>
      <c r="G29" s="9">
        <f t="shared" si="1"/>
        <v>0.92940434987394915</v>
      </c>
      <c r="H29" s="14">
        <f t="shared" si="2"/>
        <v>851.9539873844534</v>
      </c>
      <c r="P29">
        <v>22</v>
      </c>
      <c r="Q29" s="5">
        <f t="shared" si="3"/>
        <v>916.66666666666663</v>
      </c>
      <c r="R29" s="9">
        <f t="shared" si="4"/>
        <v>0.89607970522180524</v>
      </c>
      <c r="S29" s="5">
        <f t="shared" si="5"/>
        <v>821.40639645332146</v>
      </c>
      <c r="AB29" s="26">
        <v>18</v>
      </c>
      <c r="AC29" s="28">
        <f t="shared" si="6"/>
        <v>3336.6671527352642</v>
      </c>
      <c r="AD29" s="27">
        <f t="shared" si="7"/>
        <v>1161.4941047937784</v>
      </c>
      <c r="AE29" s="27">
        <f t="shared" si="8"/>
        <v>2175.1730479414855</v>
      </c>
      <c r="AF29" s="27">
        <f t="shared" si="9"/>
        <v>113974.23743143636</v>
      </c>
    </row>
    <row r="30" spans="5:32" x14ac:dyDescent="0.25">
      <c r="E30">
        <v>23</v>
      </c>
      <c r="F30" s="5">
        <f t="shared" si="0"/>
        <v>916.66666666666663</v>
      </c>
      <c r="G30" s="9">
        <f t="shared" si="1"/>
        <v>0.9263166277813446</v>
      </c>
      <c r="H30" s="14">
        <f t="shared" si="2"/>
        <v>849.12357546623252</v>
      </c>
      <c r="P30">
        <v>23</v>
      </c>
      <c r="Q30" s="5">
        <f t="shared" si="3"/>
        <v>916.66666666666663</v>
      </c>
      <c r="R30" s="9">
        <f t="shared" si="4"/>
        <v>0.89162159723562728</v>
      </c>
      <c r="S30" s="5">
        <f t="shared" si="5"/>
        <v>817.31979746599166</v>
      </c>
      <c r="AB30" s="26">
        <v>19</v>
      </c>
      <c r="AC30" s="28">
        <f t="shared" si="6"/>
        <v>3336.6671527352642</v>
      </c>
      <c r="AD30" s="27">
        <f t="shared" si="7"/>
        <v>1139.7423743143636</v>
      </c>
      <c r="AE30" s="27">
        <f t="shared" si="8"/>
        <v>2196.9247784209006</v>
      </c>
      <c r="AF30" s="27">
        <f t="shared" si="9"/>
        <v>111777.31265301545</v>
      </c>
    </row>
    <row r="31" spans="5:32" x14ac:dyDescent="0.25">
      <c r="E31">
        <v>24</v>
      </c>
      <c r="F31" s="5">
        <f t="shared" si="0"/>
        <v>916.66666666666663</v>
      </c>
      <c r="G31" s="9">
        <f t="shared" si="1"/>
        <v>0.92323916390167238</v>
      </c>
      <c r="H31" s="14">
        <f t="shared" si="2"/>
        <v>846.3025669098663</v>
      </c>
      <c r="P31">
        <v>24</v>
      </c>
      <c r="Q31" s="5">
        <f t="shared" si="3"/>
        <v>916.66666666666663</v>
      </c>
      <c r="R31" s="9">
        <f t="shared" si="4"/>
        <v>0.88718566889117134</v>
      </c>
      <c r="S31" s="5">
        <f t="shared" si="5"/>
        <v>813.25352981690708</v>
      </c>
      <c r="AB31" s="26">
        <v>20</v>
      </c>
      <c r="AC31" s="28">
        <f t="shared" si="6"/>
        <v>3336.6671527352642</v>
      </c>
      <c r="AD31" s="27">
        <f t="shared" si="7"/>
        <v>1117.7731265301545</v>
      </c>
      <c r="AE31" s="27">
        <f t="shared" si="8"/>
        <v>2218.8940262051096</v>
      </c>
      <c r="AF31" s="27">
        <f t="shared" si="9"/>
        <v>109558.41862681035</v>
      </c>
    </row>
    <row r="32" spans="5:32" x14ac:dyDescent="0.25">
      <c r="E32">
        <v>25</v>
      </c>
      <c r="F32" s="5">
        <f t="shared" si="0"/>
        <v>916.66666666666663</v>
      </c>
      <c r="G32" s="9">
        <f t="shared" si="1"/>
        <v>0.92017192415449078</v>
      </c>
      <c r="H32" s="14">
        <f t="shared" si="2"/>
        <v>843.49093047494989</v>
      </c>
      <c r="P32">
        <v>25</v>
      </c>
      <c r="Q32" s="5">
        <f t="shared" si="3"/>
        <v>916.66666666666663</v>
      </c>
      <c r="R32" s="9">
        <f t="shared" si="4"/>
        <v>0.8827718098419618</v>
      </c>
      <c r="S32" s="5">
        <f t="shared" si="5"/>
        <v>809.20749235513165</v>
      </c>
      <c r="AB32" s="26">
        <v>21</v>
      </c>
      <c r="AC32" s="28">
        <f t="shared" si="6"/>
        <v>3336.6671527352642</v>
      </c>
      <c r="AD32" s="27">
        <f t="shared" si="7"/>
        <v>1095.5841862681036</v>
      </c>
      <c r="AE32" s="27">
        <f t="shared" si="8"/>
        <v>2241.0829664671605</v>
      </c>
      <c r="AF32" s="27">
        <f t="shared" si="9"/>
        <v>107317.33566034319</v>
      </c>
    </row>
    <row r="33" spans="5:32" x14ac:dyDescent="0.25">
      <c r="E33">
        <v>26</v>
      </c>
      <c r="F33" s="5">
        <f t="shared" si="0"/>
        <v>916.66666666666663</v>
      </c>
      <c r="G33" s="9">
        <f t="shared" si="1"/>
        <v>0.91711487457258201</v>
      </c>
      <c r="H33" s="14">
        <f t="shared" si="2"/>
        <v>840.68863502486681</v>
      </c>
      <c r="P33">
        <v>26</v>
      </c>
      <c r="Q33" s="5">
        <f t="shared" si="3"/>
        <v>916.66666666666663</v>
      </c>
      <c r="R33" s="9">
        <f t="shared" si="4"/>
        <v>0.87837991029050932</v>
      </c>
      <c r="S33" s="5">
        <f t="shared" si="5"/>
        <v>805.18158443296682</v>
      </c>
      <c r="AB33" s="26">
        <v>22</v>
      </c>
      <c r="AC33" s="28">
        <f t="shared" si="6"/>
        <v>3336.6671527352642</v>
      </c>
      <c r="AD33" s="27">
        <f t="shared" si="7"/>
        <v>1073.173356603432</v>
      </c>
      <c r="AE33" s="27">
        <f t="shared" si="8"/>
        <v>2263.4937961318319</v>
      </c>
      <c r="AF33" s="27">
        <f t="shared" si="9"/>
        <v>105053.84186421135</v>
      </c>
    </row>
    <row r="34" spans="5:32" x14ac:dyDescent="0.25">
      <c r="E34">
        <v>27</v>
      </c>
      <c r="F34" s="5">
        <f t="shared" si="0"/>
        <v>916.66666666666663</v>
      </c>
      <c r="G34" s="9">
        <f t="shared" si="1"/>
        <v>0.91406798130157663</v>
      </c>
      <c r="H34" s="14">
        <f t="shared" si="2"/>
        <v>837.89564952644525</v>
      </c>
      <c r="P34">
        <v>27</v>
      </c>
      <c r="Q34" s="5">
        <f t="shared" si="3"/>
        <v>916.66666666666663</v>
      </c>
      <c r="R34" s="9">
        <f t="shared" si="4"/>
        <v>0.87400986098558153</v>
      </c>
      <c r="S34" s="5">
        <f t="shared" si="5"/>
        <v>801.17570590344974</v>
      </c>
      <c r="AB34" s="26">
        <v>23</v>
      </c>
      <c r="AC34" s="28">
        <f t="shared" si="6"/>
        <v>3336.6671527352642</v>
      </c>
      <c r="AD34" s="27">
        <f t="shared" si="7"/>
        <v>1050.5384186421136</v>
      </c>
      <c r="AE34" s="27">
        <f t="shared" si="8"/>
        <v>2286.1287340931503</v>
      </c>
      <c r="AF34" s="27">
        <f t="shared" si="9"/>
        <v>102767.71313011821</v>
      </c>
    </row>
    <row r="35" spans="5:32" x14ac:dyDescent="0.25">
      <c r="E35">
        <v>28</v>
      </c>
      <c r="F35" s="5">
        <f t="shared" si="0"/>
        <v>916.66666666666663</v>
      </c>
      <c r="G35" s="9">
        <f t="shared" si="1"/>
        <v>0.91103121059957792</v>
      </c>
      <c r="H35" s="14">
        <f t="shared" si="2"/>
        <v>835.11194304961305</v>
      </c>
      <c r="P35">
        <v>28</v>
      </c>
      <c r="Q35" s="5">
        <f t="shared" si="3"/>
        <v>916.66666666666663</v>
      </c>
      <c r="R35" s="9">
        <f t="shared" si="4"/>
        <v>0.86966155321948435</v>
      </c>
      <c r="S35" s="5">
        <f t="shared" si="5"/>
        <v>797.18975711786061</v>
      </c>
      <c r="AB35" s="26">
        <v>24</v>
      </c>
      <c r="AC35" s="28">
        <f t="shared" si="6"/>
        <v>3336.6671527352642</v>
      </c>
      <c r="AD35" s="27">
        <f t="shared" si="7"/>
        <v>1027.677131301182</v>
      </c>
      <c r="AE35" s="27">
        <f t="shared" si="8"/>
        <v>2308.9900214340823</v>
      </c>
      <c r="AF35" s="27">
        <f t="shared" si="9"/>
        <v>100458.72310868412</v>
      </c>
    </row>
    <row r="36" spans="5:32" x14ac:dyDescent="0.25">
      <c r="E36">
        <v>29</v>
      </c>
      <c r="F36" s="5">
        <f t="shared" si="0"/>
        <v>916.66666666666663</v>
      </c>
      <c r="G36" s="9">
        <f t="shared" si="1"/>
        <v>0.90800452883678873</v>
      </c>
      <c r="H36" s="14">
        <f t="shared" si="2"/>
        <v>832.33748476705625</v>
      </c>
      <c r="P36">
        <v>29</v>
      </c>
      <c r="Q36" s="5">
        <f t="shared" si="3"/>
        <v>916.66666666666663</v>
      </c>
      <c r="R36" s="9">
        <f t="shared" si="4"/>
        <v>0.86533487882535765</v>
      </c>
      <c r="S36" s="5">
        <f t="shared" si="5"/>
        <v>793.22363892324449</v>
      </c>
      <c r="AB36" s="26">
        <v>25</v>
      </c>
      <c r="AC36" s="28">
        <f t="shared" si="6"/>
        <v>3336.6671527352642</v>
      </c>
      <c r="AD36" s="27">
        <f t="shared" si="7"/>
        <v>1004.5872310868413</v>
      </c>
      <c r="AE36" s="27">
        <f t="shared" si="8"/>
        <v>2332.0799216484229</v>
      </c>
      <c r="AF36" s="27">
        <f t="shared" si="9"/>
        <v>98126.64318703569</v>
      </c>
    </row>
    <row r="37" spans="5:32" x14ac:dyDescent="0.25">
      <c r="E37">
        <v>30</v>
      </c>
      <c r="F37" s="5">
        <f t="shared" si="0"/>
        <v>916.66666666666663</v>
      </c>
      <c r="G37" s="9">
        <f t="shared" si="1"/>
        <v>0.90498790249513816</v>
      </c>
      <c r="H37" s="14">
        <f t="shared" si="2"/>
        <v>829.57224395387664</v>
      </c>
      <c r="P37">
        <v>30</v>
      </c>
      <c r="Q37" s="5">
        <f t="shared" si="3"/>
        <v>916.66666666666663</v>
      </c>
      <c r="R37" s="9">
        <f t="shared" si="4"/>
        <v>0.86102973017448536</v>
      </c>
      <c r="S37" s="5">
        <f t="shared" si="5"/>
        <v>789.27725265994491</v>
      </c>
      <c r="AB37" s="26">
        <v>26</v>
      </c>
      <c r="AC37" s="28">
        <f t="shared" si="6"/>
        <v>3336.6671527352642</v>
      </c>
      <c r="AD37" s="27">
        <f t="shared" si="7"/>
        <v>981.26643187035688</v>
      </c>
      <c r="AE37" s="27">
        <f t="shared" si="8"/>
        <v>2355.4007208649073</v>
      </c>
      <c r="AF37" s="27">
        <f t="shared" si="9"/>
        <v>95771.242466170777</v>
      </c>
    </row>
    <row r="38" spans="5:32" x14ac:dyDescent="0.25">
      <c r="E38">
        <v>31</v>
      </c>
      <c r="F38" s="5">
        <f t="shared" si="0"/>
        <v>916.66666666666663</v>
      </c>
      <c r="G38" s="9">
        <f t="shared" si="1"/>
        <v>0.90198129816791162</v>
      </c>
      <c r="H38" s="14">
        <f t="shared" si="2"/>
        <v>826.8161899872523</v>
      </c>
      <c r="P38">
        <v>31</v>
      </c>
      <c r="Q38" s="5">
        <f t="shared" si="3"/>
        <v>916.66666666666663</v>
      </c>
      <c r="R38" s="9">
        <f t="shared" si="4"/>
        <v>0.85674600017361746</v>
      </c>
      <c r="S38" s="5">
        <f t="shared" si="5"/>
        <v>785.35050015914931</v>
      </c>
      <c r="AB38" s="26">
        <v>27</v>
      </c>
      <c r="AC38" s="28">
        <f t="shared" si="6"/>
        <v>3336.6671527352642</v>
      </c>
      <c r="AD38" s="27">
        <f t="shared" si="7"/>
        <v>957.71242466170781</v>
      </c>
      <c r="AE38" s="27">
        <f t="shared" si="8"/>
        <v>2378.9547280735565</v>
      </c>
      <c r="AF38" s="27">
        <f t="shared" si="9"/>
        <v>93392.28773809722</v>
      </c>
    </row>
    <row r="39" spans="5:32" x14ac:dyDescent="0.25">
      <c r="E39">
        <v>32</v>
      </c>
      <c r="F39" s="5">
        <f t="shared" si="0"/>
        <v>916.66666666666663</v>
      </c>
      <c r="G39" s="9">
        <f t="shared" si="1"/>
        <v>0.89898468255938024</v>
      </c>
      <c r="H39" s="14">
        <f t="shared" si="2"/>
        <v>824.06929234609856</v>
      </c>
      <c r="P39">
        <v>32</v>
      </c>
      <c r="Q39" s="5">
        <f t="shared" si="3"/>
        <v>916.66666666666663</v>
      </c>
      <c r="R39" s="9">
        <f t="shared" si="4"/>
        <v>0.85248358226230603</v>
      </c>
      <c r="S39" s="5">
        <f t="shared" si="5"/>
        <v>781.44328374044721</v>
      </c>
      <c r="AB39" s="26">
        <v>28</v>
      </c>
      <c r="AC39" s="28">
        <f t="shared" si="6"/>
        <v>3336.6671527352642</v>
      </c>
      <c r="AD39" s="27">
        <f t="shared" si="7"/>
        <v>933.92287738097218</v>
      </c>
      <c r="AE39" s="27">
        <f t="shared" si="8"/>
        <v>2402.7442753542919</v>
      </c>
      <c r="AF39" s="27">
        <f t="shared" si="9"/>
        <v>90989.543462742935</v>
      </c>
    </row>
    <row r="40" spans="5:32" x14ac:dyDescent="0.25">
      <c r="E40">
        <v>33</v>
      </c>
      <c r="F40" s="5">
        <f t="shared" si="0"/>
        <v>916.66666666666663</v>
      </c>
      <c r="G40" s="9">
        <f t="shared" si="1"/>
        <v>0.89599802248443194</v>
      </c>
      <c r="H40" s="14">
        <f t="shared" si="2"/>
        <v>821.33152061072929</v>
      </c>
      <c r="P40">
        <v>33</v>
      </c>
      <c r="Q40" s="5">
        <f t="shared" si="3"/>
        <v>916.66666666666663</v>
      </c>
      <c r="R40" s="9">
        <f t="shared" si="4"/>
        <v>0.84824237041025496</v>
      </c>
      <c r="S40" s="5">
        <f t="shared" si="5"/>
        <v>777.55550620940039</v>
      </c>
      <c r="AB40" s="26">
        <v>29</v>
      </c>
      <c r="AC40" s="28">
        <f t="shared" si="6"/>
        <v>3336.6671527352642</v>
      </c>
      <c r="AD40" s="27">
        <f t="shared" si="7"/>
        <v>909.89543462742938</v>
      </c>
      <c r="AE40" s="27">
        <f t="shared" si="8"/>
        <v>2426.7717181078347</v>
      </c>
      <c r="AF40" s="27">
        <f t="shared" si="9"/>
        <v>88562.771744635102</v>
      </c>
    </row>
    <row r="41" spans="5:32" x14ac:dyDescent="0.25">
      <c r="E41">
        <v>34</v>
      </c>
      <c r="F41" s="5">
        <f t="shared" si="0"/>
        <v>916.66666666666663</v>
      </c>
      <c r="G41" s="9">
        <f t="shared" si="1"/>
        <v>0.89302128486820465</v>
      </c>
      <c r="H41" s="14">
        <f t="shared" si="2"/>
        <v>818.60284446252092</v>
      </c>
      <c r="P41">
        <v>34</v>
      </c>
      <c r="Q41" s="5">
        <f t="shared" si="3"/>
        <v>916.66666666666663</v>
      </c>
      <c r="R41" s="9">
        <f t="shared" si="4"/>
        <v>0.84402225911468165</v>
      </c>
      <c r="S41" s="5">
        <f t="shared" si="5"/>
        <v>773.68707085512483</v>
      </c>
      <c r="AB41" s="26">
        <v>30</v>
      </c>
      <c r="AC41" s="28">
        <f t="shared" si="6"/>
        <v>3336.6671527352642</v>
      </c>
      <c r="AD41" s="27">
        <f t="shared" si="7"/>
        <v>885.62771744635108</v>
      </c>
      <c r="AE41" s="27">
        <f t="shared" si="8"/>
        <v>2451.039435288913</v>
      </c>
      <c r="AF41" s="27">
        <f t="shared" si="9"/>
        <v>86111.732309346189</v>
      </c>
    </row>
    <row r="42" spans="5:32" x14ac:dyDescent="0.25">
      <c r="E42">
        <v>35</v>
      </c>
      <c r="F42" s="5">
        <f t="shared" si="0"/>
        <v>916.66666666666663</v>
      </c>
      <c r="G42" s="9">
        <f t="shared" si="1"/>
        <v>0.8900544367457186</v>
      </c>
      <c r="H42" s="14">
        <f t="shared" si="2"/>
        <v>815.88323368357533</v>
      </c>
      <c r="P42">
        <v>35</v>
      </c>
      <c r="Q42" s="5">
        <f t="shared" si="3"/>
        <v>916.66666666666663</v>
      </c>
      <c r="R42" s="9">
        <f t="shared" si="4"/>
        <v>0.83982314339769315</v>
      </c>
      <c r="S42" s="5">
        <f t="shared" si="5"/>
        <v>769.83788144788537</v>
      </c>
      <c r="AB42" s="26">
        <v>31</v>
      </c>
      <c r="AC42" s="28">
        <f t="shared" si="6"/>
        <v>3336.6671527352642</v>
      </c>
      <c r="AD42" s="27">
        <f t="shared" si="7"/>
        <v>861.11732309346189</v>
      </c>
      <c r="AE42" s="27">
        <f t="shared" si="8"/>
        <v>2475.5498296418023</v>
      </c>
      <c r="AF42" s="27">
        <f t="shared" si="9"/>
        <v>83636.182479704381</v>
      </c>
    </row>
    <row r="43" spans="5:32" x14ac:dyDescent="0.25">
      <c r="E43">
        <v>36</v>
      </c>
      <c r="F43" s="5">
        <f t="shared" si="0"/>
        <v>916.66666666666663</v>
      </c>
      <c r="G43" s="9">
        <f t="shared" si="1"/>
        <v>0.8870974452615138</v>
      </c>
      <c r="H43" s="14">
        <f t="shared" si="2"/>
        <v>813.17265815638757</v>
      </c>
      <c r="P43">
        <v>36</v>
      </c>
      <c r="Q43" s="5">
        <f t="shared" si="3"/>
        <v>916.66666666666663</v>
      </c>
      <c r="R43" s="9">
        <f t="shared" si="4"/>
        <v>0.83564491880367509</v>
      </c>
      <c r="S43" s="5">
        <f t="shared" si="5"/>
        <v>766.00784223670212</v>
      </c>
      <c r="AB43" s="26">
        <v>32</v>
      </c>
      <c r="AC43" s="28">
        <f t="shared" si="6"/>
        <v>3336.6671527352642</v>
      </c>
      <c r="AD43" s="27">
        <f t="shared" si="7"/>
        <v>836.36182479704382</v>
      </c>
      <c r="AE43" s="27">
        <f t="shared" si="8"/>
        <v>2500.3053279382202</v>
      </c>
      <c r="AF43" s="27">
        <f t="shared" si="9"/>
        <v>81135.877151766166</v>
      </c>
    </row>
    <row r="44" spans="5:32" x14ac:dyDescent="0.25">
      <c r="E44">
        <v>37</v>
      </c>
      <c r="F44" s="5">
        <f t="shared" si="0"/>
        <v>916.66666666666663</v>
      </c>
      <c r="G44" s="9">
        <f t="shared" si="1"/>
        <v>0.88415027766928267</v>
      </c>
      <c r="H44" s="14">
        <f t="shared" si="2"/>
        <v>810.47108786350907</v>
      </c>
      <c r="P44">
        <v>37</v>
      </c>
      <c r="Q44" s="5">
        <f t="shared" si="3"/>
        <v>916.66666666666663</v>
      </c>
      <c r="R44" s="9">
        <f t="shared" si="4"/>
        <v>0.83148748139669182</v>
      </c>
      <c r="S44" s="5">
        <f t="shared" si="5"/>
        <v>762.1968579469675</v>
      </c>
      <c r="AB44" s="26">
        <v>33</v>
      </c>
      <c r="AC44" s="28">
        <f t="shared" si="6"/>
        <v>3336.6671527352642</v>
      </c>
      <c r="AD44" s="27">
        <f t="shared" si="7"/>
        <v>811.35877151766169</v>
      </c>
      <c r="AE44" s="27">
        <f t="shared" si="8"/>
        <v>2525.3083812176023</v>
      </c>
      <c r="AF44" s="27">
        <f t="shared" si="9"/>
        <v>78610.568770548562</v>
      </c>
    </row>
    <row r="45" spans="5:32" x14ac:dyDescent="0.25">
      <c r="E45">
        <v>38</v>
      </c>
      <c r="F45" s="5">
        <f t="shared" si="0"/>
        <v>916.66666666666663</v>
      </c>
      <c r="G45" s="9">
        <f t="shared" si="1"/>
        <v>0.88121290133151087</v>
      </c>
      <c r="H45" s="14">
        <f t="shared" si="2"/>
        <v>807.77849288721825</v>
      </c>
      <c r="P45">
        <v>38</v>
      </c>
      <c r="Q45" s="5">
        <f t="shared" si="3"/>
        <v>916.66666666666663</v>
      </c>
      <c r="R45" s="9">
        <f t="shared" si="4"/>
        <v>0.8273507277579023</v>
      </c>
      <c r="S45" s="5">
        <f t="shared" si="5"/>
        <v>758.40483377807709</v>
      </c>
      <c r="AB45" s="26">
        <v>34</v>
      </c>
      <c r="AC45" s="28">
        <f t="shared" si="6"/>
        <v>3336.6671527352642</v>
      </c>
      <c r="AD45" s="27">
        <f t="shared" si="7"/>
        <v>786.10568770548559</v>
      </c>
      <c r="AE45" s="27">
        <f t="shared" si="8"/>
        <v>2550.5614650297784</v>
      </c>
      <c r="AF45" s="27">
        <f t="shared" si="9"/>
        <v>76060.007305518782</v>
      </c>
    </row>
    <row r="46" spans="5:32" x14ac:dyDescent="0.25">
      <c r="E46">
        <v>39</v>
      </c>
      <c r="F46" s="5">
        <f t="shared" si="0"/>
        <v>916.66666666666663</v>
      </c>
      <c r="G46" s="9">
        <f t="shared" si="1"/>
        <v>0.87828528371911352</v>
      </c>
      <c r="H46" s="14">
        <f t="shared" si="2"/>
        <v>805.09484340918732</v>
      </c>
      <c r="P46">
        <v>39</v>
      </c>
      <c r="Q46" s="5">
        <f t="shared" si="3"/>
        <v>916.66666666666663</v>
      </c>
      <c r="R46" s="9">
        <f t="shared" si="4"/>
        <v>0.82323455498298748</v>
      </c>
      <c r="S46" s="5">
        <f t="shared" si="5"/>
        <v>754.63167540107179</v>
      </c>
      <c r="AB46" s="26">
        <v>35</v>
      </c>
      <c r="AC46" s="28">
        <f t="shared" si="6"/>
        <v>3336.6671527352642</v>
      </c>
      <c r="AD46" s="27">
        <f t="shared" si="7"/>
        <v>760.60007305518786</v>
      </c>
      <c r="AE46" s="27">
        <f t="shared" si="8"/>
        <v>2576.0670796800764</v>
      </c>
      <c r="AF46" s="27">
        <f t="shared" si="9"/>
        <v>73483.940225838713</v>
      </c>
    </row>
    <row r="47" spans="5:32" x14ac:dyDescent="0.25">
      <c r="E47">
        <v>40</v>
      </c>
      <c r="F47" s="5">
        <f t="shared" si="0"/>
        <v>916.66666666666663</v>
      </c>
      <c r="G47" s="9">
        <f t="shared" si="1"/>
        <v>0.87536739241107675</v>
      </c>
      <c r="H47" s="14">
        <f t="shared" si="2"/>
        <v>802.42010971015361</v>
      </c>
      <c r="P47">
        <v>40</v>
      </c>
      <c r="Q47" s="5">
        <f t="shared" si="3"/>
        <v>916.66666666666663</v>
      </c>
      <c r="R47" s="9">
        <f t="shared" si="4"/>
        <v>0.81913886067958963</v>
      </c>
      <c r="S47" s="5">
        <f t="shared" si="5"/>
        <v>750.8772889562905</v>
      </c>
      <c r="AB47" s="26">
        <v>36</v>
      </c>
      <c r="AC47" s="28">
        <f t="shared" si="6"/>
        <v>3336.6671527352642</v>
      </c>
      <c r="AD47" s="27">
        <f t="shared" si="7"/>
        <v>734.83940225838717</v>
      </c>
      <c r="AE47" s="27">
        <f t="shared" si="8"/>
        <v>2601.8277504768771</v>
      </c>
      <c r="AF47" s="27">
        <f t="shared" si="9"/>
        <v>70882.112475361835</v>
      </c>
    </row>
    <row r="48" spans="5:32" x14ac:dyDescent="0.25">
      <c r="E48">
        <v>41</v>
      </c>
      <c r="F48" s="5">
        <f t="shared" si="0"/>
        <v>916.66666666666663</v>
      </c>
      <c r="G48" s="9">
        <f t="shared" si="1"/>
        <v>0.87245919509409642</v>
      </c>
      <c r="H48" s="14">
        <f t="shared" si="2"/>
        <v>799.7542621695884</v>
      </c>
      <c r="P48">
        <v>41</v>
      </c>
      <c r="Q48" s="5">
        <f t="shared" si="3"/>
        <v>916.66666666666663</v>
      </c>
      <c r="R48" s="9">
        <f t="shared" si="4"/>
        <v>0.81506354296476591</v>
      </c>
      <c r="S48" s="5">
        <f t="shared" si="5"/>
        <v>747.14158105103536</v>
      </c>
      <c r="AB48" s="26">
        <v>37</v>
      </c>
      <c r="AC48" s="28">
        <f t="shared" si="6"/>
        <v>3336.6671527352642</v>
      </c>
      <c r="AD48" s="27">
        <f t="shared" si="7"/>
        <v>708.82112475361839</v>
      </c>
      <c r="AE48" s="27">
        <f t="shared" si="8"/>
        <v>2627.8460279816459</v>
      </c>
      <c r="AF48" s="27">
        <f t="shared" si="9"/>
        <v>68254.266447380185</v>
      </c>
    </row>
    <row r="49" spans="5:32" x14ac:dyDescent="0.25">
      <c r="E49">
        <v>42</v>
      </c>
      <c r="F49" s="5">
        <f t="shared" si="0"/>
        <v>916.66666666666663</v>
      </c>
      <c r="G49" s="9">
        <f t="shared" si="1"/>
        <v>0.86956065956222217</v>
      </c>
      <c r="H49" s="14">
        <f t="shared" si="2"/>
        <v>797.0972712653703</v>
      </c>
      <c r="P49">
        <v>42</v>
      </c>
      <c r="Q49" s="5">
        <f t="shared" si="3"/>
        <v>916.66666666666663</v>
      </c>
      <c r="R49" s="9">
        <f t="shared" si="4"/>
        <v>0.81100850046245387</v>
      </c>
      <c r="S49" s="5">
        <f t="shared" si="5"/>
        <v>743.42445875724934</v>
      </c>
      <c r="AB49" s="26">
        <v>38</v>
      </c>
      <c r="AC49" s="28">
        <f t="shared" si="6"/>
        <v>3336.6671527352642</v>
      </c>
      <c r="AD49" s="27">
        <f t="shared" si="7"/>
        <v>682.54266447380189</v>
      </c>
      <c r="AE49" s="27">
        <f t="shared" si="8"/>
        <v>2654.1244882614624</v>
      </c>
      <c r="AF49" s="27">
        <f t="shared" si="9"/>
        <v>65600.14195911873</v>
      </c>
    </row>
    <row r="50" spans="5:32" x14ac:dyDescent="0.25">
      <c r="E50">
        <v>43</v>
      </c>
      <c r="F50" s="5">
        <f t="shared" si="0"/>
        <v>916.66666666666663</v>
      </c>
      <c r="G50" s="9">
        <f t="shared" si="1"/>
        <v>0.86667175371650029</v>
      </c>
      <c r="H50" s="14">
        <f t="shared" si="2"/>
        <v>794.4491075734586</v>
      </c>
      <c r="P50">
        <v>43</v>
      </c>
      <c r="Q50" s="5">
        <f t="shared" si="3"/>
        <v>916.66666666666663</v>
      </c>
      <c r="R50" s="9">
        <f t="shared" si="4"/>
        <v>0.8069736323009491</v>
      </c>
      <c r="S50" s="5">
        <f t="shared" si="5"/>
        <v>739.72582960920329</v>
      </c>
      <c r="AB50" s="26">
        <v>39</v>
      </c>
      <c r="AC50" s="28">
        <f t="shared" si="6"/>
        <v>3336.6671527352642</v>
      </c>
      <c r="AD50" s="27">
        <f t="shared" si="7"/>
        <v>656.0014195911873</v>
      </c>
      <c r="AE50" s="27">
        <f t="shared" si="8"/>
        <v>2680.665733144077</v>
      </c>
      <c r="AF50" s="27">
        <f t="shared" si="9"/>
        <v>62919.476225974649</v>
      </c>
    </row>
    <row r="51" spans="5:32" x14ac:dyDescent="0.25">
      <c r="E51">
        <v>44</v>
      </c>
      <c r="F51" s="5">
        <f t="shared" si="0"/>
        <v>916.66666666666663</v>
      </c>
      <c r="G51" s="9">
        <f t="shared" si="1"/>
        <v>0.86379244556461832</v>
      </c>
      <c r="H51" s="14">
        <f t="shared" si="2"/>
        <v>791.80974176756672</v>
      </c>
      <c r="P51">
        <v>44</v>
      </c>
      <c r="Q51" s="5">
        <f t="shared" si="3"/>
        <v>916.66666666666663</v>
      </c>
      <c r="R51" s="9">
        <f t="shared" si="4"/>
        <v>0.80295883811039725</v>
      </c>
      <c r="S51" s="5">
        <f t="shared" si="5"/>
        <v>736.0456016011974</v>
      </c>
      <c r="AB51" s="26">
        <v>40</v>
      </c>
      <c r="AC51" s="28">
        <f t="shared" si="6"/>
        <v>3336.6671527352642</v>
      </c>
      <c r="AD51" s="27">
        <f t="shared" si="7"/>
        <v>629.19476225974654</v>
      </c>
      <c r="AE51" s="27">
        <f t="shared" si="8"/>
        <v>2707.4723904755174</v>
      </c>
      <c r="AF51" s="27">
        <f t="shared" si="9"/>
        <v>60212.003835499134</v>
      </c>
    </row>
    <row r="52" spans="5:32" x14ac:dyDescent="0.25">
      <c r="E52">
        <v>45</v>
      </c>
      <c r="F52" s="5">
        <f t="shared" si="0"/>
        <v>916.66666666666663</v>
      </c>
      <c r="G52" s="9">
        <f t="shared" si="1"/>
        <v>0.86092270322054987</v>
      </c>
      <c r="H52" s="14">
        <f t="shared" si="2"/>
        <v>789.17914461883731</v>
      </c>
      <c r="P52">
        <v>45</v>
      </c>
      <c r="Q52" s="5">
        <f t="shared" si="3"/>
        <v>916.66666666666663</v>
      </c>
      <c r="R52" s="9">
        <f t="shared" si="4"/>
        <v>0.79896401802029604</v>
      </c>
      <c r="S52" s="5">
        <f t="shared" si="5"/>
        <v>732.38368318527137</v>
      </c>
      <c r="AB52" s="26">
        <v>41</v>
      </c>
      <c r="AC52" s="28">
        <f t="shared" si="6"/>
        <v>3336.6671527352642</v>
      </c>
      <c r="AD52" s="27">
        <f t="shared" si="7"/>
        <v>602.12003835499138</v>
      </c>
      <c r="AE52" s="27">
        <f t="shared" si="8"/>
        <v>2734.5471143802729</v>
      </c>
      <c r="AF52" s="27">
        <f t="shared" si="9"/>
        <v>57477.456721118862</v>
      </c>
    </row>
    <row r="53" spans="5:32" x14ac:dyDescent="0.25">
      <c r="E53">
        <v>46</v>
      </c>
      <c r="F53" s="5">
        <f t="shared" si="0"/>
        <v>916.66666666666663</v>
      </c>
      <c r="G53" s="9">
        <f t="shared" si="1"/>
        <v>0.85806249490420239</v>
      </c>
      <c r="H53" s="14">
        <f t="shared" si="2"/>
        <v>786.55728699551878</v>
      </c>
      <c r="P53">
        <v>46</v>
      </c>
      <c r="Q53" s="5">
        <f t="shared" si="3"/>
        <v>916.66666666666663</v>
      </c>
      <c r="R53" s="9">
        <f t="shared" si="4"/>
        <v>0.79498907265701102</v>
      </c>
      <c r="S53" s="5">
        <f t="shared" si="5"/>
        <v>728.73998326892672</v>
      </c>
      <c r="AB53" s="26">
        <v>42</v>
      </c>
      <c r="AC53" s="28">
        <f t="shared" si="6"/>
        <v>3336.6671527352642</v>
      </c>
      <c r="AD53" s="27">
        <f t="shared" si="7"/>
        <v>574.77456721118858</v>
      </c>
      <c r="AE53" s="27">
        <f t="shared" si="8"/>
        <v>2761.8925855240755</v>
      </c>
      <c r="AF53" s="27">
        <f t="shared" si="9"/>
        <v>54715.564135594788</v>
      </c>
    </row>
    <row r="54" spans="5:32" x14ac:dyDescent="0.25">
      <c r="E54">
        <v>47</v>
      </c>
      <c r="F54" s="5">
        <f t="shared" si="0"/>
        <v>916.66666666666663</v>
      </c>
      <c r="G54" s="9">
        <f t="shared" si="1"/>
        <v>0.8552117889410652</v>
      </c>
      <c r="H54" s="14">
        <f t="shared" si="2"/>
        <v>783.94413986264306</v>
      </c>
      <c r="P54">
        <v>47</v>
      </c>
      <c r="Q54" s="5">
        <f t="shared" si="3"/>
        <v>916.66666666666663</v>
      </c>
      <c r="R54" s="9">
        <f t="shared" si="4"/>
        <v>0.79103390314130473</v>
      </c>
      <c r="S54" s="5">
        <f t="shared" si="5"/>
        <v>725.11441121286259</v>
      </c>
      <c r="AB54" s="26">
        <v>43</v>
      </c>
      <c r="AC54" s="28">
        <f t="shared" si="6"/>
        <v>3336.6671527352642</v>
      </c>
      <c r="AD54" s="27">
        <f t="shared" si="7"/>
        <v>547.15564135594786</v>
      </c>
      <c r="AE54" s="27">
        <f t="shared" si="8"/>
        <v>2789.5115113793163</v>
      </c>
      <c r="AF54" s="27">
        <f t="shared" si="9"/>
        <v>51926.052624215474</v>
      </c>
    </row>
    <row r="55" spans="5:32" x14ac:dyDescent="0.25">
      <c r="E55">
        <v>48</v>
      </c>
      <c r="F55" s="5">
        <f t="shared" si="0"/>
        <v>916.66666666666663</v>
      </c>
      <c r="G55" s="9">
        <f t="shared" si="1"/>
        <v>0.852370553761859</v>
      </c>
      <c r="H55" s="14">
        <f t="shared" si="2"/>
        <v>781.33967428170399</v>
      </c>
      <c r="P55">
        <v>48</v>
      </c>
      <c r="Q55" s="5">
        <f t="shared" si="3"/>
        <v>916.66666666666663</v>
      </c>
      <c r="R55" s="9">
        <f t="shared" si="4"/>
        <v>0.78709841108587542</v>
      </c>
      <c r="S55" s="5">
        <f t="shared" si="5"/>
        <v>721.5068768287191</v>
      </c>
      <c r="AB55" s="26">
        <v>44</v>
      </c>
      <c r="AC55" s="28">
        <f t="shared" si="6"/>
        <v>3336.6671527352642</v>
      </c>
      <c r="AD55" s="27">
        <f t="shared" si="7"/>
        <v>519.2605262421547</v>
      </c>
      <c r="AE55" s="27">
        <f t="shared" si="8"/>
        <v>2817.4066264931093</v>
      </c>
      <c r="AF55" s="27">
        <f t="shared" si="9"/>
        <v>49108.645997722364</v>
      </c>
    </row>
    <row r="56" spans="5:32" x14ac:dyDescent="0.25">
      <c r="E56">
        <v>49</v>
      </c>
      <c r="F56" s="5">
        <f t="shared" si="0"/>
        <v>916.66666666666663</v>
      </c>
      <c r="G56" s="9">
        <f t="shared" si="1"/>
        <v>0.84953875790218503</v>
      </c>
      <c r="H56" s="14">
        <f t="shared" si="2"/>
        <v>778.74386141033619</v>
      </c>
      <c r="P56">
        <v>49</v>
      </c>
      <c r="Q56" s="5">
        <f t="shared" si="3"/>
        <v>916.66666666666663</v>
      </c>
      <c r="R56" s="9">
        <f t="shared" si="4"/>
        <v>0.78318249859291089</v>
      </c>
      <c r="S56" s="5">
        <f t="shared" si="5"/>
        <v>717.9172903768349</v>
      </c>
      <c r="AB56" s="26">
        <v>45</v>
      </c>
      <c r="AC56" s="28">
        <f t="shared" si="6"/>
        <v>3336.6671527352642</v>
      </c>
      <c r="AD56" s="27">
        <f t="shared" si="7"/>
        <v>491.08645997722363</v>
      </c>
      <c r="AE56" s="27">
        <f t="shared" si="8"/>
        <v>2845.5806927580406</v>
      </c>
      <c r="AF56" s="27">
        <f t="shared" si="9"/>
        <v>46263.065304964322</v>
      </c>
    </row>
    <row r="57" spans="5:32" x14ac:dyDescent="0.25">
      <c r="E57">
        <v>50</v>
      </c>
      <c r="F57" s="5">
        <f t="shared" si="0"/>
        <v>916.66666666666663</v>
      </c>
      <c r="G57" s="9">
        <f t="shared" si="1"/>
        <v>0.8467163700021777</v>
      </c>
      <c r="H57" s="14">
        <f t="shared" si="2"/>
        <v>776.15667250199624</v>
      </c>
      <c r="P57">
        <v>50</v>
      </c>
      <c r="Q57" s="5">
        <f t="shared" si="3"/>
        <v>916.66666666666663</v>
      </c>
      <c r="R57" s="9">
        <f t="shared" si="4"/>
        <v>0.77928606825165292</v>
      </c>
      <c r="S57" s="5">
        <f t="shared" si="5"/>
        <v>714.34556256401515</v>
      </c>
      <c r="AB57" s="26">
        <v>46</v>
      </c>
      <c r="AC57" s="28">
        <f t="shared" si="6"/>
        <v>3336.6671527352642</v>
      </c>
      <c r="AD57" s="27">
        <f t="shared" si="7"/>
        <v>462.63065304964323</v>
      </c>
      <c r="AE57" s="27">
        <f t="shared" si="8"/>
        <v>2874.036499685621</v>
      </c>
      <c r="AF57" s="27">
        <f t="shared" si="9"/>
        <v>43389.0288052787</v>
      </c>
    </row>
    <row r="58" spans="5:32" x14ac:dyDescent="0.25">
      <c r="E58">
        <v>51</v>
      </c>
      <c r="F58" s="5">
        <f t="shared" si="0"/>
        <v>916.66666666666663</v>
      </c>
      <c r="G58" s="9">
        <f t="shared" si="1"/>
        <v>0.84390335880615697</v>
      </c>
      <c r="H58" s="14">
        <f t="shared" si="2"/>
        <v>773.57807890564391</v>
      </c>
      <c r="P58">
        <v>51</v>
      </c>
      <c r="Q58" s="5">
        <f t="shared" si="3"/>
        <v>916.66666666666663</v>
      </c>
      <c r="R58" s="9">
        <f t="shared" si="4"/>
        <v>0.77540902313597315</v>
      </c>
      <c r="S58" s="5">
        <f t="shared" si="5"/>
        <v>710.79160454130874</v>
      </c>
      <c r="AB58" s="26">
        <v>47</v>
      </c>
      <c r="AC58" s="28">
        <f t="shared" si="6"/>
        <v>3336.6671527352642</v>
      </c>
      <c r="AD58" s="27">
        <f t="shared" si="7"/>
        <v>433.89028805278701</v>
      </c>
      <c r="AE58" s="27">
        <f t="shared" si="8"/>
        <v>2902.776864682477</v>
      </c>
      <c r="AF58" s="27">
        <f t="shared" si="9"/>
        <v>40486.251940596223</v>
      </c>
    </row>
    <row r="59" spans="5:32" x14ac:dyDescent="0.25">
      <c r="E59">
        <v>52</v>
      </c>
      <c r="F59" s="5">
        <f t="shared" si="0"/>
        <v>916.66666666666663</v>
      </c>
      <c r="G59" s="9">
        <f t="shared" si="1"/>
        <v>0.84109969316228272</v>
      </c>
      <c r="H59" s="14">
        <f t="shared" si="2"/>
        <v>771.00805206542577</v>
      </c>
      <c r="P59">
        <v>52</v>
      </c>
      <c r="Q59" s="5">
        <f t="shared" si="3"/>
        <v>916.66666666666663</v>
      </c>
      <c r="R59" s="9">
        <f t="shared" si="4"/>
        <v>0.7715512668019634</v>
      </c>
      <c r="S59" s="5">
        <f t="shared" si="5"/>
        <v>707.25532790179977</v>
      </c>
      <c r="AB59" s="26">
        <v>48</v>
      </c>
      <c r="AC59" s="28">
        <f t="shared" si="6"/>
        <v>3336.6671527352642</v>
      </c>
      <c r="AD59" s="27">
        <f t="shared" si="7"/>
        <v>404.86251940596225</v>
      </c>
      <c r="AE59" s="27">
        <f t="shared" si="8"/>
        <v>2931.8046333293019</v>
      </c>
      <c r="AF59" s="27">
        <f t="shared" si="9"/>
        <v>37554.447307266921</v>
      </c>
    </row>
    <row r="60" spans="5:32" x14ac:dyDescent="0.25">
      <c r="E60">
        <v>53</v>
      </c>
      <c r="F60" s="5">
        <f t="shared" si="0"/>
        <v>916.66666666666663</v>
      </c>
      <c r="G60" s="9">
        <f t="shared" si="1"/>
        <v>0.83830534202220874</v>
      </c>
      <c r="H60" s="14">
        <f t="shared" si="2"/>
        <v>768.44656352035793</v>
      </c>
      <c r="P60">
        <v>53</v>
      </c>
      <c r="Q60" s="5">
        <f t="shared" si="3"/>
        <v>916.66666666666663</v>
      </c>
      <c r="R60" s="9">
        <f t="shared" si="4"/>
        <v>0.76771270328553587</v>
      </c>
      <c r="S60" s="5">
        <f t="shared" si="5"/>
        <v>703.73664467840786</v>
      </c>
      <c r="AB60" s="26">
        <v>49</v>
      </c>
      <c r="AC60" s="28">
        <f t="shared" si="6"/>
        <v>3336.6671527352642</v>
      </c>
      <c r="AD60" s="27">
        <f t="shared" si="7"/>
        <v>375.54447307266923</v>
      </c>
      <c r="AE60" s="27">
        <f t="shared" si="8"/>
        <v>2961.1226796625951</v>
      </c>
      <c r="AF60" s="27">
        <f t="shared" si="9"/>
        <v>34593.324627604328</v>
      </c>
    </row>
    <row r="61" spans="5:32" x14ac:dyDescent="0.25">
      <c r="E61">
        <v>54</v>
      </c>
      <c r="F61" s="5">
        <f t="shared" si="0"/>
        <v>916.66666666666663</v>
      </c>
      <c r="G61" s="9">
        <f t="shared" si="1"/>
        <v>0.8355202744407394</v>
      </c>
      <c r="H61" s="14">
        <f t="shared" si="2"/>
        <v>765.89358490401105</v>
      </c>
      <c r="P61">
        <v>54</v>
      </c>
      <c r="Q61" s="5">
        <f t="shared" si="3"/>
        <v>916.66666666666663</v>
      </c>
      <c r="R61" s="9">
        <f t="shared" si="4"/>
        <v>0.76389323710003587</v>
      </c>
      <c r="S61" s="5">
        <f t="shared" si="5"/>
        <v>700.23546734169952</v>
      </c>
      <c r="AB61" s="26">
        <v>50</v>
      </c>
      <c r="AC61" s="28">
        <f t="shared" si="6"/>
        <v>3336.6671527352642</v>
      </c>
      <c r="AD61" s="27">
        <f t="shared" si="7"/>
        <v>345.93324627604329</v>
      </c>
      <c r="AE61" s="27">
        <f t="shared" si="8"/>
        <v>2990.7339064592206</v>
      </c>
      <c r="AF61" s="27">
        <f t="shared" si="9"/>
        <v>31602.590721145109</v>
      </c>
    </row>
    <row r="62" spans="5:32" x14ac:dyDescent="0.25">
      <c r="E62">
        <v>55</v>
      </c>
      <c r="F62" s="5">
        <f t="shared" si="0"/>
        <v>916.66666666666663</v>
      </c>
      <c r="G62" s="9">
        <f t="shared" si="1"/>
        <v>0.83274445957548771</v>
      </c>
      <c r="H62" s="14">
        <f t="shared" si="2"/>
        <v>763.34908794419698</v>
      </c>
      <c r="P62">
        <v>55</v>
      </c>
      <c r="Q62" s="5">
        <f t="shared" si="3"/>
        <v>916.66666666666663</v>
      </c>
      <c r="R62" s="9">
        <f t="shared" si="4"/>
        <v>0.76009277323386659</v>
      </c>
      <c r="S62" s="5">
        <f t="shared" si="5"/>
        <v>696.75170879771099</v>
      </c>
      <c r="AB62" s="26">
        <v>51</v>
      </c>
      <c r="AC62" s="28">
        <f t="shared" si="6"/>
        <v>3336.6671527352642</v>
      </c>
      <c r="AD62" s="27">
        <f t="shared" si="7"/>
        <v>316.02590721145111</v>
      </c>
      <c r="AE62" s="27">
        <f t="shared" si="8"/>
        <v>3020.6412455238133</v>
      </c>
      <c r="AF62" s="27">
        <f t="shared" si="9"/>
        <v>28581.949475621295</v>
      </c>
    </row>
    <row r="63" spans="5:32" x14ac:dyDescent="0.25">
      <c r="E63">
        <v>56</v>
      </c>
      <c r="F63" s="5">
        <f t="shared" si="0"/>
        <v>916.66666666666663</v>
      </c>
      <c r="G63" s="9">
        <f t="shared" si="1"/>
        <v>0.82997786668653251</v>
      </c>
      <c r="H63" s="14">
        <f t="shared" si="2"/>
        <v>760.81304446265472</v>
      </c>
      <c r="P63">
        <v>56</v>
      </c>
      <c r="Q63" s="5">
        <f t="shared" si="3"/>
        <v>916.66666666666663</v>
      </c>
      <c r="R63" s="9">
        <f t="shared" si="4"/>
        <v>0.75631121714812588</v>
      </c>
      <c r="S63" s="5">
        <f t="shared" si="5"/>
        <v>693.28528238578201</v>
      </c>
      <c r="AB63" s="26">
        <v>52</v>
      </c>
      <c r="AC63" s="28">
        <f t="shared" si="6"/>
        <v>3336.6671527352642</v>
      </c>
      <c r="AD63" s="27">
        <f t="shared" si="7"/>
        <v>285.81949475621298</v>
      </c>
      <c r="AE63" s="27">
        <f t="shared" si="8"/>
        <v>3050.8476579790513</v>
      </c>
      <c r="AF63" s="27">
        <f t="shared" si="9"/>
        <v>25531.101817642244</v>
      </c>
    </row>
    <row r="64" spans="5:32" x14ac:dyDescent="0.25">
      <c r="E64">
        <v>57</v>
      </c>
      <c r="F64" s="5">
        <f t="shared" si="0"/>
        <v>916.66666666666663</v>
      </c>
      <c r="G64" s="9">
        <f t="shared" si="1"/>
        <v>0.82722046513607894</v>
      </c>
      <c r="H64" s="14">
        <f t="shared" si="2"/>
        <v>758.28542637473902</v>
      </c>
      <c r="P64">
        <v>57</v>
      </c>
      <c r="Q64" s="5">
        <f t="shared" si="3"/>
        <v>916.66666666666663</v>
      </c>
      <c r="R64" s="9">
        <f t="shared" si="4"/>
        <v>0.75254847477425479</v>
      </c>
      <c r="S64" s="5">
        <f t="shared" si="5"/>
        <v>689.83610187640022</v>
      </c>
      <c r="AB64" s="26">
        <v>53</v>
      </c>
      <c r="AC64" s="28">
        <f t="shared" si="6"/>
        <v>3336.6671527352642</v>
      </c>
      <c r="AD64" s="27">
        <f t="shared" si="7"/>
        <v>255.31101817642244</v>
      </c>
      <c r="AE64" s="27">
        <f t="shared" si="8"/>
        <v>3081.3561345588419</v>
      </c>
      <c r="AF64" s="27">
        <f t="shared" si="9"/>
        <v>22449.745683083402</v>
      </c>
    </row>
    <row r="65" spans="5:32" x14ac:dyDescent="0.25">
      <c r="E65">
        <v>58</v>
      </c>
      <c r="F65" s="5">
        <f t="shared" si="0"/>
        <v>916.66666666666663</v>
      </c>
      <c r="G65" s="9">
        <f t="shared" si="1"/>
        <v>0.8244722243881184</v>
      </c>
      <c r="H65" s="14">
        <f t="shared" si="2"/>
        <v>755.76620568910846</v>
      </c>
      <c r="P65">
        <v>58</v>
      </c>
      <c r="Q65" s="5">
        <f t="shared" si="3"/>
        <v>916.66666666666663</v>
      </c>
      <c r="R65" s="9">
        <f t="shared" si="4"/>
        <v>0.74880445251169647</v>
      </c>
      <c r="S65" s="5">
        <f t="shared" si="5"/>
        <v>686.40408146905509</v>
      </c>
      <c r="AB65" s="26">
        <v>54</v>
      </c>
      <c r="AC65" s="28">
        <f t="shared" si="6"/>
        <v>3336.6671527352642</v>
      </c>
      <c r="AD65" s="27">
        <f t="shared" si="7"/>
        <v>224.49745683083401</v>
      </c>
      <c r="AE65" s="27">
        <f t="shared" si="8"/>
        <v>3112.1696959044302</v>
      </c>
      <c r="AF65" s="27">
        <f t="shared" si="9"/>
        <v>19337.575987178971</v>
      </c>
    </row>
    <row r="66" spans="5:32" x14ac:dyDescent="0.25">
      <c r="E66">
        <v>59</v>
      </c>
      <c r="F66" s="5">
        <f t="shared" si="0"/>
        <v>916.66666666666663</v>
      </c>
      <c r="G66" s="9">
        <f t="shared" si="1"/>
        <v>0.82173311400809146</v>
      </c>
      <c r="H66" s="14">
        <f t="shared" si="2"/>
        <v>753.25535450741711</v>
      </c>
      <c r="P66">
        <v>59</v>
      </c>
      <c r="Q66" s="5">
        <f t="shared" si="3"/>
        <v>916.66666666666663</v>
      </c>
      <c r="R66" s="9">
        <f t="shared" si="4"/>
        <v>0.74507905722556877</v>
      </c>
      <c r="S66" s="5">
        <f t="shared" si="5"/>
        <v>682.98913579010468</v>
      </c>
      <c r="AB66" s="26">
        <v>55</v>
      </c>
      <c r="AC66" s="28">
        <f t="shared" si="6"/>
        <v>3336.6671527352642</v>
      </c>
      <c r="AD66" s="27">
        <f t="shared" si="7"/>
        <v>193.37575987178971</v>
      </c>
      <c r="AE66" s="27">
        <f t="shared" si="8"/>
        <v>3143.2913928634744</v>
      </c>
      <c r="AF66" s="27">
        <f t="shared" si="9"/>
        <v>16194.284594315497</v>
      </c>
    </row>
    <row r="67" spans="5:32" x14ac:dyDescent="0.25">
      <c r="E67">
        <v>60</v>
      </c>
      <c r="F67" s="5">
        <f t="shared" si="0"/>
        <v>916.66666666666663</v>
      </c>
      <c r="G67" s="9">
        <f t="shared" si="1"/>
        <v>0.81900310366254947</v>
      </c>
      <c r="H67" s="14">
        <f t="shared" si="2"/>
        <v>750.7528450240037</v>
      </c>
      <c r="P67">
        <v>60</v>
      </c>
      <c r="Q67" s="5">
        <f t="shared" si="3"/>
        <v>916.66666666666663</v>
      </c>
      <c r="R67" s="9">
        <f t="shared" si="4"/>
        <v>0.74137219624434714</v>
      </c>
      <c r="S67" s="5">
        <f t="shared" si="5"/>
        <v>679.59117989065146</v>
      </c>
      <c r="AB67" s="26">
        <v>56</v>
      </c>
      <c r="AC67" s="28">
        <f t="shared" si="6"/>
        <v>3336.6671527352642</v>
      </c>
      <c r="AD67" s="27">
        <f t="shared" si="7"/>
        <v>161.94284594315496</v>
      </c>
      <c r="AE67" s="27">
        <f t="shared" si="8"/>
        <v>3174.724306792109</v>
      </c>
      <c r="AF67" s="27">
        <f t="shared" si="9"/>
        <v>13019.560287523389</v>
      </c>
    </row>
    <row r="68" spans="5:32" x14ac:dyDescent="0.25">
      <c r="E68">
        <v>61</v>
      </c>
      <c r="F68" s="5">
        <f t="shared" si="0"/>
        <v>916.66666666666663</v>
      </c>
      <c r="G68" s="9">
        <f t="shared" si="1"/>
        <v>0.81628216311882029</v>
      </c>
      <c r="H68" s="14">
        <f t="shared" si="2"/>
        <v>748.25864952558527</v>
      </c>
      <c r="P68">
        <v>61</v>
      </c>
      <c r="Q68" s="5">
        <f t="shared" si="3"/>
        <v>916.66666666666663</v>
      </c>
      <c r="R68" s="9">
        <f t="shared" si="4"/>
        <v>0.73768377735755941</v>
      </c>
      <c r="S68" s="5">
        <f t="shared" si="5"/>
        <v>676.21012924442948</v>
      </c>
      <c r="AB68" s="26">
        <v>57</v>
      </c>
      <c r="AC68" s="28">
        <f t="shared" si="6"/>
        <v>3336.6671527352642</v>
      </c>
      <c r="AD68" s="27">
        <f t="shared" si="7"/>
        <v>130.1956028752339</v>
      </c>
      <c r="AE68" s="27">
        <f t="shared" si="8"/>
        <v>3206.4715498600303</v>
      </c>
      <c r="AF68" s="27">
        <f t="shared" si="9"/>
        <v>9813.0887376633582</v>
      </c>
    </row>
    <row r="69" spans="5:32" x14ac:dyDescent="0.25">
      <c r="E69">
        <v>62</v>
      </c>
      <c r="F69" s="5">
        <f t="shared" si="0"/>
        <v>916.66666666666663</v>
      </c>
      <c r="G69" s="9">
        <f t="shared" si="1"/>
        <v>0.81357026224467111</v>
      </c>
      <c r="H69" s="14">
        <f t="shared" si="2"/>
        <v>745.77274039094846</v>
      </c>
      <c r="P69">
        <v>62</v>
      </c>
      <c r="Q69" s="5">
        <f t="shared" si="3"/>
        <v>916.66666666666663</v>
      </c>
      <c r="R69" s="9">
        <f t="shared" si="4"/>
        <v>0.73401370881349215</v>
      </c>
      <c r="S69" s="5">
        <f t="shared" si="5"/>
        <v>672.8458997457011</v>
      </c>
      <c r="AB69" s="26">
        <v>58</v>
      </c>
      <c r="AC69" s="28">
        <f t="shared" si="6"/>
        <v>3336.6671527352642</v>
      </c>
      <c r="AD69" s="27">
        <f t="shared" si="7"/>
        <v>98.130887376633581</v>
      </c>
      <c r="AE69" s="27">
        <f t="shared" si="8"/>
        <v>3238.5362653586308</v>
      </c>
      <c r="AF69" s="27">
        <f t="shared" si="9"/>
        <v>6574.5524723047274</v>
      </c>
    </row>
    <row r="70" spans="5:32" x14ac:dyDescent="0.25">
      <c r="E70">
        <v>63</v>
      </c>
      <c r="F70" s="5">
        <f t="shared" si="0"/>
        <v>916.66666666666663</v>
      </c>
      <c r="G70" s="9">
        <f t="shared" si="1"/>
        <v>0.81086737100797768</v>
      </c>
      <c r="H70" s="14">
        <f t="shared" si="2"/>
        <v>743.29509009064623</v>
      </c>
      <c r="P70">
        <v>63</v>
      </c>
      <c r="Q70" s="5">
        <f t="shared" si="3"/>
        <v>916.66666666666663</v>
      </c>
      <c r="R70" s="9">
        <f t="shared" si="4"/>
        <v>0.73036189931690765</v>
      </c>
      <c r="S70" s="5">
        <f t="shared" si="5"/>
        <v>669.49840770716537</v>
      </c>
      <c r="AB70" s="26">
        <v>59</v>
      </c>
      <c r="AC70" s="28">
        <f t="shared" si="6"/>
        <v>3336.6671527352642</v>
      </c>
      <c r="AD70" s="27">
        <f t="shared" si="7"/>
        <v>65.745524723047282</v>
      </c>
      <c r="AE70" s="27">
        <f t="shared" si="8"/>
        <v>3270.9216280122168</v>
      </c>
      <c r="AF70" s="27">
        <f t="shared" si="9"/>
        <v>3303.6308442925106</v>
      </c>
    </row>
    <row r="71" spans="5:32" x14ac:dyDescent="0.25">
      <c r="E71">
        <v>64</v>
      </c>
      <c r="F71" s="5">
        <f t="shared" si="0"/>
        <v>916.66666666666663</v>
      </c>
      <c r="G71" s="9">
        <f t="shared" si="1"/>
        <v>0.80817345947638974</v>
      </c>
      <c r="H71" s="14">
        <f t="shared" si="2"/>
        <v>740.82567118669056</v>
      </c>
      <c r="P71">
        <v>64</v>
      </c>
      <c r="Q71" s="5">
        <f t="shared" si="3"/>
        <v>916.66666666666663</v>
      </c>
      <c r="R71" s="9">
        <f t="shared" si="4"/>
        <v>0.72672825802677388</v>
      </c>
      <c r="S71" s="5">
        <f t="shared" si="5"/>
        <v>666.16756985787606</v>
      </c>
      <c r="AB71" s="26">
        <v>60</v>
      </c>
      <c r="AC71" s="28">
        <f t="shared" si="6"/>
        <v>3336.6671527352642</v>
      </c>
      <c r="AD71" s="27">
        <f t="shared" si="7"/>
        <v>33.036308442925105</v>
      </c>
      <c r="AE71" s="27">
        <f t="shared" si="8"/>
        <v>3303.6308442923391</v>
      </c>
      <c r="AF71" s="27">
        <f t="shared" si="9"/>
        <v>1.7143975128419697E-10</v>
      </c>
    </row>
    <row r="72" spans="5:32" x14ac:dyDescent="0.25">
      <c r="E72">
        <v>65</v>
      </c>
      <c r="F72" s="5">
        <f t="shared" si="0"/>
        <v>916.66666666666663</v>
      </c>
      <c r="G72" s="9">
        <f t="shared" si="1"/>
        <v>0.8054884978169996</v>
      </c>
      <c r="H72" s="14">
        <f t="shared" si="2"/>
        <v>738.36445633224957</v>
      </c>
      <c r="P72">
        <v>65</v>
      </c>
      <c r="Q72" s="5">
        <f t="shared" si="3"/>
        <v>916.66666666666663</v>
      </c>
      <c r="R72" s="9">
        <f t="shared" si="4"/>
        <v>0.72311269455400395</v>
      </c>
      <c r="S72" s="5">
        <f t="shared" si="5"/>
        <v>662.85330334117032</v>
      </c>
    </row>
    <row r="73" spans="5:32" x14ac:dyDescent="0.25">
      <c r="E73">
        <v>66</v>
      </c>
      <c r="F73" s="5">
        <f t="shared" ref="F73:F136" si="10">$C$8*$B$2</f>
        <v>916.66666666666663</v>
      </c>
      <c r="G73" s="9">
        <f t="shared" ref="G73:G136" si="11">1/(1+$C$7)^E73</f>
        <v>0.80281245629601272</v>
      </c>
      <c r="H73" s="14">
        <f t="shared" ref="H73:H136" si="12">F73*G73</f>
        <v>735.91141827134493</v>
      </c>
      <c r="P73">
        <v>66</v>
      </c>
      <c r="Q73" s="5">
        <f t="shared" ref="Q73:Q126" si="13">$C$8*$B$2</f>
        <v>916.66666666666663</v>
      </c>
      <c r="R73" s="9">
        <f t="shared" ref="R73:R127" si="14">1/(1+$O$6)^P73</f>
        <v>0.71951511895920806</v>
      </c>
      <c r="S73" s="5">
        <f t="shared" ref="S73:S127" si="15">Q73*R73</f>
        <v>659.55552571260739</v>
      </c>
    </row>
    <row r="74" spans="5:32" x14ac:dyDescent="0.25">
      <c r="E74">
        <v>67</v>
      </c>
      <c r="F74" s="5">
        <f t="shared" si="10"/>
        <v>916.66666666666663</v>
      </c>
      <c r="G74" s="9">
        <f t="shared" si="11"/>
        <v>0.80014530527841787</v>
      </c>
      <c r="H74" s="14">
        <f t="shared" si="12"/>
        <v>733.46652983854972</v>
      </c>
      <c r="P74">
        <v>67</v>
      </c>
      <c r="Q74" s="5">
        <f t="shared" si="13"/>
        <v>916.66666666666663</v>
      </c>
      <c r="R74" s="9">
        <f t="shared" si="14"/>
        <v>0.71593544175045576</v>
      </c>
      <c r="S74" s="5">
        <f t="shared" si="15"/>
        <v>656.27415493791773</v>
      </c>
    </row>
    <row r="75" spans="5:32" x14ac:dyDescent="0.25">
      <c r="E75">
        <v>68</v>
      </c>
      <c r="F75" s="5">
        <f t="shared" si="10"/>
        <v>916.66666666666663</v>
      </c>
      <c r="G75" s="9">
        <f t="shared" si="11"/>
        <v>0.79748701522765908</v>
      </c>
      <c r="H75" s="14">
        <f t="shared" si="12"/>
        <v>731.02976395868745</v>
      </c>
      <c r="P75">
        <v>68</v>
      </c>
      <c r="Q75" s="5">
        <f t="shared" si="13"/>
        <v>916.66666666666663</v>
      </c>
      <c r="R75" s="9">
        <f t="shared" si="14"/>
        <v>0.71237357388105071</v>
      </c>
      <c r="S75" s="5">
        <f t="shared" si="15"/>
        <v>653.00910939096309</v>
      </c>
    </row>
    <row r="76" spans="5:32" x14ac:dyDescent="0.25">
      <c r="E76">
        <v>69</v>
      </c>
      <c r="F76" s="5">
        <f t="shared" si="10"/>
        <v>916.66666666666663</v>
      </c>
      <c r="G76" s="9">
        <f t="shared" si="11"/>
        <v>0.79483755670530809</v>
      </c>
      <c r="H76" s="14">
        <f t="shared" si="12"/>
        <v>728.60109364653238</v>
      </c>
      <c r="P76">
        <v>69</v>
      </c>
      <c r="Q76" s="5">
        <f t="shared" si="13"/>
        <v>916.66666666666663</v>
      </c>
      <c r="R76" s="9">
        <f t="shared" si="14"/>
        <v>0.70882942674731431</v>
      </c>
      <c r="S76" s="5">
        <f t="shared" si="15"/>
        <v>649.76030785170474</v>
      </c>
    </row>
    <row r="77" spans="5:32" x14ac:dyDescent="0.25">
      <c r="E77">
        <v>70</v>
      </c>
      <c r="F77" s="5">
        <f t="shared" si="10"/>
        <v>916.66666666666663</v>
      </c>
      <c r="G77" s="9">
        <f t="shared" si="11"/>
        <v>0.79219690037073875</v>
      </c>
      <c r="H77" s="14">
        <f t="shared" si="12"/>
        <v>726.18049200651046</v>
      </c>
      <c r="P77">
        <v>70</v>
      </c>
      <c r="Q77" s="5">
        <f t="shared" si="13"/>
        <v>916.66666666666663</v>
      </c>
      <c r="R77" s="9">
        <f t="shared" si="14"/>
        <v>0.70530291218638252</v>
      </c>
      <c r="S77" s="5">
        <f t="shared" si="15"/>
        <v>646.5276695041839</v>
      </c>
    </row>
    <row r="78" spans="5:32" x14ac:dyDescent="0.25">
      <c r="E78">
        <v>71</v>
      </c>
      <c r="F78" s="5">
        <f t="shared" si="10"/>
        <v>916.66666666666663</v>
      </c>
      <c r="G78" s="9">
        <f t="shared" si="11"/>
        <v>0.7895650169808025</v>
      </c>
      <c r="H78" s="14">
        <f t="shared" si="12"/>
        <v>723.76793223240225</v>
      </c>
      <c r="P78">
        <v>71</v>
      </c>
      <c r="Q78" s="5">
        <f t="shared" si="13"/>
        <v>916.66666666666663</v>
      </c>
      <c r="R78" s="9">
        <f t="shared" si="14"/>
        <v>0.7017939424740125</v>
      </c>
      <c r="S78" s="5">
        <f t="shared" si="15"/>
        <v>643.31111393451147</v>
      </c>
    </row>
    <row r="79" spans="5:32" x14ac:dyDescent="0.25">
      <c r="E79">
        <v>72</v>
      </c>
      <c r="F79" s="5">
        <f t="shared" si="10"/>
        <v>916.66666666666663</v>
      </c>
      <c r="G79" s="9">
        <f t="shared" si="11"/>
        <v>0.78694187738950427</v>
      </c>
      <c r="H79" s="14">
        <f t="shared" si="12"/>
        <v>721.36338760704552</v>
      </c>
      <c r="P79">
        <v>72</v>
      </c>
      <c r="Q79" s="5">
        <f t="shared" si="13"/>
        <v>916.66666666666663</v>
      </c>
      <c r="R79" s="9">
        <f t="shared" si="14"/>
        <v>0.69830243032240058</v>
      </c>
      <c r="S79" s="5">
        <f t="shared" si="15"/>
        <v>640.11056112886718</v>
      </c>
    </row>
    <row r="80" spans="5:32" x14ac:dyDescent="0.25">
      <c r="E80">
        <v>73</v>
      </c>
      <c r="F80" s="5">
        <f t="shared" si="10"/>
        <v>916.66666666666663</v>
      </c>
      <c r="G80" s="9">
        <f t="shared" si="11"/>
        <v>0.78432745254767877</v>
      </c>
      <c r="H80" s="14">
        <f t="shared" si="12"/>
        <v>718.96683150203887</v>
      </c>
      <c r="P80">
        <v>73</v>
      </c>
      <c r="Q80" s="5">
        <f t="shared" si="13"/>
        <v>916.66666666666663</v>
      </c>
      <c r="R80" s="9">
        <f t="shared" si="14"/>
        <v>0.69482828887801051</v>
      </c>
      <c r="S80" s="5">
        <f t="shared" si="15"/>
        <v>636.92593147150956</v>
      </c>
    </row>
    <row r="81" spans="5:19" x14ac:dyDescent="0.25">
      <c r="E81">
        <v>74</v>
      </c>
      <c r="F81" s="5">
        <f t="shared" si="10"/>
        <v>916.66666666666663</v>
      </c>
      <c r="G81" s="9">
        <f t="shared" si="11"/>
        <v>0.78172171350266961</v>
      </c>
      <c r="H81" s="14">
        <f t="shared" si="12"/>
        <v>716.57823737744707</v>
      </c>
      <c r="P81">
        <v>74</v>
      </c>
      <c r="Q81" s="5">
        <f t="shared" si="13"/>
        <v>916.66666666666663</v>
      </c>
      <c r="R81" s="9">
        <f t="shared" si="14"/>
        <v>0.69137143171941362</v>
      </c>
      <c r="S81" s="5">
        <f t="shared" si="15"/>
        <v>633.75714574279584</v>
      </c>
    </row>
    <row r="82" spans="5:19" x14ac:dyDescent="0.25">
      <c r="E82">
        <v>75</v>
      </c>
      <c r="F82" s="5">
        <f t="shared" si="10"/>
        <v>916.66666666666663</v>
      </c>
      <c r="G82" s="9">
        <f t="shared" si="11"/>
        <v>0.77912463139800947</v>
      </c>
      <c r="H82" s="14">
        <f t="shared" si="12"/>
        <v>714.1975787815087</v>
      </c>
      <c r="P82">
        <v>75</v>
      </c>
      <c r="Q82" s="5">
        <f t="shared" si="13"/>
        <v>916.66666666666663</v>
      </c>
      <c r="R82" s="9">
        <f t="shared" si="14"/>
        <v>0.68793177285513807</v>
      </c>
      <c r="S82" s="5">
        <f t="shared" si="15"/>
        <v>630.60412511720983</v>
      </c>
    </row>
    <row r="83" spans="5:19" x14ac:dyDescent="0.25">
      <c r="E83">
        <v>76</v>
      </c>
      <c r="F83" s="5">
        <f t="shared" si="10"/>
        <v>916.66666666666663</v>
      </c>
      <c r="G83" s="9">
        <f t="shared" si="11"/>
        <v>0.77653617747309922</v>
      </c>
      <c r="H83" s="14">
        <f t="shared" si="12"/>
        <v>711.82482935034091</v>
      </c>
      <c r="P83">
        <v>76</v>
      </c>
      <c r="Q83" s="5">
        <f t="shared" si="13"/>
        <v>916.66666666666663</v>
      </c>
      <c r="R83" s="9">
        <f t="shared" si="14"/>
        <v>0.68450922672153058</v>
      </c>
      <c r="S83" s="5">
        <f t="shared" si="15"/>
        <v>627.46679116140297</v>
      </c>
    </row>
    <row r="84" spans="5:19" x14ac:dyDescent="0.25">
      <c r="E84">
        <v>77</v>
      </c>
      <c r="F84" s="5">
        <f t="shared" si="10"/>
        <v>916.66666666666663</v>
      </c>
      <c r="G84" s="9">
        <f t="shared" si="11"/>
        <v>0.77395632306288953</v>
      </c>
      <c r="H84" s="14">
        <f t="shared" si="12"/>
        <v>709.45996280764871</v>
      </c>
      <c r="P84">
        <v>77</v>
      </c>
      <c r="Q84" s="5">
        <f t="shared" si="13"/>
        <v>916.66666666666663</v>
      </c>
      <c r="R84" s="9">
        <f t="shared" si="14"/>
        <v>0.68110370818062749</v>
      </c>
      <c r="S84" s="5">
        <f t="shared" si="15"/>
        <v>624.34506583224186</v>
      </c>
    </row>
    <row r="85" spans="5:19" x14ac:dyDescent="0.25">
      <c r="E85">
        <v>78</v>
      </c>
      <c r="F85" s="5">
        <f t="shared" si="10"/>
        <v>916.66666666666663</v>
      </c>
      <c r="G85" s="9">
        <f t="shared" si="11"/>
        <v>0.77138503959756421</v>
      </c>
      <c r="H85" s="14">
        <f t="shared" si="12"/>
        <v>707.10295296443383</v>
      </c>
      <c r="P85">
        <v>78</v>
      </c>
      <c r="Q85" s="5">
        <f t="shared" si="13"/>
        <v>916.66666666666663</v>
      </c>
      <c r="R85" s="9">
        <f t="shared" si="14"/>
        <v>0.6777151325180375</v>
      </c>
      <c r="S85" s="5">
        <f t="shared" si="15"/>
        <v>621.23887147486766</v>
      </c>
    </row>
    <row r="86" spans="5:19" x14ac:dyDescent="0.25">
      <c r="E86">
        <v>79</v>
      </c>
      <c r="F86" s="5">
        <f t="shared" si="10"/>
        <v>916.66666666666663</v>
      </c>
      <c r="G86" s="9">
        <f t="shared" si="11"/>
        <v>0.76882229860222329</v>
      </c>
      <c r="H86" s="14">
        <f t="shared" si="12"/>
        <v>704.75377371870468</v>
      </c>
      <c r="P86">
        <v>79</v>
      </c>
      <c r="Q86" s="5">
        <f t="shared" si="13"/>
        <v>916.66666666666663</v>
      </c>
      <c r="R86" s="9">
        <f t="shared" si="14"/>
        <v>0.67434341544083343</v>
      </c>
      <c r="S86" s="5">
        <f t="shared" si="15"/>
        <v>618.14813082076398</v>
      </c>
    </row>
    <row r="87" spans="5:19" x14ac:dyDescent="0.25">
      <c r="E87">
        <v>80</v>
      </c>
      <c r="F87" s="5">
        <f t="shared" si="10"/>
        <v>916.66666666666663</v>
      </c>
      <c r="G87" s="9">
        <f t="shared" si="11"/>
        <v>0.76626807169656808</v>
      </c>
      <c r="H87" s="14">
        <f t="shared" si="12"/>
        <v>702.41239905518739</v>
      </c>
      <c r="P87">
        <v>80</v>
      </c>
      <c r="Q87" s="5">
        <f t="shared" si="13"/>
        <v>916.66666666666663</v>
      </c>
      <c r="R87" s="9">
        <f t="shared" si="14"/>
        <v>0.67098847307545617</v>
      </c>
      <c r="S87" s="5">
        <f t="shared" si="15"/>
        <v>615.07276698583485</v>
      </c>
    </row>
    <row r="88" spans="5:19" x14ac:dyDescent="0.25">
      <c r="E88">
        <v>81</v>
      </c>
      <c r="F88" s="5">
        <f t="shared" si="10"/>
        <v>916.66666666666663</v>
      </c>
      <c r="G88" s="9">
        <f t="shared" si="11"/>
        <v>0.76372233059458594</v>
      </c>
      <c r="H88" s="14">
        <f t="shared" si="12"/>
        <v>700.07880304503703</v>
      </c>
      <c r="P88">
        <v>81</v>
      </c>
      <c r="Q88" s="5">
        <f t="shared" si="13"/>
        <v>916.66666666666663</v>
      </c>
      <c r="R88" s="9">
        <f t="shared" si="14"/>
        <v>0.66765022196562807</v>
      </c>
      <c r="S88" s="5">
        <f t="shared" si="15"/>
        <v>612.01270346849242</v>
      </c>
    </row>
    <row r="89" spans="5:19" x14ac:dyDescent="0.25">
      <c r="E89">
        <v>82</v>
      </c>
      <c r="F89" s="5">
        <f t="shared" si="10"/>
        <v>916.66666666666663</v>
      </c>
      <c r="G89" s="9">
        <f t="shared" si="11"/>
        <v>0.76118504710423851</v>
      </c>
      <c r="H89" s="14">
        <f t="shared" si="12"/>
        <v>697.75295984555191</v>
      </c>
      <c r="P89">
        <v>82</v>
      </c>
      <c r="Q89" s="5">
        <f t="shared" si="13"/>
        <v>916.66666666666663</v>
      </c>
      <c r="R89" s="9">
        <f t="shared" si="14"/>
        <v>0.66432857907027687</v>
      </c>
      <c r="S89" s="5">
        <f t="shared" si="15"/>
        <v>608.96786414775374</v>
      </c>
    </row>
    <row r="90" spans="5:19" x14ac:dyDescent="0.25">
      <c r="E90">
        <v>83</v>
      </c>
      <c r="F90" s="5">
        <f t="shared" si="10"/>
        <v>916.66666666666663</v>
      </c>
      <c r="G90" s="9">
        <f t="shared" si="11"/>
        <v>0.75865619312714783</v>
      </c>
      <c r="H90" s="14">
        <f t="shared" si="12"/>
        <v>695.4348436998855</v>
      </c>
      <c r="P90">
        <v>83</v>
      </c>
      <c r="Q90" s="5">
        <f t="shared" si="13"/>
        <v>916.66666666666663</v>
      </c>
      <c r="R90" s="9">
        <f t="shared" si="14"/>
        <v>0.66102346176146964</v>
      </c>
      <c r="S90" s="5">
        <f t="shared" si="15"/>
        <v>605.93817328134719</v>
      </c>
    </row>
    <row r="91" spans="5:19" x14ac:dyDescent="0.25">
      <c r="E91">
        <v>84</v>
      </c>
      <c r="F91" s="5">
        <f t="shared" si="10"/>
        <v>916.66666666666663</v>
      </c>
      <c r="G91" s="9">
        <f t="shared" si="11"/>
        <v>0.75613574065828681</v>
      </c>
      <c r="H91" s="14">
        <f t="shared" si="12"/>
        <v>693.12442893676291</v>
      </c>
      <c r="P91">
        <v>84</v>
      </c>
      <c r="Q91" s="5">
        <f t="shared" si="13"/>
        <v>916.66666666666663</v>
      </c>
      <c r="R91" s="9">
        <f t="shared" si="14"/>
        <v>0.65773478782235784</v>
      </c>
      <c r="S91" s="5">
        <f t="shared" si="15"/>
        <v>602.92355550382797</v>
      </c>
    </row>
    <row r="92" spans="5:19" x14ac:dyDescent="0.25">
      <c r="E92">
        <v>85</v>
      </c>
      <c r="F92" s="5">
        <f t="shared" si="10"/>
        <v>916.66666666666663</v>
      </c>
      <c r="G92" s="9">
        <f t="shared" si="11"/>
        <v>0.75362366178566809</v>
      </c>
      <c r="H92" s="14">
        <f t="shared" si="12"/>
        <v>690.82168997019573</v>
      </c>
      <c r="P92">
        <v>85</v>
      </c>
      <c r="Q92" s="5">
        <f t="shared" si="13"/>
        <v>916.66666666666663</v>
      </c>
      <c r="R92" s="9">
        <f t="shared" si="14"/>
        <v>0.65446247544513247</v>
      </c>
      <c r="S92" s="5">
        <f t="shared" si="15"/>
        <v>599.9239358247047</v>
      </c>
    </row>
    <row r="93" spans="5:19" x14ac:dyDescent="0.25">
      <c r="E93">
        <v>86</v>
      </c>
      <c r="F93" s="5">
        <f t="shared" si="10"/>
        <v>916.66666666666663</v>
      </c>
      <c r="G93" s="9">
        <f t="shared" si="11"/>
        <v>0.75111992869003441</v>
      </c>
      <c r="H93" s="14">
        <f t="shared" si="12"/>
        <v>688.52660129919821</v>
      </c>
      <c r="P93">
        <v>86</v>
      </c>
      <c r="Q93" s="5">
        <f t="shared" si="13"/>
        <v>916.66666666666663</v>
      </c>
      <c r="R93" s="9">
        <f t="shared" si="14"/>
        <v>0.65120644322898757</v>
      </c>
      <c r="S93" s="5">
        <f t="shared" si="15"/>
        <v>596.93923962657198</v>
      </c>
    </row>
    <row r="94" spans="5:19" x14ac:dyDescent="0.25">
      <c r="E94">
        <v>87</v>
      </c>
      <c r="F94" s="5">
        <f t="shared" si="10"/>
        <v>916.66666666666663</v>
      </c>
      <c r="G94" s="9">
        <f t="shared" si="11"/>
        <v>0.74862451364455251</v>
      </c>
      <c r="H94" s="14">
        <f t="shared" si="12"/>
        <v>686.23913750750648</v>
      </c>
      <c r="P94">
        <v>87</v>
      </c>
      <c r="Q94" s="5">
        <f t="shared" si="13"/>
        <v>916.66666666666663</v>
      </c>
      <c r="R94" s="9">
        <f t="shared" si="14"/>
        <v>0.64796661017809731</v>
      </c>
      <c r="S94" s="5">
        <f t="shared" si="15"/>
        <v>593.9693926632558</v>
      </c>
    </row>
    <row r="95" spans="5:19" x14ac:dyDescent="0.25">
      <c r="E95">
        <v>88</v>
      </c>
      <c r="F95" s="5">
        <f t="shared" si="10"/>
        <v>916.66666666666663</v>
      </c>
      <c r="G95" s="9">
        <f t="shared" si="11"/>
        <v>0.74613738901450422</v>
      </c>
      <c r="H95" s="14">
        <f t="shared" si="12"/>
        <v>683.95927326329547</v>
      </c>
      <c r="P95">
        <v>88</v>
      </c>
      <c r="Q95" s="5">
        <f t="shared" si="13"/>
        <v>916.66666666666663</v>
      </c>
      <c r="R95" s="9">
        <f t="shared" si="14"/>
        <v>0.64474289569959919</v>
      </c>
      <c r="S95" s="5">
        <f t="shared" si="15"/>
        <v>591.01432105796596</v>
      </c>
    </row>
    <row r="96" spans="5:19" x14ac:dyDescent="0.25">
      <c r="E96">
        <v>89</v>
      </c>
      <c r="F96" s="5">
        <f t="shared" si="10"/>
        <v>916.66666666666663</v>
      </c>
      <c r="G96" s="9">
        <f t="shared" si="11"/>
        <v>0.74365852725698089</v>
      </c>
      <c r="H96" s="14">
        <f t="shared" si="12"/>
        <v>681.68698331889914</v>
      </c>
      <c r="P96">
        <v>89</v>
      </c>
      <c r="Q96" s="5">
        <f t="shared" si="13"/>
        <v>916.66666666666663</v>
      </c>
      <c r="R96" s="9">
        <f t="shared" si="14"/>
        <v>0.64153521960159132</v>
      </c>
      <c r="S96" s="5">
        <f t="shared" si="15"/>
        <v>588.07395130145869</v>
      </c>
    </row>
    <row r="97" spans="5:19" x14ac:dyDescent="0.25">
      <c r="E97">
        <v>90</v>
      </c>
      <c r="F97" s="5">
        <f t="shared" si="10"/>
        <v>916.66666666666663</v>
      </c>
      <c r="G97" s="9">
        <f t="shared" si="11"/>
        <v>0.74118790092057896</v>
      </c>
      <c r="H97" s="14">
        <f t="shared" si="12"/>
        <v>679.42224251053074</v>
      </c>
      <c r="P97">
        <v>90</v>
      </c>
      <c r="Q97" s="5">
        <f t="shared" si="13"/>
        <v>916.66666666666663</v>
      </c>
      <c r="R97" s="9">
        <f t="shared" si="14"/>
        <v>0.63834350209113577</v>
      </c>
      <c r="S97" s="5">
        <f t="shared" si="15"/>
        <v>585.14821025020774</v>
      </c>
    </row>
    <row r="98" spans="5:19" x14ac:dyDescent="0.25">
      <c r="E98">
        <v>91</v>
      </c>
      <c r="F98" s="5">
        <f t="shared" si="10"/>
        <v>916.66666666666663</v>
      </c>
      <c r="G98" s="9">
        <f t="shared" si="11"/>
        <v>0.73872548264509508</v>
      </c>
      <c r="H98" s="14">
        <f t="shared" si="12"/>
        <v>677.16502575800382</v>
      </c>
      <c r="P98">
        <v>91</v>
      </c>
      <c r="Q98" s="5">
        <f t="shared" si="13"/>
        <v>916.66666666666663</v>
      </c>
      <c r="R98" s="9">
        <f t="shared" si="14"/>
        <v>0.63516766377227452</v>
      </c>
      <c r="S98" s="5">
        <f t="shared" si="15"/>
        <v>582.23702512458499</v>
      </c>
    </row>
    <row r="99" spans="5:19" x14ac:dyDescent="0.25">
      <c r="E99">
        <v>92</v>
      </c>
      <c r="F99" s="5">
        <f t="shared" si="10"/>
        <v>916.66666666666663</v>
      </c>
      <c r="G99" s="9">
        <f t="shared" si="11"/>
        <v>0.73627124516122422</v>
      </c>
      <c r="H99" s="14">
        <f t="shared" si="12"/>
        <v>674.91530806445553</v>
      </c>
      <c r="P99">
        <v>92</v>
      </c>
      <c r="Q99" s="5">
        <f t="shared" si="13"/>
        <v>916.66666666666663</v>
      </c>
      <c r="R99" s="9">
        <f t="shared" si="14"/>
        <v>0.63200762564405433</v>
      </c>
      <c r="S99" s="5">
        <f t="shared" si="15"/>
        <v>579.34032350704979</v>
      </c>
    </row>
    <row r="100" spans="5:19" x14ac:dyDescent="0.25">
      <c r="E100">
        <v>93</v>
      </c>
      <c r="F100" s="5">
        <f t="shared" si="10"/>
        <v>916.66666666666663</v>
      </c>
      <c r="G100" s="9">
        <f t="shared" si="11"/>
        <v>0.73382516129025677</v>
      </c>
      <c r="H100" s="14">
        <f t="shared" si="12"/>
        <v>672.67306451606862</v>
      </c>
      <c r="P100">
        <v>93</v>
      </c>
      <c r="Q100" s="5">
        <f t="shared" si="13"/>
        <v>916.66666666666663</v>
      </c>
      <c r="R100" s="9">
        <f t="shared" si="14"/>
        <v>0.62886330909856158</v>
      </c>
      <c r="S100" s="5">
        <f t="shared" si="15"/>
        <v>576.45803334034815</v>
      </c>
    </row>
    <row r="101" spans="5:19" x14ac:dyDescent="0.25">
      <c r="E101">
        <v>94</v>
      </c>
      <c r="F101" s="5">
        <f t="shared" si="10"/>
        <v>916.66666666666663</v>
      </c>
      <c r="G101" s="9">
        <f t="shared" si="11"/>
        <v>0.73138720394377743</v>
      </c>
      <c r="H101" s="14">
        <f t="shared" si="12"/>
        <v>670.43827028179589</v>
      </c>
      <c r="P101">
        <v>94</v>
      </c>
      <c r="Q101" s="5">
        <f t="shared" si="13"/>
        <v>916.66666666666663</v>
      </c>
      <c r="R101" s="9">
        <f t="shared" si="14"/>
        <v>0.62573463591896694</v>
      </c>
      <c r="S101" s="5">
        <f t="shared" si="15"/>
        <v>573.59008292571968</v>
      </c>
    </row>
    <row r="102" spans="5:19" x14ac:dyDescent="0.25">
      <c r="E102">
        <v>95</v>
      </c>
      <c r="F102" s="5">
        <f t="shared" si="10"/>
        <v>916.66666666666663</v>
      </c>
      <c r="G102" s="9">
        <f t="shared" si="11"/>
        <v>0.72895734612336616</v>
      </c>
      <c r="H102" s="14">
        <f t="shared" si="12"/>
        <v>668.21090061308564</v>
      </c>
      <c r="P102">
        <v>95</v>
      </c>
      <c r="Q102" s="5">
        <f t="shared" si="13"/>
        <v>916.66666666666663</v>
      </c>
      <c r="R102" s="9">
        <f t="shared" si="14"/>
        <v>0.62262152827757922</v>
      </c>
      <c r="S102" s="5">
        <f t="shared" si="15"/>
        <v>570.7364009211143</v>
      </c>
    </row>
    <row r="103" spans="5:19" x14ac:dyDescent="0.25">
      <c r="E103">
        <v>96</v>
      </c>
      <c r="F103" s="5">
        <f t="shared" si="10"/>
        <v>916.66666666666663</v>
      </c>
      <c r="G103" s="9">
        <f t="shared" si="11"/>
        <v>0.72653556092029836</v>
      </c>
      <c r="H103" s="14">
        <f t="shared" si="12"/>
        <v>665.99093084360675</v>
      </c>
      <c r="P103">
        <v>96</v>
      </c>
      <c r="Q103" s="5">
        <f t="shared" si="13"/>
        <v>916.66666666666663</v>
      </c>
      <c r="R103" s="9">
        <f t="shared" si="14"/>
        <v>0.61952390873390972</v>
      </c>
      <c r="S103" s="5">
        <f t="shared" si="15"/>
        <v>567.8969163394172</v>
      </c>
    </row>
    <row r="104" spans="5:19" x14ac:dyDescent="0.25">
      <c r="E104">
        <v>97</v>
      </c>
      <c r="F104" s="5">
        <f t="shared" si="10"/>
        <v>916.66666666666663</v>
      </c>
      <c r="G104" s="9">
        <f t="shared" si="11"/>
        <v>0.72412182151524751</v>
      </c>
      <c r="H104" s="14">
        <f t="shared" si="12"/>
        <v>663.77833638897687</v>
      </c>
      <c r="P104">
        <v>97</v>
      </c>
      <c r="Q104" s="5">
        <f t="shared" si="13"/>
        <v>916.66666666666663</v>
      </c>
      <c r="R104" s="9">
        <f t="shared" si="14"/>
        <v>0.61644170023274603</v>
      </c>
      <c r="S104" s="5">
        <f t="shared" si="15"/>
        <v>565.07155854668383</v>
      </c>
    </row>
    <row r="105" spans="5:19" x14ac:dyDescent="0.25">
      <c r="E105">
        <v>98</v>
      </c>
      <c r="F105" s="5">
        <f t="shared" si="10"/>
        <v>916.66666666666663</v>
      </c>
      <c r="G105" s="9">
        <f t="shared" si="11"/>
        <v>0.72171610117798746</v>
      </c>
      <c r="H105" s="14">
        <f t="shared" si="12"/>
        <v>661.57309274648844</v>
      </c>
      <c r="P105">
        <v>98</v>
      </c>
      <c r="Q105" s="5">
        <f t="shared" si="13"/>
        <v>916.66666666666663</v>
      </c>
      <c r="R105" s="9">
        <f t="shared" si="14"/>
        <v>0.61337482610223493</v>
      </c>
      <c r="S105" s="5">
        <f t="shared" si="15"/>
        <v>562.26025726038199</v>
      </c>
    </row>
    <row r="106" spans="5:19" x14ac:dyDescent="0.25">
      <c r="E106">
        <v>99</v>
      </c>
      <c r="F106" s="5">
        <f t="shared" si="10"/>
        <v>916.66666666666663</v>
      </c>
      <c r="G106" s="9">
        <f t="shared" si="11"/>
        <v>0.7193183732670968</v>
      </c>
      <c r="H106" s="14">
        <f t="shared" si="12"/>
        <v>659.37517549483869</v>
      </c>
      <c r="P106">
        <v>99</v>
      </c>
      <c r="Q106" s="5">
        <f t="shared" si="13"/>
        <v>916.66666666666663</v>
      </c>
      <c r="R106" s="9">
        <f t="shared" si="14"/>
        <v>0.6103232100519751</v>
      </c>
      <c r="S106" s="5">
        <f t="shared" si="15"/>
        <v>559.46294254764382</v>
      </c>
    </row>
    <row r="107" spans="5:19" x14ac:dyDescent="0.25">
      <c r="E107">
        <v>100</v>
      </c>
      <c r="F107" s="5">
        <f t="shared" si="10"/>
        <v>916.66666666666663</v>
      </c>
      <c r="G107" s="9">
        <f t="shared" si="11"/>
        <v>0.71692861122966489</v>
      </c>
      <c r="H107" s="14">
        <f t="shared" si="12"/>
        <v>657.18456029385948</v>
      </c>
      <c r="P107">
        <v>100</v>
      </c>
      <c r="Q107" s="5">
        <f t="shared" si="13"/>
        <v>916.66666666666663</v>
      </c>
      <c r="R107" s="9">
        <f t="shared" si="14"/>
        <v>0.6072867761711197</v>
      </c>
      <c r="S107" s="5">
        <f t="shared" si="15"/>
        <v>556.67954482352638</v>
      </c>
    </row>
    <row r="108" spans="5:19" x14ac:dyDescent="0.25">
      <c r="E108">
        <v>101</v>
      </c>
      <c r="F108" s="5">
        <f t="shared" si="10"/>
        <v>916.66666666666663</v>
      </c>
      <c r="G108" s="9">
        <f t="shared" si="11"/>
        <v>0.71454678860099474</v>
      </c>
      <c r="H108" s="14">
        <f t="shared" si="12"/>
        <v>655.00122288424518</v>
      </c>
      <c r="P108">
        <v>101</v>
      </c>
      <c r="Q108" s="5">
        <f t="shared" si="13"/>
        <v>916.66666666666663</v>
      </c>
      <c r="R108" s="9">
        <f t="shared" si="14"/>
        <v>0.60426544892648737</v>
      </c>
      <c r="S108" s="5">
        <f t="shared" si="15"/>
        <v>553.90999484928011</v>
      </c>
    </row>
    <row r="109" spans="5:19" x14ac:dyDescent="0.25">
      <c r="E109">
        <v>102</v>
      </c>
      <c r="F109" s="5">
        <f t="shared" si="10"/>
        <v>916.66666666666663</v>
      </c>
      <c r="G109" s="9">
        <f t="shared" si="11"/>
        <v>0.71217287900431359</v>
      </c>
      <c r="H109" s="14">
        <f t="shared" si="12"/>
        <v>652.82513908728743</v>
      </c>
      <c r="P109">
        <v>102</v>
      </c>
      <c r="Q109" s="5">
        <f t="shared" si="13"/>
        <v>916.66666666666663</v>
      </c>
      <c r="R109" s="9">
        <f t="shared" si="14"/>
        <v>0.60125915316068401</v>
      </c>
      <c r="S109" s="5">
        <f t="shared" si="15"/>
        <v>551.154223730627</v>
      </c>
    </row>
    <row r="110" spans="5:19" x14ac:dyDescent="0.25">
      <c r="E110">
        <v>103</v>
      </c>
      <c r="F110" s="5">
        <f t="shared" si="10"/>
        <v>916.66666666666663</v>
      </c>
      <c r="G110" s="9">
        <f t="shared" si="11"/>
        <v>0.70980685615047845</v>
      </c>
      <c r="H110" s="14">
        <f t="shared" si="12"/>
        <v>650.65628480460521</v>
      </c>
      <c r="P110">
        <v>103</v>
      </c>
      <c r="Q110" s="5">
        <f t="shared" si="13"/>
        <v>916.66666666666663</v>
      </c>
      <c r="R110" s="9">
        <f t="shared" si="14"/>
        <v>0.59826781409023289</v>
      </c>
      <c r="S110" s="5">
        <f t="shared" si="15"/>
        <v>548.41216291604678</v>
      </c>
    </row>
    <row r="111" spans="5:19" x14ac:dyDescent="0.25">
      <c r="E111">
        <v>104</v>
      </c>
      <c r="F111" s="5">
        <f t="shared" si="10"/>
        <v>916.66666666666663</v>
      </c>
      <c r="G111" s="9">
        <f t="shared" si="11"/>
        <v>0.70744869383768627</v>
      </c>
      <c r="H111" s="14">
        <f t="shared" si="12"/>
        <v>648.49463601787909</v>
      </c>
      <c r="P111">
        <v>104</v>
      </c>
      <c r="Q111" s="5">
        <f t="shared" si="13"/>
        <v>916.66666666666663</v>
      </c>
      <c r="R111" s="9">
        <f t="shared" si="14"/>
        <v>0.59529135730371441</v>
      </c>
      <c r="S111" s="5">
        <f t="shared" si="15"/>
        <v>545.68374419507154</v>
      </c>
    </row>
    <row r="112" spans="5:19" x14ac:dyDescent="0.25">
      <c r="E112">
        <v>105</v>
      </c>
      <c r="F112" s="5">
        <f t="shared" si="10"/>
        <v>916.66666666666663</v>
      </c>
      <c r="G112" s="9">
        <f t="shared" si="11"/>
        <v>0.70509836595118236</v>
      </c>
      <c r="H112" s="14">
        <f t="shared" si="12"/>
        <v>646.34016878858381</v>
      </c>
      <c r="P112">
        <v>105</v>
      </c>
      <c r="Q112" s="5">
        <f t="shared" si="13"/>
        <v>916.66666666666663</v>
      </c>
      <c r="R112" s="9">
        <f t="shared" si="14"/>
        <v>0.59232970875991497</v>
      </c>
      <c r="S112" s="5">
        <f t="shared" si="15"/>
        <v>542.96889969658866</v>
      </c>
    </row>
    <row r="113" spans="5:19" x14ac:dyDescent="0.25">
      <c r="E113">
        <v>106</v>
      </c>
      <c r="F113" s="5">
        <f t="shared" si="10"/>
        <v>916.66666666666663</v>
      </c>
      <c r="G113" s="9">
        <f t="shared" si="11"/>
        <v>0.70275584646297218</v>
      </c>
      <c r="H113" s="14">
        <f t="shared" si="12"/>
        <v>644.19285925772442</v>
      </c>
      <c r="P113">
        <v>106</v>
      </c>
      <c r="Q113" s="5">
        <f t="shared" si="13"/>
        <v>916.66666666666663</v>
      </c>
      <c r="R113" s="9">
        <f t="shared" si="14"/>
        <v>0.5893827947859851</v>
      </c>
      <c r="S113" s="5">
        <f t="shared" si="15"/>
        <v>540.26756188715297</v>
      </c>
    </row>
    <row r="114" spans="5:19" x14ac:dyDescent="0.25">
      <c r="E114">
        <v>107</v>
      </c>
      <c r="F114" s="5">
        <f t="shared" si="10"/>
        <v>916.66666666666663</v>
      </c>
      <c r="G114" s="9">
        <f t="shared" si="11"/>
        <v>0.70042110943153368</v>
      </c>
      <c r="H114" s="14">
        <f t="shared" si="12"/>
        <v>642.05268364557253</v>
      </c>
      <c r="P114">
        <v>107</v>
      </c>
      <c r="Q114" s="5">
        <f t="shared" si="13"/>
        <v>916.66666666666663</v>
      </c>
      <c r="R114" s="9">
        <f t="shared" si="14"/>
        <v>0.5864505420756071</v>
      </c>
      <c r="S114" s="5">
        <f t="shared" si="15"/>
        <v>537.57966356930649</v>
      </c>
    </row>
    <row r="115" spans="5:19" x14ac:dyDescent="0.25">
      <c r="E115">
        <v>108</v>
      </c>
      <c r="F115" s="5">
        <f t="shared" si="10"/>
        <v>916.66666666666663</v>
      </c>
      <c r="G115" s="9">
        <f t="shared" si="11"/>
        <v>0.69809412900152867</v>
      </c>
      <c r="H115" s="14">
        <f t="shared" si="12"/>
        <v>639.91961825140129</v>
      </c>
      <c r="P115">
        <v>108</v>
      </c>
      <c r="Q115" s="5">
        <f t="shared" si="13"/>
        <v>916.66666666666663</v>
      </c>
      <c r="R115" s="9">
        <f t="shared" si="14"/>
        <v>0.58353287768717144</v>
      </c>
      <c r="S115" s="5">
        <f t="shared" si="15"/>
        <v>534.9051378799071</v>
      </c>
    </row>
    <row r="116" spans="5:19" x14ac:dyDescent="0.25">
      <c r="E116">
        <v>109</v>
      </c>
      <c r="F116" s="5">
        <f t="shared" si="10"/>
        <v>916.66666666666663</v>
      </c>
      <c r="G116" s="9">
        <f t="shared" si="11"/>
        <v>0.6957748794035169</v>
      </c>
      <c r="H116" s="14">
        <f t="shared" si="12"/>
        <v>637.79363945322382</v>
      </c>
      <c r="P116">
        <v>109</v>
      </c>
      <c r="Q116" s="5">
        <f t="shared" si="13"/>
        <v>916.66666666666663</v>
      </c>
      <c r="R116" s="9">
        <f t="shared" si="14"/>
        <v>0.58062972904196175</v>
      </c>
      <c r="S116" s="5">
        <f t="shared" si="15"/>
        <v>532.2439182884649</v>
      </c>
    </row>
    <row r="117" spans="5:19" x14ac:dyDescent="0.25">
      <c r="E117">
        <v>110</v>
      </c>
      <c r="F117" s="5">
        <f t="shared" si="10"/>
        <v>916.66666666666663</v>
      </c>
      <c r="G117" s="9">
        <f t="shared" si="11"/>
        <v>0.69346333495367118</v>
      </c>
      <c r="H117" s="14">
        <f t="shared" si="12"/>
        <v>635.67472370753194</v>
      </c>
      <c r="P117">
        <v>110</v>
      </c>
      <c r="Q117" s="5">
        <f t="shared" si="13"/>
        <v>916.66666666666663</v>
      </c>
      <c r="R117" s="9">
        <f t="shared" si="14"/>
        <v>0.57774102392235005</v>
      </c>
      <c r="S117" s="5">
        <f t="shared" si="15"/>
        <v>529.5959385954875</v>
      </c>
    </row>
    <row r="118" spans="5:19" x14ac:dyDescent="0.25">
      <c r="E118">
        <v>111</v>
      </c>
      <c r="F118" s="5">
        <f t="shared" si="10"/>
        <v>916.66666666666663</v>
      </c>
      <c r="G118" s="9">
        <f t="shared" si="11"/>
        <v>0.69115947005349276</v>
      </c>
      <c r="H118" s="14">
        <f t="shared" si="12"/>
        <v>633.56284754903504</v>
      </c>
      <c r="P118">
        <v>111</v>
      </c>
      <c r="Q118" s="5">
        <f t="shared" si="13"/>
        <v>916.66666666666663</v>
      </c>
      <c r="R118" s="9">
        <f t="shared" si="14"/>
        <v>0.57486669047000016</v>
      </c>
      <c r="S118" s="5">
        <f t="shared" si="15"/>
        <v>526.96113293083351</v>
      </c>
    </row>
    <row r="119" spans="5:19" x14ac:dyDescent="0.25">
      <c r="E119">
        <v>112</v>
      </c>
      <c r="F119" s="5">
        <f t="shared" si="10"/>
        <v>916.66666666666663</v>
      </c>
      <c r="G119" s="9">
        <f t="shared" si="11"/>
        <v>0.68886325918952773</v>
      </c>
      <c r="H119" s="14">
        <f t="shared" si="12"/>
        <v>631.45798759040042</v>
      </c>
      <c r="P119">
        <v>112</v>
      </c>
      <c r="Q119" s="5">
        <f t="shared" si="13"/>
        <v>916.66666666666663</v>
      </c>
      <c r="R119" s="9">
        <f t="shared" si="14"/>
        <v>0.57200665718407984</v>
      </c>
      <c r="S119" s="5">
        <f t="shared" si="15"/>
        <v>524.3394357520732</v>
      </c>
    </row>
    <row r="120" spans="5:19" x14ac:dyDescent="0.25">
      <c r="E120">
        <v>113</v>
      </c>
      <c r="F120" s="5">
        <f t="shared" si="10"/>
        <v>916.66666666666663</v>
      </c>
      <c r="G120" s="9">
        <f t="shared" si="11"/>
        <v>0.68657467693308405</v>
      </c>
      <c r="H120" s="14">
        <f t="shared" si="12"/>
        <v>629.36012052199374</v>
      </c>
      <c r="P120">
        <v>113</v>
      </c>
      <c r="Q120" s="5">
        <f t="shared" si="13"/>
        <v>916.66666666666663</v>
      </c>
      <c r="R120" s="9">
        <f t="shared" si="14"/>
        <v>0.56916085291948237</v>
      </c>
      <c r="S120" s="5">
        <f t="shared" si="15"/>
        <v>521.73078184285885</v>
      </c>
    </row>
    <row r="121" spans="5:19" x14ac:dyDescent="0.25">
      <c r="E121">
        <v>114</v>
      </c>
      <c r="F121" s="5">
        <f t="shared" si="10"/>
        <v>916.66666666666663</v>
      </c>
      <c r="G121" s="9">
        <f t="shared" si="11"/>
        <v>0.68429369793995076</v>
      </c>
      <c r="H121" s="14">
        <f t="shared" si="12"/>
        <v>627.2692231116215</v>
      </c>
      <c r="P121">
        <v>114</v>
      </c>
      <c r="Q121" s="5">
        <f t="shared" si="13"/>
        <v>916.66666666666663</v>
      </c>
      <c r="R121" s="9">
        <f t="shared" si="14"/>
        <v>0.56632920688505739</v>
      </c>
      <c r="S121" s="5">
        <f t="shared" si="15"/>
        <v>519.13510631130259</v>
      </c>
    </row>
    <row r="122" spans="5:19" x14ac:dyDescent="0.25">
      <c r="E122">
        <v>115</v>
      </c>
      <c r="F122" s="5">
        <f t="shared" si="10"/>
        <v>916.66666666666663</v>
      </c>
      <c r="G122" s="9">
        <f t="shared" si="11"/>
        <v>0.68202029695011679</v>
      </c>
      <c r="H122" s="14">
        <f t="shared" si="12"/>
        <v>625.1852722042737</v>
      </c>
      <c r="P122">
        <v>115</v>
      </c>
      <c r="Q122" s="5">
        <f t="shared" si="13"/>
        <v>916.66666666666663</v>
      </c>
      <c r="R122" s="9">
        <f t="shared" si="14"/>
        <v>0.56351164864184811</v>
      </c>
      <c r="S122" s="5">
        <f t="shared" si="15"/>
        <v>516.55234458836071</v>
      </c>
    </row>
    <row r="123" spans="5:19" x14ac:dyDescent="0.25">
      <c r="E123">
        <v>116</v>
      </c>
      <c r="F123" s="5">
        <f t="shared" si="10"/>
        <v>916.66666666666663</v>
      </c>
      <c r="G123" s="9">
        <f t="shared" si="11"/>
        <v>0.67975444878749192</v>
      </c>
      <c r="H123" s="14">
        <f t="shared" si="12"/>
        <v>623.10824472186755</v>
      </c>
      <c r="P123">
        <v>116</v>
      </c>
      <c r="Q123" s="5">
        <f t="shared" si="13"/>
        <v>916.66666666666663</v>
      </c>
      <c r="R123" s="9">
        <f t="shared" si="14"/>
        <v>0.56070810810134153</v>
      </c>
      <c r="S123" s="5">
        <f t="shared" si="15"/>
        <v>513.98243242622971</v>
      </c>
    </row>
    <row r="124" spans="5:19" x14ac:dyDescent="0.25">
      <c r="E124">
        <v>117</v>
      </c>
      <c r="F124" s="5">
        <f t="shared" si="10"/>
        <v>916.66666666666663</v>
      </c>
      <c r="G124" s="9">
        <f t="shared" si="11"/>
        <v>0.67749612835962647</v>
      </c>
      <c r="H124" s="14">
        <f t="shared" si="12"/>
        <v>621.03811766299089</v>
      </c>
      <c r="P124">
        <v>117</v>
      </c>
      <c r="Q124" s="5">
        <f t="shared" si="13"/>
        <v>916.66666666666663</v>
      </c>
      <c r="R124" s="9">
        <f t="shared" si="14"/>
        <v>0.55791851552372296</v>
      </c>
      <c r="S124" s="5">
        <f t="shared" si="15"/>
        <v>511.42530589674601</v>
      </c>
    </row>
    <row r="125" spans="5:19" x14ac:dyDescent="0.25">
      <c r="E125">
        <v>118</v>
      </c>
      <c r="F125" s="5">
        <f t="shared" si="10"/>
        <v>916.66666666666663</v>
      </c>
      <c r="G125" s="9">
        <f t="shared" si="11"/>
        <v>0.67524531065743487</v>
      </c>
      <c r="H125" s="14">
        <f t="shared" si="12"/>
        <v>618.97486810264866</v>
      </c>
      <c r="P125">
        <v>118</v>
      </c>
      <c r="Q125" s="5">
        <f t="shared" si="13"/>
        <v>916.66666666666663</v>
      </c>
      <c r="R125" s="9">
        <f t="shared" si="14"/>
        <v>0.55514280151614248</v>
      </c>
      <c r="S125" s="5">
        <f t="shared" si="15"/>
        <v>508.88090138979726</v>
      </c>
    </row>
    <row r="126" spans="5:19" x14ac:dyDescent="0.25">
      <c r="E126">
        <v>119</v>
      </c>
      <c r="F126" s="5">
        <f t="shared" si="10"/>
        <v>916.66666666666663</v>
      </c>
      <c r="G126" s="9">
        <f t="shared" si="11"/>
        <v>0.67300197075491841</v>
      </c>
      <c r="H126" s="14">
        <f t="shared" si="12"/>
        <v>616.91847319200849</v>
      </c>
      <c r="P126">
        <v>119</v>
      </c>
      <c r="Q126" s="5">
        <f t="shared" si="13"/>
        <v>916.66666666666663</v>
      </c>
      <c r="R126" s="9">
        <f t="shared" si="14"/>
        <v>0.55238089703098747</v>
      </c>
      <c r="S126" s="5">
        <f t="shared" si="15"/>
        <v>506.34915561173847</v>
      </c>
    </row>
    <row r="127" spans="5:19" x14ac:dyDescent="0.25">
      <c r="E127">
        <v>120</v>
      </c>
      <c r="F127" s="5">
        <f t="shared" si="10"/>
        <v>916.66666666666663</v>
      </c>
      <c r="G127" s="9">
        <f t="shared" si="11"/>
        <v>0.6707660838088888</v>
      </c>
      <c r="H127" s="14">
        <f t="shared" si="12"/>
        <v>614.86891015814808</v>
      </c>
      <c r="P127">
        <v>120</v>
      </c>
      <c r="Q127" s="5">
        <f>$C$8*$B$2+$B$2</f>
        <v>200916.66666666666</v>
      </c>
      <c r="R127" s="9">
        <f t="shared" si="14"/>
        <v>0.54963273336416663</v>
      </c>
      <c r="S127" s="5">
        <f t="shared" si="15"/>
        <v>110430.37667841715</v>
      </c>
    </row>
    <row r="128" spans="5:19" x14ac:dyDescent="0.25">
      <c r="E128">
        <v>121</v>
      </c>
      <c r="F128" s="5">
        <f t="shared" si="10"/>
        <v>916.66666666666663</v>
      </c>
      <c r="G128" s="9">
        <f t="shared" si="11"/>
        <v>0.66853762505869307</v>
      </c>
      <c r="H128" s="14">
        <f t="shared" si="12"/>
        <v>612.82615630380201</v>
      </c>
    </row>
    <row r="129" spans="5:8" x14ac:dyDescent="0.25">
      <c r="E129">
        <v>122</v>
      </c>
      <c r="F129" s="5">
        <f t="shared" si="10"/>
        <v>916.66666666666663</v>
      </c>
      <c r="G129" s="9">
        <f t="shared" si="11"/>
        <v>0.66631656982594001</v>
      </c>
      <c r="H129" s="14">
        <f t="shared" si="12"/>
        <v>610.79018900711162</v>
      </c>
    </row>
    <row r="130" spans="5:8" x14ac:dyDescent="0.25">
      <c r="E130">
        <v>123</v>
      </c>
      <c r="F130" s="5">
        <f t="shared" si="10"/>
        <v>916.66666666666663</v>
      </c>
      <c r="G130" s="9">
        <f t="shared" si="11"/>
        <v>0.6641028935142258</v>
      </c>
      <c r="H130" s="14">
        <f t="shared" si="12"/>
        <v>608.76098572137357</v>
      </c>
    </row>
    <row r="131" spans="5:8" x14ac:dyDescent="0.25">
      <c r="E131">
        <v>124</v>
      </c>
      <c r="F131" s="5">
        <f t="shared" si="10"/>
        <v>916.66666666666663</v>
      </c>
      <c r="G131" s="9">
        <f t="shared" si="11"/>
        <v>0.66189657160886284</v>
      </c>
      <c r="H131" s="14">
        <f t="shared" si="12"/>
        <v>606.73852397479095</v>
      </c>
    </row>
    <row r="132" spans="5:8" x14ac:dyDescent="0.25">
      <c r="E132">
        <v>125</v>
      </c>
      <c r="F132" s="5">
        <f t="shared" si="10"/>
        <v>916.66666666666663</v>
      </c>
      <c r="G132" s="9">
        <f t="shared" si="11"/>
        <v>0.65969757967660758</v>
      </c>
      <c r="H132" s="14">
        <f t="shared" si="12"/>
        <v>604.72278137022363</v>
      </c>
    </row>
    <row r="133" spans="5:8" x14ac:dyDescent="0.25">
      <c r="E133">
        <v>126</v>
      </c>
      <c r="F133" s="5">
        <f t="shared" si="10"/>
        <v>916.66666666666663</v>
      </c>
      <c r="G133" s="9">
        <f t="shared" si="11"/>
        <v>0.65750589336538945</v>
      </c>
      <c r="H133" s="14">
        <f t="shared" si="12"/>
        <v>602.71373558494031</v>
      </c>
    </row>
    <row r="134" spans="5:8" x14ac:dyDescent="0.25">
      <c r="E134">
        <v>127</v>
      </c>
      <c r="F134" s="5">
        <f t="shared" si="10"/>
        <v>916.66666666666663</v>
      </c>
      <c r="G134" s="9">
        <f t="shared" si="11"/>
        <v>0.65532148840404247</v>
      </c>
      <c r="H134" s="14">
        <f t="shared" si="12"/>
        <v>600.71136437037228</v>
      </c>
    </row>
    <row r="135" spans="5:8" x14ac:dyDescent="0.25">
      <c r="E135">
        <v>128</v>
      </c>
      <c r="F135" s="5">
        <f t="shared" si="10"/>
        <v>916.66666666666663</v>
      </c>
      <c r="G135" s="9">
        <f t="shared" si="11"/>
        <v>0.65314434060203563</v>
      </c>
      <c r="H135" s="14">
        <f t="shared" si="12"/>
        <v>598.71564555186592</v>
      </c>
    </row>
    <row r="136" spans="5:8" x14ac:dyDescent="0.25">
      <c r="E136">
        <v>129</v>
      </c>
      <c r="F136" s="5">
        <f t="shared" si="10"/>
        <v>916.66666666666663</v>
      </c>
      <c r="G136" s="9">
        <f t="shared" si="11"/>
        <v>0.65097442584920495</v>
      </c>
      <c r="H136" s="14">
        <f t="shared" si="12"/>
        <v>596.72655702843781</v>
      </c>
    </row>
    <row r="137" spans="5:8" x14ac:dyDescent="0.25">
      <c r="E137">
        <v>130</v>
      </c>
      <c r="F137" s="5">
        <f t="shared" ref="F137:F180" si="16">$C$8*$B$2</f>
        <v>916.66666666666663</v>
      </c>
      <c r="G137" s="9">
        <f t="shared" ref="G137:G181" si="17">1/(1+$C$7)^E137</f>
        <v>0.6488117201154866</v>
      </c>
      <c r="H137" s="14">
        <f t="shared" ref="H137:H181" si="18">F137*G137</f>
        <v>594.74407677252941</v>
      </c>
    </row>
    <row r="138" spans="5:8" x14ac:dyDescent="0.25">
      <c r="E138">
        <v>131</v>
      </c>
      <c r="F138" s="5">
        <f t="shared" si="16"/>
        <v>916.66666666666663</v>
      </c>
      <c r="G138" s="9">
        <f t="shared" si="17"/>
        <v>0.646656199450651</v>
      </c>
      <c r="H138" s="14">
        <f t="shared" si="18"/>
        <v>592.76818282976342</v>
      </c>
    </row>
    <row r="139" spans="5:8" x14ac:dyDescent="0.25">
      <c r="E139">
        <v>132</v>
      </c>
      <c r="F139" s="5">
        <f t="shared" si="16"/>
        <v>916.66666666666663</v>
      </c>
      <c r="G139" s="9">
        <f t="shared" si="17"/>
        <v>0.64450783998403749</v>
      </c>
      <c r="H139" s="14">
        <f t="shared" si="18"/>
        <v>590.79885331870105</v>
      </c>
    </row>
    <row r="140" spans="5:8" x14ac:dyDescent="0.25">
      <c r="E140">
        <v>133</v>
      </c>
      <c r="F140" s="5">
        <f t="shared" si="16"/>
        <v>916.66666666666663</v>
      </c>
      <c r="G140" s="9">
        <f t="shared" si="17"/>
        <v>0.64236661792428984</v>
      </c>
      <c r="H140" s="14">
        <f t="shared" si="18"/>
        <v>588.83606643059898</v>
      </c>
    </row>
    <row r="141" spans="5:8" x14ac:dyDescent="0.25">
      <c r="E141">
        <v>134</v>
      </c>
      <c r="F141" s="5">
        <f t="shared" si="16"/>
        <v>916.66666666666663</v>
      </c>
      <c r="G141" s="9">
        <f t="shared" si="17"/>
        <v>0.64023250955909272</v>
      </c>
      <c r="H141" s="14">
        <f t="shared" si="18"/>
        <v>586.87980042916831</v>
      </c>
    </row>
    <row r="142" spans="5:8" x14ac:dyDescent="0.25">
      <c r="E142">
        <v>135</v>
      </c>
      <c r="F142" s="5">
        <f t="shared" si="16"/>
        <v>916.66666666666663</v>
      </c>
      <c r="G142" s="9">
        <f t="shared" si="17"/>
        <v>0.63810549125490956</v>
      </c>
      <c r="H142" s="14">
        <f t="shared" si="18"/>
        <v>584.93003365033371</v>
      </c>
    </row>
    <row r="143" spans="5:8" x14ac:dyDescent="0.25">
      <c r="E143">
        <v>136</v>
      </c>
      <c r="F143" s="5">
        <f t="shared" si="16"/>
        <v>916.66666666666663</v>
      </c>
      <c r="G143" s="9">
        <f t="shared" si="17"/>
        <v>0.63598553945672054</v>
      </c>
      <c r="H143" s="14">
        <f t="shared" si="18"/>
        <v>582.98674450199383</v>
      </c>
    </row>
    <row r="144" spans="5:8" x14ac:dyDescent="0.25">
      <c r="E144">
        <v>137</v>
      </c>
      <c r="F144" s="5">
        <f t="shared" si="16"/>
        <v>916.66666666666663</v>
      </c>
      <c r="G144" s="9">
        <f t="shared" si="17"/>
        <v>0.63387263068776134</v>
      </c>
      <c r="H144" s="14">
        <f t="shared" si="18"/>
        <v>581.0499114637812</v>
      </c>
    </row>
    <row r="145" spans="5:8" x14ac:dyDescent="0.25">
      <c r="E145">
        <v>138</v>
      </c>
      <c r="F145" s="5">
        <f t="shared" si="16"/>
        <v>916.66666666666663</v>
      </c>
      <c r="G145" s="9">
        <f t="shared" si="17"/>
        <v>0.63176674154926371</v>
      </c>
      <c r="H145" s="14">
        <f t="shared" si="18"/>
        <v>579.11951308682501</v>
      </c>
    </row>
    <row r="146" spans="5:8" x14ac:dyDescent="0.25">
      <c r="E146">
        <v>139</v>
      </c>
      <c r="F146" s="5">
        <f t="shared" si="16"/>
        <v>916.66666666666663</v>
      </c>
      <c r="G146" s="9">
        <f t="shared" si="17"/>
        <v>0.62966784872019621</v>
      </c>
      <c r="H146" s="14">
        <f t="shared" si="18"/>
        <v>577.19552799351322</v>
      </c>
    </row>
    <row r="147" spans="5:8" x14ac:dyDescent="0.25">
      <c r="E147">
        <v>140</v>
      </c>
      <c r="F147" s="5">
        <f t="shared" si="16"/>
        <v>916.66666666666663</v>
      </c>
      <c r="G147" s="9">
        <f t="shared" si="17"/>
        <v>0.6275759289570062</v>
      </c>
      <c r="H147" s="14">
        <f t="shared" si="18"/>
        <v>575.27793487725569</v>
      </c>
    </row>
    <row r="148" spans="5:8" x14ac:dyDescent="0.25">
      <c r="E148">
        <v>141</v>
      </c>
      <c r="F148" s="5">
        <f t="shared" si="16"/>
        <v>916.66666666666663</v>
      </c>
      <c r="G148" s="9">
        <f t="shared" si="17"/>
        <v>0.62549095909336172</v>
      </c>
      <c r="H148" s="14">
        <f t="shared" si="18"/>
        <v>573.36671250224822</v>
      </c>
    </row>
    <row r="149" spans="5:8" x14ac:dyDescent="0.25">
      <c r="E149">
        <v>142</v>
      </c>
      <c r="F149" s="5">
        <f t="shared" si="16"/>
        <v>916.66666666666663</v>
      </c>
      <c r="G149" s="9">
        <f t="shared" si="17"/>
        <v>0.62341291603989535</v>
      </c>
      <c r="H149" s="14">
        <f t="shared" si="18"/>
        <v>571.46183970323739</v>
      </c>
    </row>
    <row r="150" spans="5:8" x14ac:dyDescent="0.25">
      <c r="E150">
        <v>143</v>
      </c>
      <c r="F150" s="5">
        <f t="shared" si="16"/>
        <v>916.66666666666663</v>
      </c>
      <c r="G150" s="9">
        <f t="shared" si="17"/>
        <v>0.62134177678394864</v>
      </c>
      <c r="H150" s="14">
        <f t="shared" si="18"/>
        <v>569.56329538528621</v>
      </c>
    </row>
    <row r="151" spans="5:8" x14ac:dyDescent="0.25">
      <c r="E151">
        <v>144</v>
      </c>
      <c r="F151" s="5">
        <f t="shared" si="16"/>
        <v>916.66666666666663</v>
      </c>
      <c r="G151" s="9">
        <f t="shared" si="17"/>
        <v>0.61927751838931766</v>
      </c>
      <c r="H151" s="14">
        <f t="shared" si="18"/>
        <v>567.67105852354121</v>
      </c>
    </row>
    <row r="152" spans="5:8" x14ac:dyDescent="0.25">
      <c r="E152">
        <v>145</v>
      </c>
      <c r="F152" s="5">
        <f t="shared" si="16"/>
        <v>916.66666666666663</v>
      </c>
      <c r="G152" s="9">
        <f t="shared" si="17"/>
        <v>0.61722011799599752</v>
      </c>
      <c r="H152" s="14">
        <f t="shared" si="18"/>
        <v>565.78510816299774</v>
      </c>
    </row>
    <row r="153" spans="5:8" x14ac:dyDescent="0.25">
      <c r="E153">
        <v>146</v>
      </c>
      <c r="F153" s="5">
        <f t="shared" si="16"/>
        <v>916.66666666666663</v>
      </c>
      <c r="G153" s="9">
        <f t="shared" si="17"/>
        <v>0.61516955281993102</v>
      </c>
      <c r="H153" s="14">
        <f t="shared" si="18"/>
        <v>563.90542341827006</v>
      </c>
    </row>
    <row r="154" spans="5:8" x14ac:dyDescent="0.25">
      <c r="E154">
        <v>147</v>
      </c>
      <c r="F154" s="5">
        <f t="shared" si="16"/>
        <v>916.66666666666663</v>
      </c>
      <c r="G154" s="9">
        <f t="shared" si="17"/>
        <v>0.61312580015275508</v>
      </c>
      <c r="H154" s="14">
        <f t="shared" si="18"/>
        <v>562.03198347335876</v>
      </c>
    </row>
    <row r="155" spans="5:8" x14ac:dyDescent="0.25">
      <c r="E155">
        <v>148</v>
      </c>
      <c r="F155" s="5">
        <f t="shared" si="16"/>
        <v>916.66666666666663</v>
      </c>
      <c r="G155" s="9">
        <f t="shared" si="17"/>
        <v>0.61108883736154984</v>
      </c>
      <c r="H155" s="14">
        <f t="shared" si="18"/>
        <v>560.16476758142062</v>
      </c>
    </row>
    <row r="156" spans="5:8" x14ac:dyDescent="0.25">
      <c r="E156">
        <v>149</v>
      </c>
      <c r="F156" s="5">
        <f t="shared" si="16"/>
        <v>916.66666666666663</v>
      </c>
      <c r="G156" s="9">
        <f t="shared" si="17"/>
        <v>0.60905864188858805</v>
      </c>
      <c r="H156" s="14">
        <f t="shared" si="18"/>
        <v>558.30375506453902</v>
      </c>
    </row>
    <row r="157" spans="5:8" x14ac:dyDescent="0.25">
      <c r="E157">
        <v>150</v>
      </c>
      <c r="F157" s="5">
        <f t="shared" si="16"/>
        <v>916.66666666666663</v>
      </c>
      <c r="G157" s="9">
        <f t="shared" si="17"/>
        <v>0.60703519125108418</v>
      </c>
      <c r="H157" s="14">
        <f t="shared" si="18"/>
        <v>556.44892531349376</v>
      </c>
    </row>
    <row r="158" spans="5:8" x14ac:dyDescent="0.25">
      <c r="E158">
        <v>151</v>
      </c>
      <c r="F158" s="5">
        <f t="shared" si="16"/>
        <v>916.66666666666663</v>
      </c>
      <c r="G158" s="9">
        <f t="shared" si="17"/>
        <v>0.60501846304094764</v>
      </c>
      <c r="H158" s="14">
        <f t="shared" si="18"/>
        <v>554.60025778753527</v>
      </c>
    </row>
    <row r="159" spans="5:8" x14ac:dyDescent="0.25">
      <c r="E159">
        <v>152</v>
      </c>
      <c r="F159" s="5">
        <f t="shared" si="16"/>
        <v>916.66666666666663</v>
      </c>
      <c r="G159" s="9">
        <f t="shared" si="17"/>
        <v>0.6030084349245326</v>
      </c>
      <c r="H159" s="14">
        <f t="shared" si="18"/>
        <v>552.75773201415484</v>
      </c>
    </row>
    <row r="160" spans="5:8" x14ac:dyDescent="0.25">
      <c r="E160">
        <v>153</v>
      </c>
      <c r="F160" s="5">
        <f t="shared" si="16"/>
        <v>916.66666666666663</v>
      </c>
      <c r="G160" s="9">
        <f t="shared" si="17"/>
        <v>0.60100508464239122</v>
      </c>
      <c r="H160" s="14">
        <f t="shared" si="18"/>
        <v>550.92132758885862</v>
      </c>
    </row>
    <row r="161" spans="5:8" x14ac:dyDescent="0.25">
      <c r="E161">
        <v>154</v>
      </c>
      <c r="F161" s="5">
        <f t="shared" si="16"/>
        <v>916.66666666666663</v>
      </c>
      <c r="G161" s="9">
        <f t="shared" si="17"/>
        <v>0.59900839000902772</v>
      </c>
      <c r="H161" s="14">
        <f t="shared" si="18"/>
        <v>549.09102417494205</v>
      </c>
    </row>
    <row r="162" spans="5:8" x14ac:dyDescent="0.25">
      <c r="E162">
        <v>155</v>
      </c>
      <c r="F162" s="5">
        <f t="shared" si="16"/>
        <v>916.66666666666663</v>
      </c>
      <c r="G162" s="9">
        <f t="shared" si="17"/>
        <v>0.59701832891265216</v>
      </c>
      <c r="H162" s="14">
        <f t="shared" si="18"/>
        <v>547.26680150326445</v>
      </c>
    </row>
    <row r="163" spans="5:8" x14ac:dyDescent="0.25">
      <c r="E163">
        <v>156</v>
      </c>
      <c r="F163" s="5">
        <f t="shared" si="16"/>
        <v>916.66666666666663</v>
      </c>
      <c r="G163" s="9">
        <f t="shared" si="17"/>
        <v>0.59503487931493559</v>
      </c>
      <c r="H163" s="14">
        <f t="shared" si="18"/>
        <v>545.44863937202422</v>
      </c>
    </row>
    <row r="164" spans="5:8" x14ac:dyDescent="0.25">
      <c r="E164">
        <v>157</v>
      </c>
      <c r="F164" s="5">
        <f t="shared" si="16"/>
        <v>916.66666666666663</v>
      </c>
      <c r="G164" s="9">
        <f t="shared" si="17"/>
        <v>0.59305801925076651</v>
      </c>
      <c r="H164" s="14">
        <f t="shared" si="18"/>
        <v>543.63651764653594</v>
      </c>
    </row>
    <row r="165" spans="5:8" x14ac:dyDescent="0.25">
      <c r="E165">
        <v>158</v>
      </c>
      <c r="F165" s="5">
        <f t="shared" si="16"/>
        <v>916.66666666666663</v>
      </c>
      <c r="G165" s="9">
        <f t="shared" si="17"/>
        <v>0.59108772682800637</v>
      </c>
      <c r="H165" s="14">
        <f t="shared" si="18"/>
        <v>541.8304162590058</v>
      </c>
    </row>
    <row r="166" spans="5:8" x14ac:dyDescent="0.25">
      <c r="E166">
        <v>159</v>
      </c>
      <c r="F166" s="5">
        <f t="shared" si="16"/>
        <v>916.66666666666663</v>
      </c>
      <c r="G166" s="9">
        <f t="shared" si="17"/>
        <v>0.58912398022724877</v>
      </c>
      <c r="H166" s="14">
        <f t="shared" si="18"/>
        <v>540.03031520831132</v>
      </c>
    </row>
    <row r="167" spans="5:8" x14ac:dyDescent="0.25">
      <c r="E167">
        <v>160</v>
      </c>
      <c r="F167" s="5">
        <f t="shared" si="16"/>
        <v>916.66666666666663</v>
      </c>
      <c r="G167" s="9">
        <f t="shared" si="17"/>
        <v>0.58716675770157678</v>
      </c>
      <c r="H167" s="14">
        <f t="shared" si="18"/>
        <v>538.23619455977871</v>
      </c>
    </row>
    <row r="168" spans="5:8" x14ac:dyDescent="0.25">
      <c r="E168">
        <v>161</v>
      </c>
      <c r="F168" s="5">
        <f t="shared" si="16"/>
        <v>916.66666666666663</v>
      </c>
      <c r="G168" s="9">
        <f t="shared" si="17"/>
        <v>0.58521603757632223</v>
      </c>
      <c r="H168" s="14">
        <f t="shared" si="18"/>
        <v>536.44803444496199</v>
      </c>
    </row>
    <row r="169" spans="5:8" x14ac:dyDescent="0.25">
      <c r="E169">
        <v>162</v>
      </c>
      <c r="F169" s="5">
        <f t="shared" si="16"/>
        <v>916.66666666666663</v>
      </c>
      <c r="G169" s="9">
        <f t="shared" si="17"/>
        <v>0.58327179824882613</v>
      </c>
      <c r="H169" s="14">
        <f t="shared" si="18"/>
        <v>534.66581506142393</v>
      </c>
    </row>
    <row r="170" spans="5:8" x14ac:dyDescent="0.25">
      <c r="E170">
        <v>163</v>
      </c>
      <c r="F170" s="5">
        <f t="shared" si="16"/>
        <v>916.66666666666663</v>
      </c>
      <c r="G170" s="9">
        <f t="shared" si="17"/>
        <v>0.58133401818819863</v>
      </c>
      <c r="H170" s="14">
        <f t="shared" si="18"/>
        <v>532.88951667251536</v>
      </c>
    </row>
    <row r="171" spans="5:8" x14ac:dyDescent="0.25">
      <c r="E171">
        <v>164</v>
      </c>
      <c r="F171" s="5">
        <f t="shared" si="16"/>
        <v>916.66666666666663</v>
      </c>
      <c r="G171" s="9">
        <f t="shared" si="17"/>
        <v>0.57940267593508188</v>
      </c>
      <c r="H171" s="14">
        <f t="shared" si="18"/>
        <v>531.11911960715838</v>
      </c>
    </row>
    <row r="172" spans="5:8" x14ac:dyDescent="0.25">
      <c r="E172">
        <v>165</v>
      </c>
      <c r="F172" s="5">
        <f t="shared" si="16"/>
        <v>916.66666666666663</v>
      </c>
      <c r="G172" s="9">
        <f t="shared" si="17"/>
        <v>0.57747775010141045</v>
      </c>
      <c r="H172" s="14">
        <f t="shared" si="18"/>
        <v>529.35460425962617</v>
      </c>
    </row>
    <row r="173" spans="5:8" x14ac:dyDescent="0.25">
      <c r="E173">
        <v>166</v>
      </c>
      <c r="F173" s="5">
        <f t="shared" si="16"/>
        <v>916.66666666666663</v>
      </c>
      <c r="G173" s="9">
        <f t="shared" si="17"/>
        <v>0.57555921937017629</v>
      </c>
      <c r="H173" s="14">
        <f t="shared" si="18"/>
        <v>527.5959510893282</v>
      </c>
    </row>
    <row r="174" spans="5:8" x14ac:dyDescent="0.25">
      <c r="E174">
        <v>167</v>
      </c>
      <c r="F174" s="5">
        <f t="shared" si="16"/>
        <v>916.66666666666663</v>
      </c>
      <c r="G174" s="9">
        <f t="shared" si="17"/>
        <v>0.57364706249519226</v>
      </c>
      <c r="H174" s="14">
        <f t="shared" si="18"/>
        <v>525.84314062059286</v>
      </c>
    </row>
    <row r="175" spans="5:8" x14ac:dyDescent="0.25">
      <c r="E175">
        <v>168</v>
      </c>
      <c r="F175" s="5">
        <f t="shared" si="16"/>
        <v>916.66666666666663</v>
      </c>
      <c r="G175" s="9">
        <f t="shared" si="17"/>
        <v>0.5717412583008562</v>
      </c>
      <c r="H175" s="14">
        <f t="shared" si="18"/>
        <v>524.09615344245151</v>
      </c>
    </row>
    <row r="176" spans="5:8" x14ac:dyDescent="0.25">
      <c r="E176">
        <v>169</v>
      </c>
      <c r="F176" s="5">
        <f t="shared" si="16"/>
        <v>916.66666666666663</v>
      </c>
      <c r="G176" s="9">
        <f t="shared" si="17"/>
        <v>0.56984178568191646</v>
      </c>
      <c r="H176" s="14">
        <f t="shared" si="18"/>
        <v>522.35497020842342</v>
      </c>
    </row>
    <row r="177" spans="5:8" x14ac:dyDescent="0.25">
      <c r="E177">
        <v>170</v>
      </c>
      <c r="F177" s="5">
        <f t="shared" si="16"/>
        <v>916.66666666666663</v>
      </c>
      <c r="G177" s="9">
        <f t="shared" si="17"/>
        <v>0.56794862360323883</v>
      </c>
      <c r="H177" s="14">
        <f t="shared" si="18"/>
        <v>520.61957163630223</v>
      </c>
    </row>
    <row r="178" spans="5:8" x14ac:dyDescent="0.25">
      <c r="E178">
        <v>171</v>
      </c>
      <c r="F178" s="5">
        <f t="shared" si="16"/>
        <v>916.66666666666663</v>
      </c>
      <c r="G178" s="9">
        <f t="shared" si="17"/>
        <v>0.56606175109957346</v>
      </c>
      <c r="H178" s="14">
        <f t="shared" si="18"/>
        <v>518.88993850794236</v>
      </c>
    </row>
    <row r="179" spans="5:8" x14ac:dyDescent="0.25">
      <c r="E179">
        <v>172</v>
      </c>
      <c r="F179" s="5">
        <f t="shared" si="16"/>
        <v>916.66666666666663</v>
      </c>
      <c r="G179" s="9">
        <f t="shared" si="17"/>
        <v>0.56418114727532254</v>
      </c>
      <c r="H179" s="14">
        <f t="shared" si="18"/>
        <v>517.1660516690456</v>
      </c>
    </row>
    <row r="180" spans="5:8" x14ac:dyDescent="0.25">
      <c r="E180">
        <v>173</v>
      </c>
      <c r="F180" s="5">
        <f t="shared" si="16"/>
        <v>916.66666666666663</v>
      </c>
      <c r="G180" s="9">
        <f t="shared" si="17"/>
        <v>0.56230679130430805</v>
      </c>
      <c r="H180" s="14">
        <f t="shared" si="18"/>
        <v>515.44789202894901</v>
      </c>
    </row>
    <row r="181" spans="5:8" x14ac:dyDescent="0.25">
      <c r="E181">
        <v>174</v>
      </c>
      <c r="F181" s="2">
        <f>$C$8*$B$2+$B$2</f>
        <v>200916.66666666666</v>
      </c>
      <c r="G181" s="9">
        <f t="shared" si="17"/>
        <v>0.56043866242954288</v>
      </c>
      <c r="H181" s="14">
        <f t="shared" si="18"/>
        <v>112601.46792646899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Desarrollo matemático 1</vt:lpstr>
      <vt:lpstr>Desarrollo matemático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Nicolás González Cifuentes</dc:creator>
  <cp:lastModifiedBy>Christian Nicolás González Cifuentes</cp:lastModifiedBy>
  <dcterms:created xsi:type="dcterms:W3CDTF">2022-04-02T22:08:42Z</dcterms:created>
  <dcterms:modified xsi:type="dcterms:W3CDTF">2022-04-08T19:59:11Z</dcterms:modified>
</cp:coreProperties>
</file>