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TH\Desktop\二叶\"/>
    </mc:Choice>
  </mc:AlternateContent>
  <bookViews>
    <workbookView minimized="1" xWindow="-12" yWindow="0" windowWidth="15120" windowHeight="1080"/>
  </bookViews>
  <sheets>
    <sheet name="Sheet1" sheetId="1" r:id="rId1"/>
    <sheet name="Sheet2" sheetId="2" r:id="rId2"/>
    <sheet name="原药性价比" sheetId="3" r:id="rId3"/>
    <sheet name="Sheet3" sheetId="4" r:id="rId4"/>
    <sheet name="Sheet4" sheetId="5" r:id="rId5"/>
  </sheets>
  <definedNames>
    <definedName name="_xlnm.Print_Area" localSheetId="0">Sheet1!$BF$72:$BI$76</definedName>
    <definedName name="_xlnm.Print_Area" localSheetId="3">Sheet3!#REF!</definedName>
    <definedName name="_xlnm.Print_Area" localSheetId="4">Sheet4!$A$1:$I$11</definedName>
  </definedNames>
  <calcPr calcId="152511"/>
</workbook>
</file>

<file path=xl/calcChain.xml><?xml version="1.0" encoding="utf-8"?>
<calcChain xmlns="http://schemas.openxmlformats.org/spreadsheetml/2006/main">
  <c r="U9" i="1" l="1"/>
  <c r="V9" i="1"/>
  <c r="W9" i="1"/>
  <c r="X9" i="1"/>
  <c r="T9" i="1"/>
  <c r="AZ9" i="1"/>
  <c r="BA9" i="1"/>
  <c r="BB9" i="1"/>
  <c r="BC9" i="1"/>
  <c r="BD9" i="1"/>
  <c r="CZ49" i="1"/>
  <c r="DD52" i="1"/>
  <c r="DD53" i="1"/>
  <c r="CZ81" i="1"/>
  <c r="DC81" i="1"/>
  <c r="DD81" i="1"/>
  <c r="CZ92" i="1"/>
  <c r="DA92" i="1"/>
  <c r="DB92" i="1"/>
  <c r="DC92" i="1"/>
  <c r="DA96" i="1"/>
  <c r="DB96" i="1"/>
  <c r="CZ99" i="1"/>
  <c r="DC99" i="1"/>
  <c r="DD99" i="1"/>
  <c r="CZ108" i="1"/>
  <c r="DC108" i="1"/>
  <c r="DD108" i="1"/>
  <c r="CX49" i="1"/>
  <c r="DA49" i="1" s="1"/>
  <c r="CX52" i="1"/>
  <c r="CX53" i="1"/>
  <c r="CZ53" i="1" s="1"/>
  <c r="CX81" i="1"/>
  <c r="CX92" i="1"/>
  <c r="CX96" i="1"/>
  <c r="DC96" i="1" s="1"/>
  <c r="CX99" i="1"/>
  <c r="CX103" i="1"/>
  <c r="CZ103" i="1" s="1"/>
  <c r="CX108" i="1"/>
  <c r="CR52" i="1"/>
  <c r="CS52" i="1"/>
  <c r="CT52" i="1"/>
  <c r="CU52" i="1"/>
  <c r="CV52" i="1"/>
  <c r="CW52" i="1"/>
  <c r="CS53" i="1"/>
  <c r="CT53" i="1"/>
  <c r="CU53" i="1"/>
  <c r="CV53" i="1"/>
  <c r="CW53" i="1"/>
  <c r="CS78" i="1"/>
  <c r="CT78" i="1"/>
  <c r="CU78" i="1"/>
  <c r="CV78" i="1"/>
  <c r="CW78" i="1"/>
  <c r="CR81" i="1"/>
  <c r="CS81" i="1"/>
  <c r="CT81" i="1"/>
  <c r="CU81" i="1"/>
  <c r="CV81" i="1"/>
  <c r="CW81" i="1"/>
  <c r="CR92" i="1"/>
  <c r="CS92" i="1"/>
  <c r="CT92" i="1"/>
  <c r="CU92" i="1"/>
  <c r="CV92" i="1"/>
  <c r="CW92" i="1"/>
  <c r="CS96" i="1"/>
  <c r="CT96" i="1"/>
  <c r="CU96" i="1"/>
  <c r="CV96" i="1"/>
  <c r="CW96" i="1"/>
  <c r="CS99" i="1"/>
  <c r="CT99" i="1"/>
  <c r="CU99" i="1"/>
  <c r="CV99" i="1"/>
  <c r="CW99" i="1"/>
  <c r="CR103" i="1"/>
  <c r="CS103" i="1"/>
  <c r="CT103" i="1"/>
  <c r="CU103" i="1"/>
  <c r="CV103" i="1"/>
  <c r="CW103" i="1"/>
  <c r="CR106" i="1"/>
  <c r="CS106" i="1"/>
  <c r="CT106" i="1"/>
  <c r="CU106" i="1"/>
  <c r="CV106" i="1"/>
  <c r="CW106" i="1"/>
  <c r="CS108" i="1"/>
  <c r="CT108" i="1"/>
  <c r="CU108" i="1"/>
  <c r="CV108" i="1"/>
  <c r="CW108" i="1"/>
  <c r="CS117" i="1"/>
  <c r="CT117" i="1"/>
  <c r="CU117" i="1"/>
  <c r="CV117" i="1"/>
  <c r="CW117" i="1"/>
  <c r="CR118" i="1"/>
  <c r="CS118" i="1"/>
  <c r="CT118" i="1"/>
  <c r="CU118" i="1"/>
  <c r="CV118" i="1"/>
  <c r="CW118" i="1"/>
  <c r="CS49" i="1"/>
  <c r="CT49" i="1"/>
  <c r="CU49" i="1"/>
  <c r="CV49" i="1"/>
  <c r="CW49" i="1"/>
  <c r="CK49" i="1"/>
  <c r="CY49" i="1" s="1"/>
  <c r="CL49" i="1"/>
  <c r="CM49" i="1"/>
  <c r="CN49" i="1"/>
  <c r="DB49" i="1" s="1"/>
  <c r="CO49" i="1"/>
  <c r="DC49" i="1" s="1"/>
  <c r="CP49" i="1"/>
  <c r="DD49" i="1" s="1"/>
  <c r="CL52" i="1"/>
  <c r="CM52" i="1"/>
  <c r="CN52" i="1"/>
  <c r="CO52" i="1"/>
  <c r="DC52" i="1" s="1"/>
  <c r="CP52" i="1"/>
  <c r="CL53" i="1"/>
  <c r="CM53" i="1"/>
  <c r="CN53" i="1"/>
  <c r="CO53" i="1"/>
  <c r="CP53" i="1"/>
  <c r="CL81" i="1"/>
  <c r="CM81" i="1"/>
  <c r="DA81" i="1" s="1"/>
  <c r="CN81" i="1"/>
  <c r="DB81" i="1" s="1"/>
  <c r="CO81" i="1"/>
  <c r="CP81" i="1"/>
  <c r="CL92" i="1"/>
  <c r="CM92" i="1"/>
  <c r="CN92" i="1"/>
  <c r="CO92" i="1"/>
  <c r="CP92" i="1"/>
  <c r="DD92" i="1" s="1"/>
  <c r="CK96" i="1"/>
  <c r="CY96" i="1" s="1"/>
  <c r="CL96" i="1"/>
  <c r="CZ96" i="1" s="1"/>
  <c r="CM96" i="1"/>
  <c r="CN96" i="1"/>
  <c r="CO96" i="1"/>
  <c r="CP96" i="1"/>
  <c r="DD96" i="1" s="1"/>
  <c r="CL99" i="1"/>
  <c r="CM99" i="1"/>
  <c r="DA99" i="1" s="1"/>
  <c r="CN99" i="1"/>
  <c r="DB99" i="1" s="1"/>
  <c r="CO99" i="1"/>
  <c r="CP99" i="1"/>
  <c r="CL103" i="1"/>
  <c r="CM103" i="1"/>
  <c r="DA103" i="1" s="1"/>
  <c r="CN103" i="1"/>
  <c r="CO103" i="1"/>
  <c r="DC103" i="1" s="1"/>
  <c r="CP103" i="1"/>
  <c r="DD103" i="1" s="1"/>
  <c r="CL108" i="1"/>
  <c r="CM108" i="1"/>
  <c r="CN108" i="1"/>
  <c r="DB108" i="1" s="1"/>
  <c r="CO108" i="1"/>
  <c r="CP108" i="1"/>
  <c r="CF133" i="1"/>
  <c r="CG133" i="1"/>
  <c r="CH133" i="1"/>
  <c r="CI133" i="1"/>
  <c r="CJ133" i="1"/>
  <c r="CE118" i="1"/>
  <c r="CE117" i="1"/>
  <c r="CR117" i="1" s="1"/>
  <c r="CE108" i="1"/>
  <c r="CE106" i="1"/>
  <c r="CE103" i="1"/>
  <c r="CK103" i="1" s="1"/>
  <c r="CY103" i="1" s="1"/>
  <c r="CE99" i="1"/>
  <c r="CR99" i="1" s="1"/>
  <c r="CE96" i="1"/>
  <c r="CR96" i="1" s="1"/>
  <c r="CE92" i="1"/>
  <c r="CK92" i="1" s="1"/>
  <c r="CY92" i="1" s="1"/>
  <c r="CE81" i="1"/>
  <c r="CK81" i="1" s="1"/>
  <c r="CY81" i="1" s="1"/>
  <c r="CE78" i="1"/>
  <c r="CR78" i="1" s="1"/>
  <c r="CE53" i="1"/>
  <c r="CE52" i="1"/>
  <c r="CK52" i="1" s="1"/>
  <c r="CY52" i="1" s="1"/>
  <c r="CE49" i="1"/>
  <c r="CR49" i="1" s="1"/>
  <c r="BY133" i="1"/>
  <c r="CH268" i="1"/>
  <c r="DA206" i="1"/>
  <c r="DB206" i="1"/>
  <c r="DC206" i="1"/>
  <c r="DD206" i="1"/>
  <c r="CY229" i="1"/>
  <c r="DB229" i="1"/>
  <c r="DC229" i="1"/>
  <c r="DD229" i="1"/>
  <c r="CS189" i="1"/>
  <c r="CT189" i="1"/>
  <c r="CU189" i="1"/>
  <c r="CV189" i="1"/>
  <c r="CW189" i="1"/>
  <c r="CS206" i="1"/>
  <c r="CT206" i="1"/>
  <c r="CU206" i="1"/>
  <c r="CV206" i="1"/>
  <c r="CW206" i="1"/>
  <c r="CR214" i="1"/>
  <c r="CS214" i="1"/>
  <c r="CT214" i="1"/>
  <c r="CU214" i="1"/>
  <c r="CV214" i="1"/>
  <c r="CW214" i="1"/>
  <c r="CR219" i="1"/>
  <c r="CS219" i="1"/>
  <c r="CT219" i="1"/>
  <c r="CU219" i="1"/>
  <c r="CV219" i="1"/>
  <c r="CW219" i="1"/>
  <c r="CR229" i="1"/>
  <c r="CS229" i="1"/>
  <c r="CT229" i="1"/>
  <c r="CU229" i="1"/>
  <c r="CV229" i="1"/>
  <c r="CW229" i="1"/>
  <c r="CS230" i="1"/>
  <c r="CT230" i="1"/>
  <c r="CU230" i="1"/>
  <c r="CV230" i="1"/>
  <c r="CW230" i="1"/>
  <c r="CS232" i="1"/>
  <c r="CT232" i="1"/>
  <c r="CU232" i="1"/>
  <c r="CV232" i="1"/>
  <c r="CW232" i="1"/>
  <c r="CR235" i="1"/>
  <c r="CS235" i="1"/>
  <c r="CT235" i="1"/>
  <c r="CU235" i="1"/>
  <c r="CV235" i="1"/>
  <c r="CW235" i="1"/>
  <c r="CR236" i="1"/>
  <c r="CS236" i="1"/>
  <c r="CT236" i="1"/>
  <c r="CU236" i="1"/>
  <c r="CV236" i="1"/>
  <c r="CW236" i="1"/>
  <c r="CS237" i="1"/>
  <c r="CT237" i="1"/>
  <c r="CU237" i="1"/>
  <c r="CV237" i="1"/>
  <c r="CW237" i="1"/>
  <c r="CS171" i="1"/>
  <c r="CT171" i="1"/>
  <c r="CU171" i="1"/>
  <c r="CV171" i="1"/>
  <c r="CW171" i="1"/>
  <c r="CR171" i="1"/>
  <c r="CX171" i="1"/>
  <c r="CY171" i="1" s="1"/>
  <c r="CX206" i="1"/>
  <c r="CX229" i="1"/>
  <c r="CL171" i="1"/>
  <c r="CM171" i="1"/>
  <c r="CN171" i="1"/>
  <c r="CO171" i="1"/>
  <c r="CP171" i="1"/>
  <c r="CL206" i="1"/>
  <c r="CZ206" i="1" s="1"/>
  <c r="CM206" i="1"/>
  <c r="CN206" i="1"/>
  <c r="CO206" i="1"/>
  <c r="CP206" i="1"/>
  <c r="CL229" i="1"/>
  <c r="CZ229" i="1" s="1"/>
  <c r="CM229" i="1"/>
  <c r="DA229" i="1" s="1"/>
  <c r="CN229" i="1"/>
  <c r="CO229" i="1"/>
  <c r="CP229" i="1"/>
  <c r="CF268" i="1"/>
  <c r="CG268" i="1"/>
  <c r="CI268" i="1"/>
  <c r="CJ268" i="1"/>
  <c r="CE237" i="1"/>
  <c r="CR237" i="1" s="1"/>
  <c r="CE236" i="1"/>
  <c r="CE235" i="1"/>
  <c r="CE232" i="1"/>
  <c r="CR232" i="1" s="1"/>
  <c r="CE230" i="1"/>
  <c r="CR230" i="1" s="1"/>
  <c r="CE229" i="1"/>
  <c r="CK229" i="1" s="1"/>
  <c r="CE219" i="1"/>
  <c r="CE214" i="1"/>
  <c r="CE206" i="1"/>
  <c r="CR206" i="1" s="1"/>
  <c r="CE189" i="1"/>
  <c r="CE268" i="1" s="1"/>
  <c r="CE171" i="1"/>
  <c r="CK171" i="1" s="1"/>
  <c r="BY268" i="1"/>
  <c r="CF335" i="1"/>
  <c r="CG335" i="1"/>
  <c r="CH335" i="1"/>
  <c r="CI335" i="1"/>
  <c r="CJ335" i="1"/>
  <c r="CE335" i="1"/>
  <c r="DC301" i="1"/>
  <c r="DD301" i="1"/>
  <c r="CK301" i="1"/>
  <c r="CL301" i="1"/>
  <c r="CZ301" i="1" s="1"/>
  <c r="CM301" i="1"/>
  <c r="DA301" i="1" s="1"/>
  <c r="CN301" i="1"/>
  <c r="DB301" i="1" s="1"/>
  <c r="CO301" i="1"/>
  <c r="CP301" i="1"/>
  <c r="CX301" i="1"/>
  <c r="CS301" i="1"/>
  <c r="CT301" i="1"/>
  <c r="CU301" i="1"/>
  <c r="CV301" i="1"/>
  <c r="CW301" i="1"/>
  <c r="CR301" i="1"/>
  <c r="CS299" i="1"/>
  <c r="CT299" i="1"/>
  <c r="CU299" i="1"/>
  <c r="CV299" i="1"/>
  <c r="CW299" i="1"/>
  <c r="CR299" i="1"/>
  <c r="CS280" i="1"/>
  <c r="CT280" i="1"/>
  <c r="CU280" i="1"/>
  <c r="CV280" i="1"/>
  <c r="CW280" i="1"/>
  <c r="CR280" i="1"/>
  <c r="BY335" i="1"/>
  <c r="CR108" i="1" l="1"/>
  <c r="CK108" i="1"/>
  <c r="CY108" i="1" s="1"/>
  <c r="DD171" i="1"/>
  <c r="DC171" i="1"/>
  <c r="CR53" i="1"/>
  <c r="CK53" i="1"/>
  <c r="CY53" i="1" s="1"/>
  <c r="CE133" i="1"/>
  <c r="DB171" i="1"/>
  <c r="CZ171" i="1"/>
  <c r="CY301" i="1"/>
  <c r="DB103" i="1"/>
  <c r="CK99" i="1"/>
  <c r="CY99" i="1" s="1"/>
  <c r="DC53" i="1"/>
  <c r="CK206" i="1"/>
  <c r="CY206" i="1" s="1"/>
  <c r="CR189" i="1"/>
  <c r="DA52" i="1"/>
  <c r="DB52" i="1"/>
  <c r="DB53" i="1"/>
  <c r="CZ52" i="1"/>
  <c r="DA108" i="1"/>
  <c r="DA53" i="1"/>
  <c r="DA171" i="1"/>
  <c r="CX349" i="1"/>
  <c r="CX368" i="1"/>
  <c r="CX370" i="1"/>
  <c r="CL349" i="1"/>
  <c r="CZ349" i="1" s="1"/>
  <c r="CM349" i="1"/>
  <c r="DA349" i="1" s="1"/>
  <c r="CN349" i="1"/>
  <c r="CO349" i="1"/>
  <c r="CP349" i="1"/>
  <c r="CL368" i="1"/>
  <c r="CZ368" i="1" s="1"/>
  <c r="CM368" i="1"/>
  <c r="DA368" i="1" s="1"/>
  <c r="CN368" i="1"/>
  <c r="CO368" i="1"/>
  <c r="CP368" i="1"/>
  <c r="DD368" i="1" s="1"/>
  <c r="CL370" i="1"/>
  <c r="CZ370" i="1" s="1"/>
  <c r="CM370" i="1"/>
  <c r="DA370" i="1" s="1"/>
  <c r="CN370" i="1"/>
  <c r="DB370" i="1" s="1"/>
  <c r="CO370" i="1"/>
  <c r="DC370" i="1" s="1"/>
  <c r="CP370" i="1"/>
  <c r="DD370" i="1" s="1"/>
  <c r="CS355" i="1"/>
  <c r="CT355" i="1"/>
  <c r="CU355" i="1"/>
  <c r="CV355" i="1"/>
  <c r="CW355" i="1"/>
  <c r="CS361" i="1"/>
  <c r="CT361" i="1"/>
  <c r="CU361" i="1"/>
  <c r="CV361" i="1"/>
  <c r="CW361" i="1"/>
  <c r="CS368" i="1"/>
  <c r="CT368" i="1"/>
  <c r="CU368" i="1"/>
  <c r="CV368" i="1"/>
  <c r="CW368" i="1"/>
  <c r="CS370" i="1"/>
  <c r="CT370" i="1"/>
  <c r="CU370" i="1"/>
  <c r="CV370" i="1"/>
  <c r="CW370" i="1"/>
  <c r="CS375" i="1"/>
  <c r="CT375" i="1"/>
  <c r="CU375" i="1"/>
  <c r="CV375" i="1"/>
  <c r="CW375" i="1"/>
  <c r="CS349" i="1"/>
  <c r="CT349" i="1"/>
  <c r="CU349" i="1"/>
  <c r="CV349" i="1"/>
  <c r="CW349" i="1"/>
  <c r="CF388" i="1"/>
  <c r="CG388" i="1"/>
  <c r="CH388" i="1"/>
  <c r="CI388" i="1"/>
  <c r="CJ388" i="1"/>
  <c r="CE375" i="1"/>
  <c r="CR375" i="1" s="1"/>
  <c r="CE370" i="1"/>
  <c r="CR370" i="1" s="1"/>
  <c r="CE368" i="1"/>
  <c r="CK368" i="1" s="1"/>
  <c r="CE361" i="1"/>
  <c r="CR361" i="1" s="1"/>
  <c r="CE349" i="1"/>
  <c r="CR349" i="1" s="1"/>
  <c r="CE355" i="1"/>
  <c r="CR355" i="1" s="1"/>
  <c r="BY388" i="1"/>
  <c r="CS12" i="1"/>
  <c r="CT12" i="1"/>
  <c r="CU12" i="1"/>
  <c r="CV12" i="1"/>
  <c r="CW12" i="1"/>
  <c r="CS15" i="1"/>
  <c r="CT15" i="1"/>
  <c r="CU15" i="1"/>
  <c r="CV15" i="1"/>
  <c r="CW15" i="1"/>
  <c r="CS10" i="1"/>
  <c r="CT10" i="1"/>
  <c r="CU10" i="1"/>
  <c r="CV10" i="1"/>
  <c r="CW10" i="1"/>
  <c r="CM15" i="1"/>
  <c r="CM12" i="1"/>
  <c r="CM19" i="1" s="1"/>
  <c r="CL12" i="1"/>
  <c r="CN12" i="1"/>
  <c r="CO12" i="1"/>
  <c r="CP12" i="1"/>
  <c r="CL15" i="1"/>
  <c r="CN15" i="1"/>
  <c r="CO15" i="1"/>
  <c r="CP15" i="1"/>
  <c r="CL10" i="1"/>
  <c r="CL19" i="1" s="1"/>
  <c r="CN10" i="1"/>
  <c r="CO10" i="1"/>
  <c r="CO19" i="1" s="1"/>
  <c r="CP10" i="1"/>
  <c r="CF19" i="1"/>
  <c r="CG19" i="1"/>
  <c r="CH19" i="1"/>
  <c r="CI19" i="1"/>
  <c r="CJ19" i="1"/>
  <c r="CE15" i="1"/>
  <c r="CK15" i="1" s="1"/>
  <c r="CE12" i="1"/>
  <c r="CR12" i="1" s="1"/>
  <c r="CE10" i="1"/>
  <c r="CK10" i="1" s="1"/>
  <c r="BY9" i="1"/>
  <c r="BY19" i="1"/>
  <c r="CX3" i="1"/>
  <c r="CS3" i="1"/>
  <c r="CT3" i="1"/>
  <c r="CF9" i="1"/>
  <c r="CG9" i="1"/>
  <c r="CS4" i="1"/>
  <c r="CT4" i="1"/>
  <c r="CF35" i="1"/>
  <c r="CG35" i="1"/>
  <c r="CH35" i="1"/>
  <c r="CI35" i="1"/>
  <c r="CJ35" i="1"/>
  <c r="DB21" i="1"/>
  <c r="CY21" i="1"/>
  <c r="CX21" i="1"/>
  <c r="CL21" i="1"/>
  <c r="CM21" i="1"/>
  <c r="DA21" i="1" s="1"/>
  <c r="CN21" i="1"/>
  <c r="CO21" i="1"/>
  <c r="DC21" i="1" s="1"/>
  <c r="CP21" i="1"/>
  <c r="CK21" i="1"/>
  <c r="CS28" i="1"/>
  <c r="CT28" i="1"/>
  <c r="CU28" i="1"/>
  <c r="CV28" i="1"/>
  <c r="CW28" i="1"/>
  <c r="CS29" i="1"/>
  <c r="CT29" i="1"/>
  <c r="CU29" i="1"/>
  <c r="CV29" i="1"/>
  <c r="CW29" i="1"/>
  <c r="CS27" i="1"/>
  <c r="CT27" i="1"/>
  <c r="CU27" i="1"/>
  <c r="CV27" i="1"/>
  <c r="CW27" i="1"/>
  <c r="CR27" i="1"/>
  <c r="CR25" i="1"/>
  <c r="CS25" i="1"/>
  <c r="CT25" i="1"/>
  <c r="CU25" i="1"/>
  <c r="CV25" i="1"/>
  <c r="CW25" i="1"/>
  <c r="CS24" i="1"/>
  <c r="CT24" i="1"/>
  <c r="CU24" i="1"/>
  <c r="CV24" i="1"/>
  <c r="CW24" i="1"/>
  <c r="CR21" i="1"/>
  <c r="CS21" i="1"/>
  <c r="CT21" i="1"/>
  <c r="CU21" i="1"/>
  <c r="CV21" i="1"/>
  <c r="CW21" i="1"/>
  <c r="CE21" i="1"/>
  <c r="CE28" i="1"/>
  <c r="CR28" i="1" s="1"/>
  <c r="CE29" i="1"/>
  <c r="CR29" i="1" s="1"/>
  <c r="CE27" i="1"/>
  <c r="CE25" i="1"/>
  <c r="CE24" i="1"/>
  <c r="BY35" i="1"/>
  <c r="E4" i="5"/>
  <c r="F4" i="5" s="1"/>
  <c r="D4" i="5"/>
  <c r="C8" i="5"/>
  <c r="D5" i="5" s="1"/>
  <c r="E5" i="5" s="1"/>
  <c r="F7" i="5"/>
  <c r="I7" i="5" s="1"/>
  <c r="CE35" i="1" l="1"/>
  <c r="DD21" i="1"/>
  <c r="CK349" i="1"/>
  <c r="CY349" i="1" s="1"/>
  <c r="CK370" i="1"/>
  <c r="CY370" i="1" s="1"/>
  <c r="CZ21" i="1"/>
  <c r="CY368" i="1"/>
  <c r="DC368" i="1"/>
  <c r="DC349" i="1"/>
  <c r="CP19" i="1"/>
  <c r="DD349" i="1"/>
  <c r="CN19" i="1"/>
  <c r="DB368" i="1"/>
  <c r="DB349" i="1"/>
  <c r="CE388" i="1"/>
  <c r="CR368" i="1"/>
  <c r="CR15" i="1"/>
  <c r="CK12" i="1"/>
  <c r="CK19" i="1" s="1"/>
  <c r="CR10" i="1"/>
  <c r="CE19" i="1"/>
  <c r="CR24" i="1"/>
  <c r="I4" i="5"/>
  <c r="F5" i="5"/>
  <c r="I5" i="5" s="1"/>
  <c r="I8" i="5"/>
  <c r="I10" i="5"/>
  <c r="K5" i="5" s="1"/>
  <c r="I11" i="5" l="1"/>
  <c r="K8" i="5" s="1"/>
  <c r="I9" i="5"/>
  <c r="K4" i="5" s="1"/>
  <c r="AY51" i="1" l="1"/>
  <c r="BE51" i="1" s="1"/>
  <c r="BU72" i="1"/>
  <c r="BT78" i="1"/>
  <c r="BW91" i="1"/>
  <c r="BX117" i="1"/>
  <c r="BR51" i="1"/>
  <c r="CX51" i="1" s="1"/>
  <c r="BR65" i="1"/>
  <c r="CX65" i="1" s="1"/>
  <c r="BR69" i="1"/>
  <c r="BR72" i="1"/>
  <c r="BR78" i="1"/>
  <c r="CX78" i="1" s="1"/>
  <c r="BR80" i="1"/>
  <c r="CX80" i="1" s="1"/>
  <c r="BR82" i="1"/>
  <c r="BR89" i="1"/>
  <c r="BR91" i="1"/>
  <c r="CX91" i="1" s="1"/>
  <c r="BR104" i="1"/>
  <c r="CX104" i="1" s="1"/>
  <c r="BR106" i="1"/>
  <c r="BR110" i="1"/>
  <c r="BR117" i="1"/>
  <c r="CX117" i="1" s="1"/>
  <c r="BR118" i="1"/>
  <c r="CX118" i="1" s="1"/>
  <c r="BR48" i="1"/>
  <c r="BF51" i="1"/>
  <c r="CL51" i="1" s="1"/>
  <c r="CZ51" i="1" s="1"/>
  <c r="BG51" i="1"/>
  <c r="BH51" i="1"/>
  <c r="BI51" i="1"/>
  <c r="CO51" i="1" s="1"/>
  <c r="DC51" i="1" s="1"/>
  <c r="BJ51" i="1"/>
  <c r="CP51" i="1" s="1"/>
  <c r="DD51" i="1" s="1"/>
  <c r="BF65" i="1"/>
  <c r="BG65" i="1"/>
  <c r="CM65" i="1" s="1"/>
  <c r="BH65" i="1"/>
  <c r="CN65" i="1" s="1"/>
  <c r="BI65" i="1"/>
  <c r="BJ65" i="1"/>
  <c r="BE69" i="1"/>
  <c r="CK69" i="1" s="1"/>
  <c r="BF69" i="1"/>
  <c r="CL69" i="1" s="1"/>
  <c r="BG69" i="1"/>
  <c r="BH69" i="1"/>
  <c r="BI69" i="1"/>
  <c r="CO69" i="1" s="1"/>
  <c r="BJ69" i="1"/>
  <c r="CP69" i="1" s="1"/>
  <c r="BF72" i="1"/>
  <c r="BG72" i="1"/>
  <c r="CM72" i="1" s="1"/>
  <c r="BH72" i="1"/>
  <c r="CN72" i="1" s="1"/>
  <c r="BI72" i="1"/>
  <c r="BJ72" i="1"/>
  <c r="BF78" i="1"/>
  <c r="CL78" i="1" s="1"/>
  <c r="BG78" i="1"/>
  <c r="BH78" i="1"/>
  <c r="BI78" i="1"/>
  <c r="CO78" i="1" s="1"/>
  <c r="BJ78" i="1"/>
  <c r="CP78" i="1" s="1"/>
  <c r="BF80" i="1"/>
  <c r="BG80" i="1"/>
  <c r="CM80" i="1" s="1"/>
  <c r="BH80" i="1"/>
  <c r="CN80" i="1" s="1"/>
  <c r="DB80" i="1" s="1"/>
  <c r="BI80" i="1"/>
  <c r="BJ80" i="1"/>
  <c r="BE82" i="1"/>
  <c r="CK82" i="1" s="1"/>
  <c r="BF82" i="1"/>
  <c r="CL82" i="1" s="1"/>
  <c r="BG82" i="1"/>
  <c r="BH82" i="1"/>
  <c r="BI82" i="1"/>
  <c r="CO82" i="1" s="1"/>
  <c r="BJ82" i="1"/>
  <c r="CP82" i="1" s="1"/>
  <c r="BF89" i="1"/>
  <c r="BG89" i="1"/>
  <c r="CM89" i="1" s="1"/>
  <c r="BH89" i="1"/>
  <c r="CN89" i="1" s="1"/>
  <c r="BI89" i="1"/>
  <c r="BJ89" i="1"/>
  <c r="BE91" i="1"/>
  <c r="CK91" i="1" s="1"/>
  <c r="CY91" i="1" s="1"/>
  <c r="BF91" i="1"/>
  <c r="CL91" i="1" s="1"/>
  <c r="CZ91" i="1" s="1"/>
  <c r="BG91" i="1"/>
  <c r="BH91" i="1"/>
  <c r="BI91" i="1"/>
  <c r="CO91" i="1" s="1"/>
  <c r="BJ91" i="1"/>
  <c r="CP91" i="1" s="1"/>
  <c r="DD91" i="1" s="1"/>
  <c r="BF104" i="1"/>
  <c r="BG104" i="1"/>
  <c r="CM104" i="1" s="1"/>
  <c r="BH104" i="1"/>
  <c r="CN104" i="1" s="1"/>
  <c r="DB104" i="1" s="1"/>
  <c r="BI104" i="1"/>
  <c r="BJ104" i="1"/>
  <c r="BE106" i="1"/>
  <c r="CK106" i="1" s="1"/>
  <c r="BF106" i="1"/>
  <c r="CL106" i="1" s="1"/>
  <c r="BG106" i="1"/>
  <c r="BH106" i="1"/>
  <c r="BI106" i="1"/>
  <c r="CO106" i="1" s="1"/>
  <c r="BJ106" i="1"/>
  <c r="CP106" i="1" s="1"/>
  <c r="BF110" i="1"/>
  <c r="BG110" i="1"/>
  <c r="CM110" i="1" s="1"/>
  <c r="BH110" i="1"/>
  <c r="CN110" i="1" s="1"/>
  <c r="BI110" i="1"/>
  <c r="BJ110" i="1"/>
  <c r="BE117" i="1"/>
  <c r="CK117" i="1" s="1"/>
  <c r="BF117" i="1"/>
  <c r="CL117" i="1" s="1"/>
  <c r="BG117" i="1"/>
  <c r="BH117" i="1"/>
  <c r="BI117" i="1"/>
  <c r="CO117" i="1" s="1"/>
  <c r="DC117" i="1" s="1"/>
  <c r="BJ117" i="1"/>
  <c r="CP117" i="1" s="1"/>
  <c r="BE118" i="1"/>
  <c r="BF118" i="1"/>
  <c r="BG118" i="1"/>
  <c r="CM118" i="1" s="1"/>
  <c r="BH118" i="1"/>
  <c r="CN118" i="1" s="1"/>
  <c r="BI118" i="1"/>
  <c r="BJ118" i="1"/>
  <c r="BF48" i="1"/>
  <c r="CL48" i="1" s="1"/>
  <c r="BG48" i="1"/>
  <c r="CM48" i="1" s="1"/>
  <c r="BH48" i="1"/>
  <c r="BI48" i="1"/>
  <c r="BJ48" i="1"/>
  <c r="CP48" i="1" s="1"/>
  <c r="BE48" i="1"/>
  <c r="CK48" i="1" s="1"/>
  <c r="AZ133" i="1"/>
  <c r="BA133" i="1"/>
  <c r="BB133" i="1"/>
  <c r="BC133" i="1"/>
  <c r="BD133" i="1"/>
  <c r="AY110" i="1"/>
  <c r="BE110" i="1" s="1"/>
  <c r="AY104" i="1"/>
  <c r="BE104" i="1" s="1"/>
  <c r="AY91" i="1"/>
  <c r="BL91" i="1" s="1"/>
  <c r="BM91" i="1" s="1"/>
  <c r="BN91" i="1" s="1"/>
  <c r="BO91" i="1" s="1"/>
  <c r="BP91" i="1" s="1"/>
  <c r="BQ91" i="1" s="1"/>
  <c r="AY89" i="1"/>
  <c r="BE89" i="1" s="1"/>
  <c r="AY80" i="1"/>
  <c r="BE80" i="1" s="1"/>
  <c r="AY78" i="1"/>
  <c r="BE78" i="1" s="1"/>
  <c r="AY72" i="1"/>
  <c r="BL72" i="1" s="1"/>
  <c r="BM72" i="1" s="1"/>
  <c r="BN72" i="1" s="1"/>
  <c r="BO72" i="1" s="1"/>
  <c r="BP72" i="1" s="1"/>
  <c r="BQ72" i="1" s="1"/>
  <c r="AY69" i="1"/>
  <c r="BL69" i="1" s="1"/>
  <c r="BM69" i="1" s="1"/>
  <c r="BN69" i="1" s="1"/>
  <c r="BO69" i="1" s="1"/>
  <c r="BP69" i="1" s="1"/>
  <c r="BQ69" i="1" s="1"/>
  <c r="AY65" i="1"/>
  <c r="BE65" i="1" s="1"/>
  <c r="AY132" i="1"/>
  <c r="AS133" i="1"/>
  <c r="DA110" i="1" l="1"/>
  <c r="BU91" i="1"/>
  <c r="CM91" i="1"/>
  <c r="DA91" i="1" s="1"/>
  <c r="BX72" i="1"/>
  <c r="CP72" i="1"/>
  <c r="BT110" i="1"/>
  <c r="CL110" i="1"/>
  <c r="CZ110" i="1" s="1"/>
  <c r="DC82" i="1"/>
  <c r="BT91" i="1"/>
  <c r="BS89" i="1"/>
  <c r="CK89" i="1"/>
  <c r="BW118" i="1"/>
  <c r="CO118" i="1"/>
  <c r="DC118" i="1" s="1"/>
  <c r="BU117" i="1"/>
  <c r="CM117" i="1"/>
  <c r="DA117" i="1" s="1"/>
  <c r="DD106" i="1"/>
  <c r="BV82" i="1"/>
  <c r="CN82" i="1"/>
  <c r="BT80" i="1"/>
  <c r="CL80" i="1"/>
  <c r="CZ80" i="1" s="1"/>
  <c r="BV51" i="1"/>
  <c r="CN51" i="1"/>
  <c r="DB51" i="1" s="1"/>
  <c r="BV110" i="1"/>
  <c r="CX110" i="1"/>
  <c r="BV72" i="1"/>
  <c r="CX72" i="1"/>
  <c r="DB72" i="1" s="1"/>
  <c r="BT117" i="1"/>
  <c r="BS91" i="1"/>
  <c r="BV65" i="1"/>
  <c r="CY48" i="1"/>
  <c r="DB118" i="1"/>
  <c r="CZ117" i="1"/>
  <c r="DA104" i="1"/>
  <c r="BX89" i="1"/>
  <c r="CP89" i="1"/>
  <c r="DD89" i="1" s="1"/>
  <c r="BU82" i="1"/>
  <c r="CM82" i="1"/>
  <c r="DD78" i="1"/>
  <c r="DA72" i="1"/>
  <c r="BX65" i="1"/>
  <c r="CP65" i="1"/>
  <c r="DD65" i="1" s="1"/>
  <c r="BU51" i="1"/>
  <c r="CM51" i="1"/>
  <c r="DA51" i="1" s="1"/>
  <c r="BT106" i="1"/>
  <c r="CX106" i="1"/>
  <c r="CY106" i="1" s="1"/>
  <c r="BT69" i="1"/>
  <c r="CX69" i="1"/>
  <c r="CZ69" i="1" s="1"/>
  <c r="BS117" i="1"/>
  <c r="BU89" i="1"/>
  <c r="BU65" i="1"/>
  <c r="DD82" i="1"/>
  <c r="BS80" i="1"/>
  <c r="CK80" i="1"/>
  <c r="CY80" i="1" s="1"/>
  <c r="BX118" i="1"/>
  <c r="CP118" i="1"/>
  <c r="DD118" i="1" s="1"/>
  <c r="BW104" i="1"/>
  <c r="CO104" i="1"/>
  <c r="DC104" i="1" s="1"/>
  <c r="DA80" i="1"/>
  <c r="BW72" i="1"/>
  <c r="CO72" i="1"/>
  <c r="DC72" i="1" s="1"/>
  <c r="BW117" i="1"/>
  <c r="CY117" i="1"/>
  <c r="BW89" i="1"/>
  <c r="CO89" i="1"/>
  <c r="DC78" i="1"/>
  <c r="BT72" i="1"/>
  <c r="CL72" i="1"/>
  <c r="CZ72" i="1" s="1"/>
  <c r="BU110" i="1"/>
  <c r="BX51" i="1"/>
  <c r="BS65" i="1"/>
  <c r="CK65" i="1"/>
  <c r="CY65" i="1" s="1"/>
  <c r="BS110" i="1"/>
  <c r="CK110" i="1"/>
  <c r="CY110" i="1" s="1"/>
  <c r="BI133" i="1"/>
  <c r="CO48" i="1"/>
  <c r="BT118" i="1"/>
  <c r="CL118" i="1"/>
  <c r="CZ118" i="1" s="1"/>
  <c r="BX110" i="1"/>
  <c r="CP110" i="1"/>
  <c r="DD110" i="1" s="1"/>
  <c r="BU106" i="1"/>
  <c r="CM106" i="1"/>
  <c r="DA106" i="1" s="1"/>
  <c r="DB89" i="1"/>
  <c r="BV78" i="1"/>
  <c r="CN78" i="1"/>
  <c r="DB78" i="1" s="1"/>
  <c r="DB65" i="1"/>
  <c r="BL104" i="1"/>
  <c r="BM104" i="1" s="1"/>
  <c r="BN104" i="1" s="1"/>
  <c r="BO104" i="1" s="1"/>
  <c r="BP104" i="1" s="1"/>
  <c r="BQ104" i="1" s="1"/>
  <c r="BV104" i="1"/>
  <c r="BU80" i="1"/>
  <c r="BW51" i="1"/>
  <c r="BV48" i="1"/>
  <c r="CN48" i="1"/>
  <c r="BS118" i="1"/>
  <c r="CK118" i="1"/>
  <c r="CY118" i="1" s="1"/>
  <c r="BW110" i="1"/>
  <c r="CO110" i="1"/>
  <c r="DC110" i="1" s="1"/>
  <c r="CZ106" i="1"/>
  <c r="DC91" i="1"/>
  <c r="BX80" i="1"/>
  <c r="CP80" i="1"/>
  <c r="DD80" i="1" s="1"/>
  <c r="BU78" i="1"/>
  <c r="CM78" i="1"/>
  <c r="DA78" i="1" s="1"/>
  <c r="DC69" i="1"/>
  <c r="DA65" i="1"/>
  <c r="BL78" i="1"/>
  <c r="BM78" i="1" s="1"/>
  <c r="BN78" i="1" s="1"/>
  <c r="BO78" i="1" s="1"/>
  <c r="BP78" i="1" s="1"/>
  <c r="BQ78" i="1" s="1"/>
  <c r="BV89" i="1"/>
  <c r="CX89" i="1"/>
  <c r="DA89" i="1" s="1"/>
  <c r="BV118" i="1"/>
  <c r="BU104" i="1"/>
  <c r="BX78" i="1"/>
  <c r="BT51" i="1"/>
  <c r="BS78" i="1"/>
  <c r="CK78" i="1"/>
  <c r="CY78" i="1" s="1"/>
  <c r="BX104" i="1"/>
  <c r="CP104" i="1"/>
  <c r="DD104" i="1" s="1"/>
  <c r="BU69" i="1"/>
  <c r="CM69" i="1"/>
  <c r="DA69" i="1" s="1"/>
  <c r="BV117" i="1"/>
  <c r="CN117" i="1"/>
  <c r="DB117" i="1" s="1"/>
  <c r="BS104" i="1"/>
  <c r="CK104" i="1"/>
  <c r="CY104" i="1" s="1"/>
  <c r="DA118" i="1"/>
  <c r="BV106" i="1"/>
  <c r="CN106" i="1"/>
  <c r="DB106" i="1" s="1"/>
  <c r="BT104" i="1"/>
  <c r="CL104" i="1"/>
  <c r="CZ104" i="1" s="1"/>
  <c r="BW65" i="1"/>
  <c r="CO65" i="1"/>
  <c r="DC65" i="1" s="1"/>
  <c r="BV80" i="1"/>
  <c r="DD117" i="1"/>
  <c r="DB110" i="1"/>
  <c r="BV91" i="1"/>
  <c r="CN91" i="1"/>
  <c r="DB91" i="1" s="1"/>
  <c r="BT89" i="1"/>
  <c r="CL89" i="1"/>
  <c r="BW80" i="1"/>
  <c r="CO80" i="1"/>
  <c r="DC80" i="1" s="1"/>
  <c r="CZ78" i="1"/>
  <c r="BV69" i="1"/>
  <c r="CN69" i="1"/>
  <c r="DB69" i="1" s="1"/>
  <c r="BT65" i="1"/>
  <c r="CL65" i="1"/>
  <c r="CZ65" i="1" s="1"/>
  <c r="BS48" i="1"/>
  <c r="CX48" i="1"/>
  <c r="DD48" i="1" s="1"/>
  <c r="BT82" i="1"/>
  <c r="CX82" i="1"/>
  <c r="CY82" i="1" s="1"/>
  <c r="BU118" i="1"/>
  <c r="BX91" i="1"/>
  <c r="BW78" i="1"/>
  <c r="BS51" i="1"/>
  <c r="CK51" i="1"/>
  <c r="CY51" i="1" s="1"/>
  <c r="BT48" i="1"/>
  <c r="BS106" i="1"/>
  <c r="BW82" i="1"/>
  <c r="BS69" i="1"/>
  <c r="BF133" i="1"/>
  <c r="BL110" i="1"/>
  <c r="BM110" i="1" s="1"/>
  <c r="BN110" i="1" s="1"/>
  <c r="BO110" i="1" s="1"/>
  <c r="BP110" i="1" s="1"/>
  <c r="BQ110" i="1" s="1"/>
  <c r="BU48" i="1"/>
  <c r="BX82" i="1"/>
  <c r="BX69" i="1"/>
  <c r="BG133" i="1"/>
  <c r="BL89" i="1"/>
  <c r="BM89" i="1" s="1"/>
  <c r="BN89" i="1" s="1"/>
  <c r="BO89" i="1" s="1"/>
  <c r="BP89" i="1" s="1"/>
  <c r="BQ89" i="1" s="1"/>
  <c r="BX48" i="1"/>
  <c r="BW106" i="1"/>
  <c r="BS82" i="1"/>
  <c r="BW69" i="1"/>
  <c r="BJ133" i="1"/>
  <c r="BL80" i="1"/>
  <c r="BM80" i="1" s="1"/>
  <c r="BN80" i="1" s="1"/>
  <c r="BO80" i="1" s="1"/>
  <c r="BP80" i="1" s="1"/>
  <c r="BQ80" i="1" s="1"/>
  <c r="BL65" i="1"/>
  <c r="BM65" i="1" s="1"/>
  <c r="BN65" i="1" s="1"/>
  <c r="BO65" i="1" s="1"/>
  <c r="BP65" i="1" s="1"/>
  <c r="BQ65" i="1" s="1"/>
  <c r="BX106" i="1"/>
  <c r="BH133" i="1"/>
  <c r="BE72" i="1"/>
  <c r="BW48" i="1"/>
  <c r="AY133" i="1"/>
  <c r="BL51" i="1"/>
  <c r="BM51" i="1" s="1"/>
  <c r="BN51" i="1" s="1"/>
  <c r="BO51" i="1" s="1"/>
  <c r="BP51" i="1" s="1"/>
  <c r="BQ51" i="1" s="1"/>
  <c r="BD214" i="1"/>
  <c r="BJ214" i="1" s="1"/>
  <c r="CP214" i="1" s="1"/>
  <c r="DD214" i="1" s="1"/>
  <c r="BC214" i="1"/>
  <c r="BP214" i="1" s="1"/>
  <c r="BB214" i="1"/>
  <c r="BH214" i="1" s="1"/>
  <c r="BF219" i="1"/>
  <c r="CL219" i="1" s="1"/>
  <c r="CZ219" i="1" s="1"/>
  <c r="BG219" i="1"/>
  <c r="BH219" i="1"/>
  <c r="BI219" i="1"/>
  <c r="CO219" i="1" s="1"/>
  <c r="BJ219" i="1"/>
  <c r="CP219" i="1" s="1"/>
  <c r="DD219" i="1" s="1"/>
  <c r="BE220" i="1"/>
  <c r="CK220" i="1" s="1"/>
  <c r="BF220" i="1"/>
  <c r="CL220" i="1" s="1"/>
  <c r="BG220" i="1"/>
  <c r="CM220" i="1" s="1"/>
  <c r="BH220" i="1"/>
  <c r="CN220" i="1" s="1"/>
  <c r="BI220" i="1"/>
  <c r="BJ220" i="1"/>
  <c r="BF221" i="1"/>
  <c r="CL221" i="1" s="1"/>
  <c r="BG221" i="1"/>
  <c r="BH221" i="1"/>
  <c r="CN221" i="1" s="1"/>
  <c r="BI221" i="1"/>
  <c r="CO221" i="1" s="1"/>
  <c r="DC221" i="1" s="1"/>
  <c r="BJ221" i="1"/>
  <c r="CP221" i="1" s="1"/>
  <c r="BM221" i="1"/>
  <c r="BN221" i="1"/>
  <c r="BO221" i="1"/>
  <c r="BP221" i="1"/>
  <c r="BQ221" i="1"/>
  <c r="BR174" i="1"/>
  <c r="CX174" i="1" s="1"/>
  <c r="BR189" i="1"/>
  <c r="CX189" i="1" s="1"/>
  <c r="BR211" i="1"/>
  <c r="CX211" i="1" s="1"/>
  <c r="BR214" i="1"/>
  <c r="CX214" i="1" s="1"/>
  <c r="BR215" i="1"/>
  <c r="CX215" i="1" s="1"/>
  <c r="BR219" i="1"/>
  <c r="CX219" i="1" s="1"/>
  <c r="BR220" i="1"/>
  <c r="BR221" i="1"/>
  <c r="CX221" i="1" s="1"/>
  <c r="BR225" i="1"/>
  <c r="CX225" i="1" s="1"/>
  <c r="BR228" i="1"/>
  <c r="CX228" i="1" s="1"/>
  <c r="BR230" i="1"/>
  <c r="CX230" i="1" s="1"/>
  <c r="BR232" i="1"/>
  <c r="CX232" i="1" s="1"/>
  <c r="BR235" i="1"/>
  <c r="CX235" i="1" s="1"/>
  <c r="BR236" i="1"/>
  <c r="CX236" i="1" s="1"/>
  <c r="BR237" i="1"/>
  <c r="CX237" i="1" s="1"/>
  <c r="BR238" i="1"/>
  <c r="CX238" i="1" s="1"/>
  <c r="BR246" i="1"/>
  <c r="CX246" i="1" s="1"/>
  <c r="BR159" i="1"/>
  <c r="CX159" i="1" s="1"/>
  <c r="BM174" i="1"/>
  <c r="BN174" i="1"/>
  <c r="BO174" i="1"/>
  <c r="BP174" i="1"/>
  <c r="BQ174" i="1"/>
  <c r="BM189" i="1"/>
  <c r="BN189" i="1"/>
  <c r="BO189" i="1"/>
  <c r="BP189" i="1"/>
  <c r="BQ189" i="1"/>
  <c r="BM214" i="1"/>
  <c r="BN214" i="1"/>
  <c r="BL215" i="1"/>
  <c r="BM215" i="1"/>
  <c r="BN215" i="1"/>
  <c r="BO215" i="1"/>
  <c r="BP215" i="1"/>
  <c r="BQ215" i="1"/>
  <c r="BM219" i="1"/>
  <c r="BN219" i="1"/>
  <c r="BO219" i="1"/>
  <c r="BP219" i="1"/>
  <c r="BQ219" i="1"/>
  <c r="BM225" i="1"/>
  <c r="BN225" i="1"/>
  <c r="BO225" i="1"/>
  <c r="BP225" i="1"/>
  <c r="BQ225" i="1"/>
  <c r="BM228" i="1"/>
  <c r="BN228" i="1"/>
  <c r="BO228" i="1"/>
  <c r="BP228" i="1"/>
  <c r="BQ228" i="1"/>
  <c r="BM232" i="1"/>
  <c r="BN232" i="1"/>
  <c r="BO232" i="1"/>
  <c r="BP232" i="1"/>
  <c r="BQ232" i="1"/>
  <c r="BM235" i="1"/>
  <c r="BN235" i="1"/>
  <c r="BO235" i="1"/>
  <c r="BP235" i="1"/>
  <c r="BQ235" i="1"/>
  <c r="BM237" i="1"/>
  <c r="BN237" i="1"/>
  <c r="BO237" i="1"/>
  <c r="BP237" i="1"/>
  <c r="BQ237" i="1"/>
  <c r="BM246" i="1"/>
  <c r="BN246" i="1"/>
  <c r="BO246" i="1"/>
  <c r="BP246" i="1"/>
  <c r="BQ246" i="1"/>
  <c r="BM159" i="1"/>
  <c r="BN159" i="1"/>
  <c r="BO159" i="1"/>
  <c r="BP159" i="1"/>
  <c r="BQ159" i="1"/>
  <c r="BF174" i="1"/>
  <c r="BG174" i="1"/>
  <c r="BH174" i="1"/>
  <c r="BI174" i="1"/>
  <c r="BJ174" i="1"/>
  <c r="BF189" i="1"/>
  <c r="CL189" i="1" s="1"/>
  <c r="BG189" i="1"/>
  <c r="CM189" i="1" s="1"/>
  <c r="DA189" i="1" s="1"/>
  <c r="BH189" i="1"/>
  <c r="CN189" i="1" s="1"/>
  <c r="DB189" i="1" s="1"/>
  <c r="BI189" i="1"/>
  <c r="BJ189" i="1"/>
  <c r="CP189" i="1" s="1"/>
  <c r="DD189" i="1" s="1"/>
  <c r="BE211" i="1"/>
  <c r="CK211" i="1" s="1"/>
  <c r="CY211" i="1" s="1"/>
  <c r="BF211" i="1"/>
  <c r="CL211" i="1" s="1"/>
  <c r="CZ211" i="1" s="1"/>
  <c r="BG211" i="1"/>
  <c r="BH211" i="1"/>
  <c r="BI211" i="1"/>
  <c r="CO211" i="1" s="1"/>
  <c r="DC211" i="1" s="1"/>
  <c r="BJ211" i="1"/>
  <c r="CP211" i="1" s="1"/>
  <c r="DD211" i="1" s="1"/>
  <c r="BF214" i="1"/>
  <c r="BG214" i="1"/>
  <c r="BF215" i="1"/>
  <c r="BG215" i="1"/>
  <c r="BH215" i="1"/>
  <c r="BI215" i="1"/>
  <c r="BJ215" i="1"/>
  <c r="BW219" i="1"/>
  <c r="BT220" i="1"/>
  <c r="BF225" i="1"/>
  <c r="BG225" i="1"/>
  <c r="BH225" i="1"/>
  <c r="BI225" i="1"/>
  <c r="BJ225" i="1"/>
  <c r="BE228" i="1"/>
  <c r="BF228" i="1"/>
  <c r="BG228" i="1"/>
  <c r="BH228" i="1"/>
  <c r="BI228" i="1"/>
  <c r="BJ228" i="1"/>
  <c r="BE230" i="1"/>
  <c r="BF230" i="1"/>
  <c r="BG230" i="1"/>
  <c r="BH230" i="1"/>
  <c r="BI230" i="1"/>
  <c r="BJ230" i="1"/>
  <c r="BF232" i="1"/>
  <c r="BG232" i="1"/>
  <c r="BH232" i="1"/>
  <c r="BI232" i="1"/>
  <c r="BJ232" i="1"/>
  <c r="BF235" i="1"/>
  <c r="BG235" i="1"/>
  <c r="BH235" i="1"/>
  <c r="BI235" i="1"/>
  <c r="BJ235" i="1"/>
  <c r="BE236" i="1"/>
  <c r="BF236" i="1"/>
  <c r="BG236" i="1"/>
  <c r="BH236" i="1"/>
  <c r="BI236" i="1"/>
  <c r="BJ236" i="1"/>
  <c r="BF237" i="1"/>
  <c r="BG237" i="1"/>
  <c r="BH237" i="1"/>
  <c r="BI237" i="1"/>
  <c r="BJ237" i="1"/>
  <c r="BE238" i="1"/>
  <c r="BF238" i="1"/>
  <c r="BG238" i="1"/>
  <c r="BH238" i="1"/>
  <c r="BI238" i="1"/>
  <c r="BJ238" i="1"/>
  <c r="BF246" i="1"/>
  <c r="BG246" i="1"/>
  <c r="BH246" i="1"/>
  <c r="BI246" i="1"/>
  <c r="BJ246" i="1"/>
  <c r="BF159" i="1"/>
  <c r="BG159" i="1"/>
  <c r="BH159" i="1"/>
  <c r="BI159" i="1"/>
  <c r="CO159" i="1" s="1"/>
  <c r="BJ159" i="1"/>
  <c r="AZ268" i="1"/>
  <c r="BA268" i="1"/>
  <c r="BB268" i="1"/>
  <c r="AY246" i="1"/>
  <c r="BE246" i="1" s="1"/>
  <c r="AY237" i="1"/>
  <c r="BE237" i="1" s="1"/>
  <c r="AY235" i="1"/>
  <c r="BE235" i="1" s="1"/>
  <c r="AY232" i="1"/>
  <c r="BL232" i="1" s="1"/>
  <c r="AY228" i="1"/>
  <c r="BL228" i="1" s="1"/>
  <c r="AY225" i="1"/>
  <c r="BE225" i="1" s="1"/>
  <c r="AY221" i="1"/>
  <c r="BE221" i="1" s="1"/>
  <c r="AY219" i="1"/>
  <c r="BE219" i="1" s="1"/>
  <c r="AY215" i="1"/>
  <c r="BE215" i="1" s="1"/>
  <c r="AY189" i="1"/>
  <c r="BL189" i="1" s="1"/>
  <c r="AY174" i="1"/>
  <c r="BE174" i="1" s="1"/>
  <c r="AY159" i="1"/>
  <c r="BE159" i="1" s="1"/>
  <c r="CK159" i="1" s="1"/>
  <c r="AS268" i="1"/>
  <c r="BW232" i="1" l="1"/>
  <c r="CO232" i="1"/>
  <c r="DC232" i="1" s="1"/>
  <c r="CZ220" i="1"/>
  <c r="BH268" i="1"/>
  <c r="CN159" i="1"/>
  <c r="BV232" i="1"/>
  <c r="CN232" i="1"/>
  <c r="DB232" i="1" s="1"/>
  <c r="DB221" i="1"/>
  <c r="BS237" i="1"/>
  <c r="CK237" i="1"/>
  <c r="CY237" i="1" s="1"/>
  <c r="BW238" i="1"/>
  <c r="CO238" i="1"/>
  <c r="DC238" i="1" s="1"/>
  <c r="BX235" i="1"/>
  <c r="CP235" i="1"/>
  <c r="DD235" i="1" s="1"/>
  <c r="BU232" i="1"/>
  <c r="CM232" i="1"/>
  <c r="DA232" i="1" s="1"/>
  <c r="BW225" i="1"/>
  <c r="CO225" i="1"/>
  <c r="DC225" i="1" s="1"/>
  <c r="BL159" i="1"/>
  <c r="CZ89" i="1"/>
  <c r="DC89" i="1"/>
  <c r="CY69" i="1"/>
  <c r="BS215" i="1"/>
  <c r="CK215" i="1"/>
  <c r="CY215" i="1" s="1"/>
  <c r="BS246" i="1"/>
  <c r="CK246" i="1"/>
  <c r="CY246" i="1" s="1"/>
  <c r="BF268" i="1"/>
  <c r="CL159" i="1"/>
  <c r="BV238" i="1"/>
  <c r="CN238" i="1"/>
  <c r="DB238" i="1" s="1"/>
  <c r="BT237" i="1"/>
  <c r="CL237" i="1"/>
  <c r="CZ237" i="1" s="1"/>
  <c r="BW235" i="1"/>
  <c r="CO235" i="1"/>
  <c r="DC235" i="1" s="1"/>
  <c r="BT232" i="1"/>
  <c r="CL232" i="1"/>
  <c r="CZ232" i="1" s="1"/>
  <c r="BX228" i="1"/>
  <c r="CP228" i="1"/>
  <c r="DD228" i="1" s="1"/>
  <c r="BV225" i="1"/>
  <c r="CN225" i="1"/>
  <c r="DB225" i="1" s="1"/>
  <c r="BW215" i="1"/>
  <c r="CO215" i="1"/>
  <c r="DC215" i="1" s="1"/>
  <c r="BV211" i="1"/>
  <c r="CN211" i="1"/>
  <c r="DB211" i="1" s="1"/>
  <c r="CZ189" i="1"/>
  <c r="CZ221" i="1"/>
  <c r="DC219" i="1"/>
  <c r="DD72" i="1"/>
  <c r="BS174" i="1"/>
  <c r="CK174" i="1"/>
  <c r="CY174" i="1" s="1"/>
  <c r="BT246" i="1"/>
  <c r="CL246" i="1"/>
  <c r="CZ246" i="1" s="1"/>
  <c r="BU230" i="1"/>
  <c r="CM230" i="1"/>
  <c r="DA230" i="1" s="1"/>
  <c r="BW189" i="1"/>
  <c r="CO189" i="1"/>
  <c r="DC189" i="1" s="1"/>
  <c r="BS235" i="1"/>
  <c r="CK235" i="1"/>
  <c r="CY235" i="1" s="1"/>
  <c r="BV237" i="1"/>
  <c r="CN237" i="1"/>
  <c r="DB237" i="1" s="1"/>
  <c r="BX225" i="1"/>
  <c r="CP225" i="1"/>
  <c r="DD225" i="1" s="1"/>
  <c r="BT174" i="1"/>
  <c r="CL174" i="1"/>
  <c r="CZ174" i="1" s="1"/>
  <c r="DA48" i="1"/>
  <c r="AY214" i="1"/>
  <c r="BL214" i="1" s="1"/>
  <c r="BG268" i="1"/>
  <c r="CM159" i="1"/>
  <c r="BU237" i="1"/>
  <c r="CM237" i="1"/>
  <c r="DA237" i="1" s="1"/>
  <c r="BS230" i="1"/>
  <c r="CK230" i="1"/>
  <c r="CY230" i="1" s="1"/>
  <c r="BX215" i="1"/>
  <c r="CP215" i="1"/>
  <c r="DD215" i="1" s="1"/>
  <c r="BU220" i="1"/>
  <c r="CX220" i="1"/>
  <c r="CY220" i="1" s="1"/>
  <c r="BU221" i="1"/>
  <c r="CM221" i="1"/>
  <c r="DA221" i="1" s="1"/>
  <c r="CM133" i="1"/>
  <c r="BS219" i="1"/>
  <c r="CK219" i="1"/>
  <c r="CY219" i="1" s="1"/>
  <c r="BX246" i="1"/>
  <c r="CP246" i="1"/>
  <c r="DD246" i="1" s="1"/>
  <c r="BU238" i="1"/>
  <c r="CM238" i="1"/>
  <c r="DA238" i="1" s="1"/>
  <c r="BX236" i="1"/>
  <c r="CP236" i="1"/>
  <c r="DD236" i="1" s="1"/>
  <c r="BV235" i="1"/>
  <c r="CN235" i="1"/>
  <c r="DB235" i="1" s="1"/>
  <c r="BE232" i="1"/>
  <c r="BW228" i="1"/>
  <c r="CO228" i="1"/>
  <c r="DC228" i="1" s="1"/>
  <c r="BU225" i="1"/>
  <c r="CM225" i="1"/>
  <c r="DA225" i="1" s="1"/>
  <c r="BV215" i="1"/>
  <c r="CN215" i="1"/>
  <c r="DB215" i="1" s="1"/>
  <c r="BU211" i="1"/>
  <c r="CM211" i="1"/>
  <c r="DA211" i="1" s="1"/>
  <c r="BE189" i="1"/>
  <c r="BX220" i="1"/>
  <c r="CP220" i="1"/>
  <c r="DD220" i="1" s="1"/>
  <c r="BV219" i="1"/>
  <c r="CN219" i="1"/>
  <c r="DB219" i="1" s="1"/>
  <c r="DD69" i="1"/>
  <c r="DC106" i="1"/>
  <c r="DC159" i="1"/>
  <c r="BT236" i="1"/>
  <c r="CL236" i="1"/>
  <c r="CZ236" i="1" s="1"/>
  <c r="BS228" i="1"/>
  <c r="CK228" i="1"/>
  <c r="CY228" i="1" s="1"/>
  <c r="BT214" i="1"/>
  <c r="CL214" i="1"/>
  <c r="CZ214" i="1" s="1"/>
  <c r="BU174" i="1"/>
  <c r="CM174" i="1"/>
  <c r="DA174" i="1" s="1"/>
  <c r="BS236" i="1"/>
  <c r="CK236" i="1"/>
  <c r="CY236" i="1" s="1"/>
  <c r="BS221" i="1"/>
  <c r="CK221" i="1"/>
  <c r="CY221" i="1" s="1"/>
  <c r="BW246" i="1"/>
  <c r="CO246" i="1"/>
  <c r="DC246" i="1" s="1"/>
  <c r="BW236" i="1"/>
  <c r="CO236" i="1"/>
  <c r="DC236" i="1" s="1"/>
  <c r="BX230" i="1"/>
  <c r="CP230" i="1"/>
  <c r="DD230" i="1" s="1"/>
  <c r="BT225" i="1"/>
  <c r="CL225" i="1"/>
  <c r="CZ225" i="1" s="1"/>
  <c r="BU215" i="1"/>
  <c r="CM215" i="1"/>
  <c r="DA215" i="1" s="1"/>
  <c r="BX174" i="1"/>
  <c r="CP174" i="1"/>
  <c r="DD174" i="1" s="1"/>
  <c r="BW220" i="1"/>
  <c r="CO220" i="1"/>
  <c r="DC220" i="1" s="1"/>
  <c r="BU219" i="1"/>
  <c r="CM219" i="1"/>
  <c r="DA219" i="1" s="1"/>
  <c r="BS72" i="1"/>
  <c r="CK72" i="1"/>
  <c r="CY72" i="1" s="1"/>
  <c r="CZ48" i="1"/>
  <c r="DB48" i="1"/>
  <c r="CN133" i="1"/>
  <c r="CP133" i="1"/>
  <c r="CY89" i="1"/>
  <c r="BS225" i="1"/>
  <c r="CK225" i="1"/>
  <c r="CY225" i="1" s="1"/>
  <c r="BV246" i="1"/>
  <c r="CN246" i="1"/>
  <c r="DB246" i="1" s="1"/>
  <c r="BS238" i="1"/>
  <c r="CK238" i="1"/>
  <c r="CY238" i="1" s="1"/>
  <c r="BV236" i="1"/>
  <c r="CN236" i="1"/>
  <c r="DB236" i="1" s="1"/>
  <c r="BT235" i="1"/>
  <c r="CL235" i="1"/>
  <c r="CZ235" i="1" s="1"/>
  <c r="BW230" i="1"/>
  <c r="CO230" i="1"/>
  <c r="DC230" i="1" s="1"/>
  <c r="BU228" i="1"/>
  <c r="CM228" i="1"/>
  <c r="DA228" i="1" s="1"/>
  <c r="BW221" i="1"/>
  <c r="BT215" i="1"/>
  <c r="CL215" i="1"/>
  <c r="CZ215" i="1" s="1"/>
  <c r="BW174" i="1"/>
  <c r="CO174" i="1"/>
  <c r="DC174" i="1" s="1"/>
  <c r="BL174" i="1"/>
  <c r="BL221" i="1"/>
  <c r="DB220" i="1"/>
  <c r="CZ82" i="1"/>
  <c r="CL133" i="1"/>
  <c r="DB82" i="1"/>
  <c r="BW237" i="1"/>
  <c r="CO237" i="1"/>
  <c r="DC237" i="1" s="1"/>
  <c r="BX238" i="1"/>
  <c r="CP238" i="1"/>
  <c r="DD238" i="1" s="1"/>
  <c r="BT230" i="1"/>
  <c r="CL230" i="1"/>
  <c r="CZ230" i="1" s="1"/>
  <c r="BT238" i="1"/>
  <c r="CL238" i="1"/>
  <c r="CZ238" i="1" s="1"/>
  <c r="BU235" i="1"/>
  <c r="CM235" i="1"/>
  <c r="DA235" i="1" s="1"/>
  <c r="BV228" i="1"/>
  <c r="CN228" i="1"/>
  <c r="DB228" i="1" s="1"/>
  <c r="CY159" i="1"/>
  <c r="BX159" i="1"/>
  <c r="CP159" i="1"/>
  <c r="BU246" i="1"/>
  <c r="CM246" i="1"/>
  <c r="DA246" i="1" s="1"/>
  <c r="BX237" i="1"/>
  <c r="CP237" i="1"/>
  <c r="DD237" i="1" s="1"/>
  <c r="BU236" i="1"/>
  <c r="CM236" i="1"/>
  <c r="DA236" i="1" s="1"/>
  <c r="BX232" i="1"/>
  <c r="CP232" i="1"/>
  <c r="DD232" i="1" s="1"/>
  <c r="BV230" i="1"/>
  <c r="CN230" i="1"/>
  <c r="DB230" i="1" s="1"/>
  <c r="BT228" i="1"/>
  <c r="CL228" i="1"/>
  <c r="CZ228" i="1" s="1"/>
  <c r="BV221" i="1"/>
  <c r="BU214" i="1"/>
  <c r="CM214" i="1"/>
  <c r="DA214" i="1" s="1"/>
  <c r="BV174" i="1"/>
  <c r="CN174" i="1"/>
  <c r="DB174" i="1" s="1"/>
  <c r="DD221" i="1"/>
  <c r="DA220" i="1"/>
  <c r="BV214" i="1"/>
  <c r="CN214" i="1"/>
  <c r="DB214" i="1" s="1"/>
  <c r="DC48" i="1"/>
  <c r="CO133" i="1"/>
  <c r="DA82" i="1"/>
  <c r="BS159" i="1"/>
  <c r="BL237" i="1"/>
  <c r="BW159" i="1"/>
  <c r="BT189" i="1"/>
  <c r="BT159" i="1"/>
  <c r="BJ268" i="1"/>
  <c r="BE133" i="1"/>
  <c r="BC268" i="1"/>
  <c r="BI214" i="1"/>
  <c r="BW211" i="1"/>
  <c r="BS211" i="1"/>
  <c r="BU189" i="1"/>
  <c r="BL246" i="1"/>
  <c r="BL235" i="1"/>
  <c r="BL219" i="1"/>
  <c r="BU159" i="1"/>
  <c r="BL225" i="1"/>
  <c r="BX189" i="1"/>
  <c r="BX211" i="1"/>
  <c r="BT211" i="1"/>
  <c r="BV189" i="1"/>
  <c r="BV159" i="1"/>
  <c r="BX221" i="1"/>
  <c r="BT221" i="1"/>
  <c r="BV220" i="1"/>
  <c r="BX219" i="1"/>
  <c r="BT219" i="1"/>
  <c r="BX214" i="1"/>
  <c r="BQ214" i="1"/>
  <c r="BD268" i="1"/>
  <c r="BO214" i="1"/>
  <c r="AY268" i="1"/>
  <c r="BS220" i="1"/>
  <c r="BW299" i="1"/>
  <c r="BU308" i="1"/>
  <c r="BW310" i="1"/>
  <c r="BR281" i="1"/>
  <c r="BR299" i="1"/>
  <c r="CX299" i="1" s="1"/>
  <c r="BR308" i="1"/>
  <c r="CX308" i="1" s="1"/>
  <c r="BR310" i="1"/>
  <c r="CX310" i="1" s="1"/>
  <c r="BR280" i="1"/>
  <c r="BM310" i="1"/>
  <c r="BN310" i="1"/>
  <c r="BO310" i="1"/>
  <c r="BP310" i="1"/>
  <c r="BQ310" i="1"/>
  <c r="BM308" i="1"/>
  <c r="BN308" i="1"/>
  <c r="BM299" i="1"/>
  <c r="BN299" i="1"/>
  <c r="BO299" i="1"/>
  <c r="BP299" i="1"/>
  <c r="BQ299" i="1"/>
  <c r="BM281" i="1"/>
  <c r="BN281" i="1"/>
  <c r="BO281" i="1"/>
  <c r="BP281" i="1"/>
  <c r="BQ281" i="1"/>
  <c r="BL281" i="1"/>
  <c r="BE281" i="1"/>
  <c r="BF281" i="1"/>
  <c r="BG281" i="1"/>
  <c r="CM281" i="1" s="1"/>
  <c r="BH281" i="1"/>
  <c r="BI281" i="1"/>
  <c r="BJ281" i="1"/>
  <c r="BF299" i="1"/>
  <c r="BG299" i="1"/>
  <c r="BH299" i="1"/>
  <c r="BI299" i="1"/>
  <c r="CO299" i="1" s="1"/>
  <c r="DC299" i="1" s="1"/>
  <c r="BJ299" i="1"/>
  <c r="BF308" i="1"/>
  <c r="BG308" i="1"/>
  <c r="CM308" i="1" s="1"/>
  <c r="DA308" i="1" s="1"/>
  <c r="BF310" i="1"/>
  <c r="BG310" i="1"/>
  <c r="BH310" i="1"/>
  <c r="BI310" i="1"/>
  <c r="CO310" i="1" s="1"/>
  <c r="BJ310" i="1"/>
  <c r="BF280" i="1"/>
  <c r="BG280" i="1"/>
  <c r="BH280" i="1"/>
  <c r="BI280" i="1"/>
  <c r="BJ280" i="1"/>
  <c r="BE280" i="1"/>
  <c r="AZ335" i="1"/>
  <c r="BA335" i="1"/>
  <c r="BD308" i="1"/>
  <c r="BQ308" i="1" s="1"/>
  <c r="BC308" i="1"/>
  <c r="BP308" i="1" s="1"/>
  <c r="BB308" i="1"/>
  <c r="BO308" i="1" s="1"/>
  <c r="AY310" i="1"/>
  <c r="BE310" i="1" s="1"/>
  <c r="AY299" i="1"/>
  <c r="BE299" i="1" s="1"/>
  <c r="AY281" i="1"/>
  <c r="AY334" i="1"/>
  <c r="AS335" i="1"/>
  <c r="AY387" i="1"/>
  <c r="BV374" i="1"/>
  <c r="BR348" i="1"/>
  <c r="BR355" i="1"/>
  <c r="BU355" i="1" s="1"/>
  <c r="BR361" i="1"/>
  <c r="CX361" i="1" s="1"/>
  <c r="BR374" i="1"/>
  <c r="CX374" i="1" s="1"/>
  <c r="BR375" i="1"/>
  <c r="BR347" i="1"/>
  <c r="BE348" i="1"/>
  <c r="CK348" i="1" s="1"/>
  <c r="BF348" i="1"/>
  <c r="CL348" i="1" s="1"/>
  <c r="BG348" i="1"/>
  <c r="BH348" i="1"/>
  <c r="BI348" i="1"/>
  <c r="CO348" i="1" s="1"/>
  <c r="BJ348" i="1"/>
  <c r="CP348" i="1" s="1"/>
  <c r="BE355" i="1"/>
  <c r="BF355" i="1"/>
  <c r="BG355" i="1"/>
  <c r="CM355" i="1" s="1"/>
  <c r="BH355" i="1"/>
  <c r="CN355" i="1" s="1"/>
  <c r="BI355" i="1"/>
  <c r="BJ355" i="1"/>
  <c r="BE361" i="1"/>
  <c r="CK361" i="1" s="1"/>
  <c r="BF361" i="1"/>
  <c r="CL361" i="1" s="1"/>
  <c r="BG361" i="1"/>
  <c r="BH361" i="1"/>
  <c r="BI361" i="1"/>
  <c r="CO361" i="1" s="1"/>
  <c r="BJ361" i="1"/>
  <c r="CP361" i="1" s="1"/>
  <c r="BE374" i="1"/>
  <c r="BF374" i="1"/>
  <c r="BG374" i="1"/>
  <c r="CM374" i="1" s="1"/>
  <c r="DA374" i="1" s="1"/>
  <c r="BH374" i="1"/>
  <c r="CN374" i="1" s="1"/>
  <c r="DB374" i="1" s="1"/>
  <c r="BI374" i="1"/>
  <c r="BJ374" i="1"/>
  <c r="BE375" i="1"/>
  <c r="CK375" i="1" s="1"/>
  <c r="BF375" i="1"/>
  <c r="CL375" i="1" s="1"/>
  <c r="BG375" i="1"/>
  <c r="BH375" i="1"/>
  <c r="BI375" i="1"/>
  <c r="CO375" i="1" s="1"/>
  <c r="BJ375" i="1"/>
  <c r="CP375" i="1" s="1"/>
  <c r="BF347" i="1"/>
  <c r="BG347" i="1"/>
  <c r="BH347" i="1"/>
  <c r="BV347" i="1" s="1"/>
  <c r="BI347" i="1"/>
  <c r="CO347" i="1" s="1"/>
  <c r="BJ347" i="1"/>
  <c r="BE347" i="1"/>
  <c r="AS388" i="1"/>
  <c r="AY18" i="1"/>
  <c r="AS19" i="1"/>
  <c r="AY8" i="1"/>
  <c r="BR4" i="1"/>
  <c r="BR3" i="1"/>
  <c r="BF4" i="1"/>
  <c r="CL4" i="1" s="1"/>
  <c r="BG4" i="1"/>
  <c r="BH4" i="1"/>
  <c r="BI4" i="1"/>
  <c r="BJ4" i="1"/>
  <c r="BF3" i="1"/>
  <c r="BG3" i="1"/>
  <c r="BH3" i="1"/>
  <c r="BI3" i="1"/>
  <c r="BJ3" i="1"/>
  <c r="BM4" i="1"/>
  <c r="BN4" i="1"/>
  <c r="BO4" i="1"/>
  <c r="BP4" i="1"/>
  <c r="BQ4" i="1"/>
  <c r="BM3" i="1"/>
  <c r="BN3" i="1"/>
  <c r="BO3" i="1"/>
  <c r="BP3" i="1"/>
  <c r="BQ3" i="1"/>
  <c r="AY4" i="1"/>
  <c r="BE4" i="1" s="1"/>
  <c r="AY3" i="1"/>
  <c r="AY9" i="1" s="1"/>
  <c r="AS9" i="1"/>
  <c r="BV25" i="1"/>
  <c r="BR25" i="1"/>
  <c r="CX25" i="1" s="1"/>
  <c r="BR27" i="1"/>
  <c r="CX27" i="1" s="1"/>
  <c r="BR28" i="1"/>
  <c r="CX28" i="1" s="1"/>
  <c r="BR29" i="1"/>
  <c r="CX29" i="1" s="1"/>
  <c r="BR24" i="1"/>
  <c r="CX24" i="1" s="1"/>
  <c r="BF25" i="1"/>
  <c r="CL25" i="1" s="1"/>
  <c r="BG25" i="1"/>
  <c r="CM25" i="1" s="1"/>
  <c r="BH25" i="1"/>
  <c r="CN25" i="1" s="1"/>
  <c r="DB25" i="1" s="1"/>
  <c r="BI25" i="1"/>
  <c r="CO25" i="1" s="1"/>
  <c r="DC25" i="1" s="1"/>
  <c r="BJ25" i="1"/>
  <c r="CP25" i="1" s="1"/>
  <c r="DD25" i="1" s="1"/>
  <c r="BF27" i="1"/>
  <c r="CL27" i="1" s="1"/>
  <c r="BG27" i="1"/>
  <c r="CM27" i="1" s="1"/>
  <c r="BH27" i="1"/>
  <c r="CN27" i="1" s="1"/>
  <c r="BI27" i="1"/>
  <c r="CO27" i="1" s="1"/>
  <c r="BJ27" i="1"/>
  <c r="CP27" i="1" s="1"/>
  <c r="BE28" i="1"/>
  <c r="CK28" i="1" s="1"/>
  <c r="BF28" i="1"/>
  <c r="CL28" i="1" s="1"/>
  <c r="BG28" i="1"/>
  <c r="CM28" i="1" s="1"/>
  <c r="BH28" i="1"/>
  <c r="CN28" i="1" s="1"/>
  <c r="BI28" i="1"/>
  <c r="CO28" i="1" s="1"/>
  <c r="BJ28" i="1"/>
  <c r="CP28" i="1" s="1"/>
  <c r="BF29" i="1"/>
  <c r="CL29" i="1" s="1"/>
  <c r="CZ29" i="1" s="1"/>
  <c r="BG29" i="1"/>
  <c r="CM29" i="1" s="1"/>
  <c r="DA29" i="1" s="1"/>
  <c r="BH29" i="1"/>
  <c r="CN29" i="1" s="1"/>
  <c r="DB29" i="1" s="1"/>
  <c r="BI29" i="1"/>
  <c r="CO29" i="1" s="1"/>
  <c r="DC29" i="1" s="1"/>
  <c r="BJ29" i="1"/>
  <c r="CP29" i="1" s="1"/>
  <c r="DD29" i="1" s="1"/>
  <c r="BF24" i="1"/>
  <c r="CL24" i="1" s="1"/>
  <c r="BG24" i="1"/>
  <c r="CM24" i="1" s="1"/>
  <c r="BH24" i="1"/>
  <c r="CN24" i="1" s="1"/>
  <c r="BI24" i="1"/>
  <c r="CO24" i="1" s="1"/>
  <c r="BJ24" i="1"/>
  <c r="CP24" i="1" s="1"/>
  <c r="BE24" i="1"/>
  <c r="CK24" i="1" s="1"/>
  <c r="AZ35" i="1"/>
  <c r="BA35" i="1"/>
  <c r="BB35" i="1"/>
  <c r="BC35" i="1"/>
  <c r="BD35" i="1"/>
  <c r="AY34" i="1"/>
  <c r="BM28" i="1"/>
  <c r="BN28" i="1"/>
  <c r="BO28" i="1"/>
  <c r="BP28" i="1"/>
  <c r="BQ28" i="1"/>
  <c r="BM29" i="1"/>
  <c r="BN29" i="1"/>
  <c r="BO29" i="1"/>
  <c r="BP29" i="1"/>
  <c r="BQ29" i="1"/>
  <c r="BM27" i="1"/>
  <c r="BN27" i="1"/>
  <c r="BO27" i="1"/>
  <c r="BP27" i="1"/>
  <c r="BQ27" i="1"/>
  <c r="AY28" i="1"/>
  <c r="BL28" i="1" s="1"/>
  <c r="AY29" i="1"/>
  <c r="BL29" i="1" s="1"/>
  <c r="AY27" i="1"/>
  <c r="BE27" i="1" s="1"/>
  <c r="BM25" i="1"/>
  <c r="BN25" i="1"/>
  <c r="BO25" i="1"/>
  <c r="BP25" i="1"/>
  <c r="BQ25" i="1"/>
  <c r="BM24" i="1"/>
  <c r="BN24" i="1"/>
  <c r="BO24" i="1"/>
  <c r="BP24" i="1"/>
  <c r="BQ24" i="1"/>
  <c r="AY25" i="1"/>
  <c r="BL25" i="1" s="1"/>
  <c r="AY24" i="1"/>
  <c r="AS35" i="1"/>
  <c r="BJ9" i="1" l="1"/>
  <c r="BU4" i="1"/>
  <c r="CM4" i="1"/>
  <c r="DA4" i="1" s="1"/>
  <c r="BS310" i="1"/>
  <c r="CK310" i="1"/>
  <c r="CY310" i="1" s="1"/>
  <c r="BU310" i="1"/>
  <c r="CM310" i="1"/>
  <c r="DA310" i="1" s="1"/>
  <c r="BV299" i="1"/>
  <c r="CN299" i="1"/>
  <c r="DB299" i="1" s="1"/>
  <c r="BU281" i="1"/>
  <c r="CX281" i="1"/>
  <c r="CP268" i="1"/>
  <c r="DD159" i="1"/>
  <c r="BI9" i="1"/>
  <c r="BX355" i="1"/>
  <c r="CP355" i="1"/>
  <c r="BS361" i="1"/>
  <c r="BX347" i="1"/>
  <c r="CP347" i="1"/>
  <c r="BU348" i="1"/>
  <c r="CM348" i="1"/>
  <c r="DA348" i="1" s="1"/>
  <c r="BH335" i="1"/>
  <c r="CN280" i="1"/>
  <c r="BT299" i="1"/>
  <c r="CL299" i="1"/>
  <c r="CZ299" i="1" s="1"/>
  <c r="BW24" i="1"/>
  <c r="BU3" i="1"/>
  <c r="BG9" i="1"/>
  <c r="CM3" i="1"/>
  <c r="BX4" i="1"/>
  <c r="CX4" i="1"/>
  <c r="DC347" i="1"/>
  <c r="CZ375" i="1"/>
  <c r="DD361" i="1"/>
  <c r="DB355" i="1"/>
  <c r="CZ348" i="1"/>
  <c r="BU280" i="1"/>
  <c r="CM280" i="1"/>
  <c r="BH308" i="1"/>
  <c r="BX281" i="1"/>
  <c r="CP281" i="1"/>
  <c r="DD281" i="1" s="1"/>
  <c r="DA159" i="1"/>
  <c r="CM268" i="1"/>
  <c r="DB159" i="1"/>
  <c r="CN268" i="1"/>
  <c r="BV375" i="1"/>
  <c r="CN375" i="1"/>
  <c r="DB375" i="1" s="1"/>
  <c r="BV355" i="1"/>
  <c r="CX355" i="1"/>
  <c r="DA355" i="1" s="1"/>
  <c r="BT310" i="1"/>
  <c r="CL310" i="1"/>
  <c r="CZ310" i="1" s="1"/>
  <c r="CY28" i="1"/>
  <c r="BB335" i="1"/>
  <c r="BT280" i="1"/>
  <c r="CL280" i="1"/>
  <c r="BW281" i="1"/>
  <c r="CO281" i="1"/>
  <c r="DC281" i="1" s="1"/>
  <c r="BV280" i="1"/>
  <c r="CX280" i="1"/>
  <c r="BS189" i="1"/>
  <c r="CK189" i="1"/>
  <c r="CL268" i="1"/>
  <c r="CZ159" i="1"/>
  <c r="DC375" i="1"/>
  <c r="CY361" i="1"/>
  <c r="BT361" i="1"/>
  <c r="BX280" i="1"/>
  <c r="CP280" i="1"/>
  <c r="BS281" i="1"/>
  <c r="CK281" i="1"/>
  <c r="CZ28" i="1"/>
  <c r="BS347" i="1"/>
  <c r="CK347" i="1"/>
  <c r="BH9" i="1"/>
  <c r="BS374" i="1"/>
  <c r="CK374" i="1"/>
  <c r="CY374" i="1" s="1"/>
  <c r="AY35" i="1"/>
  <c r="CZ25" i="1"/>
  <c r="BL3" i="1"/>
  <c r="BV3" i="1"/>
  <c r="BH388" i="1"/>
  <c r="CN347" i="1"/>
  <c r="DC361" i="1"/>
  <c r="DD28" i="1"/>
  <c r="BE25" i="1"/>
  <c r="CK25" i="1" s="1"/>
  <c r="CY25" i="1" s="1"/>
  <c r="BU347" i="1"/>
  <c r="CM347" i="1"/>
  <c r="BV361" i="1"/>
  <c r="CN361" i="1"/>
  <c r="DB361" i="1" s="1"/>
  <c r="BT355" i="1"/>
  <c r="CL355" i="1"/>
  <c r="BU374" i="1"/>
  <c r="BX310" i="1"/>
  <c r="CP310" i="1"/>
  <c r="DD310" i="1" s="1"/>
  <c r="BT308" i="1"/>
  <c r="CL308" i="1"/>
  <c r="CZ308" i="1" s="1"/>
  <c r="CZ4" i="1"/>
  <c r="BT374" i="1"/>
  <c r="CL374" i="1"/>
  <c r="CZ374" i="1" s="1"/>
  <c r="BV348" i="1"/>
  <c r="CN348" i="1"/>
  <c r="CO280" i="1"/>
  <c r="BU299" i="1"/>
  <c r="CM299" i="1"/>
  <c r="DA299" i="1" s="1"/>
  <c r="BW3" i="1"/>
  <c r="BU375" i="1"/>
  <c r="CM375" i="1"/>
  <c r="BW355" i="1"/>
  <c r="CO355" i="1"/>
  <c r="BS348" i="1"/>
  <c r="CX348" i="1"/>
  <c r="DC348" i="1" s="1"/>
  <c r="BI308" i="1"/>
  <c r="BX29" i="1"/>
  <c r="BF9" i="1"/>
  <c r="CL3" i="1"/>
  <c r="CY375" i="1"/>
  <c r="BW29" i="1"/>
  <c r="BX374" i="1"/>
  <c r="CP374" i="1"/>
  <c r="DD374" i="1" s="1"/>
  <c r="BW347" i="1"/>
  <c r="CX347" i="1"/>
  <c r="BV281" i="1"/>
  <c r="CN281" i="1"/>
  <c r="DB281" i="1" s="1"/>
  <c r="BW214" i="1"/>
  <c r="CO214" i="1"/>
  <c r="DC214" i="1" s="1"/>
  <c r="CO268" i="1"/>
  <c r="BS232" i="1"/>
  <c r="CK232" i="1"/>
  <c r="CY232" i="1" s="1"/>
  <c r="BL24" i="1"/>
  <c r="DC28" i="1"/>
  <c r="DA27" i="1"/>
  <c r="BT29" i="1"/>
  <c r="BT347" i="1"/>
  <c r="CL347" i="1"/>
  <c r="BW374" i="1"/>
  <c r="CO374" i="1"/>
  <c r="DC374" i="1" s="1"/>
  <c r="BU361" i="1"/>
  <c r="CM361" i="1"/>
  <c r="DA361" i="1" s="1"/>
  <c r="BS355" i="1"/>
  <c r="CK355" i="1"/>
  <c r="CY355" i="1" s="1"/>
  <c r="BX375" i="1"/>
  <c r="CX375" i="1"/>
  <c r="BX361" i="1"/>
  <c r="DC310" i="1"/>
  <c r="BX299" i="1"/>
  <c r="CP299" i="1"/>
  <c r="DD299" i="1" s="1"/>
  <c r="DA281" i="1"/>
  <c r="BE214" i="1"/>
  <c r="BE268" i="1"/>
  <c r="BV28" i="1"/>
  <c r="BE3" i="1"/>
  <c r="BV4" i="1"/>
  <c r="DD375" i="1"/>
  <c r="CZ361" i="1"/>
  <c r="DD348" i="1"/>
  <c r="BW361" i="1"/>
  <c r="BS299" i="1"/>
  <c r="CK299" i="1"/>
  <c r="CY299" i="1" s="1"/>
  <c r="BS280" i="1"/>
  <c r="CK280" i="1"/>
  <c r="BV310" i="1"/>
  <c r="CN310" i="1"/>
  <c r="DB310" i="1" s="1"/>
  <c r="BT281" i="1"/>
  <c r="CL281" i="1"/>
  <c r="CZ281" i="1" s="1"/>
  <c r="CK133" i="1"/>
  <c r="BS4" i="1"/>
  <c r="CK27" i="1"/>
  <c r="CY27" i="1" s="1"/>
  <c r="BS27" i="1"/>
  <c r="CZ24" i="1"/>
  <c r="CL35" i="1"/>
  <c r="CY24" i="1"/>
  <c r="DB24" i="1"/>
  <c r="CN35" i="1"/>
  <c r="BI35" i="1"/>
  <c r="BW375" i="1"/>
  <c r="BS375" i="1"/>
  <c r="BI388" i="1"/>
  <c r="BF335" i="1"/>
  <c r="DB27" i="1"/>
  <c r="BU29" i="1"/>
  <c r="BU27" i="1"/>
  <c r="BT4" i="1"/>
  <c r="BJ35" i="1"/>
  <c r="BT375" i="1"/>
  <c r="BX348" i="1"/>
  <c r="BT348" i="1"/>
  <c r="BJ388" i="1"/>
  <c r="BF388" i="1"/>
  <c r="BW280" i="1"/>
  <c r="BG335" i="1"/>
  <c r="BL27" i="1"/>
  <c r="BE29" i="1"/>
  <c r="DA28" i="1"/>
  <c r="DC27" i="1"/>
  <c r="DA25" i="1"/>
  <c r="BS24" i="1"/>
  <c r="BU24" i="1"/>
  <c r="BV29" i="1"/>
  <c r="BX28" i="1"/>
  <c r="BT28" i="1"/>
  <c r="BV27" i="1"/>
  <c r="BX25" i="1"/>
  <c r="BT25" i="1"/>
  <c r="BL4" i="1"/>
  <c r="BX3" i="1"/>
  <c r="BT3" i="1"/>
  <c r="BG35" i="1"/>
  <c r="BE388" i="1"/>
  <c r="BG388" i="1"/>
  <c r="BC335" i="1"/>
  <c r="BJ308" i="1"/>
  <c r="BL299" i="1"/>
  <c r="BL310" i="1"/>
  <c r="BI268" i="1"/>
  <c r="DD24" i="1"/>
  <c r="CP35" i="1"/>
  <c r="DA24" i="1"/>
  <c r="CM35" i="1"/>
  <c r="DC24" i="1"/>
  <c r="CO35" i="1"/>
  <c r="BX27" i="1"/>
  <c r="BT27" i="1"/>
  <c r="BW4" i="1"/>
  <c r="BW348" i="1"/>
  <c r="BX24" i="1"/>
  <c r="BT24" i="1"/>
  <c r="BW28" i="1"/>
  <c r="BS28" i="1"/>
  <c r="BW25" i="1"/>
  <c r="BF35" i="1"/>
  <c r="DB28" i="1"/>
  <c r="DD27" i="1"/>
  <c r="CZ27" i="1"/>
  <c r="BV24" i="1"/>
  <c r="BU28" i="1"/>
  <c r="BW27" i="1"/>
  <c r="BU25" i="1"/>
  <c r="BH35" i="1"/>
  <c r="BD335" i="1"/>
  <c r="AY308" i="1"/>
  <c r="CN388" i="1" l="1"/>
  <c r="DB347" i="1"/>
  <c r="CM9" i="1"/>
  <c r="DA3" i="1"/>
  <c r="BS214" i="1"/>
  <c r="CK214" i="1"/>
  <c r="CY214" i="1" s="1"/>
  <c r="BW308" i="1"/>
  <c r="CO308" i="1"/>
  <c r="DC308" i="1" s="1"/>
  <c r="CY348" i="1"/>
  <c r="CM388" i="1"/>
  <c r="DA347" i="1"/>
  <c r="CP388" i="1"/>
  <c r="DD347" i="1"/>
  <c r="DC355" i="1"/>
  <c r="DB348" i="1"/>
  <c r="CY281" i="1"/>
  <c r="BV308" i="1"/>
  <c r="CN308" i="1"/>
  <c r="DB308" i="1" s="1"/>
  <c r="CO388" i="1"/>
  <c r="BS25" i="1"/>
  <c r="BS3" i="1"/>
  <c r="BE9" i="1"/>
  <c r="CL9" i="1"/>
  <c r="CL440" i="1" s="1"/>
  <c r="CZ3" i="1"/>
  <c r="DA375" i="1"/>
  <c r="CY189" i="1"/>
  <c r="CM335" i="1"/>
  <c r="DA280" i="1"/>
  <c r="DD355" i="1"/>
  <c r="BX308" i="1"/>
  <c r="CP308" i="1"/>
  <c r="DD308" i="1" s="1"/>
  <c r="CK388" i="1"/>
  <c r="CY347" i="1"/>
  <c r="DC280" i="1"/>
  <c r="CY280" i="1"/>
  <c r="CK335" i="1"/>
  <c r="BI335" i="1"/>
  <c r="CL335" i="1"/>
  <c r="CZ280" i="1"/>
  <c r="CL388" i="1"/>
  <c r="CZ347" i="1"/>
  <c r="CZ355" i="1"/>
  <c r="CP335" i="1"/>
  <c r="DD280" i="1"/>
  <c r="CN335" i="1"/>
  <c r="DB280" i="1"/>
  <c r="BL308" i="1"/>
  <c r="AY335" i="1"/>
  <c r="BE308" i="1"/>
  <c r="CK308" i="1" s="1"/>
  <c r="CY308" i="1" s="1"/>
  <c r="CK29" i="1"/>
  <c r="BS29" i="1"/>
  <c r="BE35" i="1"/>
  <c r="BJ335" i="1"/>
  <c r="AK159" i="1"/>
  <c r="AG348" i="1"/>
  <c r="AH348" i="1"/>
  <c r="AI348" i="1"/>
  <c r="AJ348" i="1"/>
  <c r="AK348" i="1"/>
  <c r="AG355" i="1"/>
  <c r="AH355" i="1"/>
  <c r="AI355" i="1"/>
  <c r="AJ355" i="1"/>
  <c r="AK355" i="1"/>
  <c r="AG361" i="1"/>
  <c r="AH361" i="1"/>
  <c r="AI361" i="1"/>
  <c r="AJ361" i="1"/>
  <c r="AK361" i="1"/>
  <c r="AG374" i="1"/>
  <c r="AH374" i="1"/>
  <c r="AI374" i="1"/>
  <c r="AJ374" i="1"/>
  <c r="AK374" i="1"/>
  <c r="AG375" i="1"/>
  <c r="AH375" i="1"/>
  <c r="AI375" i="1"/>
  <c r="AJ375" i="1"/>
  <c r="AK375" i="1"/>
  <c r="AG347" i="1"/>
  <c r="AH347" i="1"/>
  <c r="AI347" i="1"/>
  <c r="AJ347" i="1"/>
  <c r="AK347" i="1"/>
  <c r="T388" i="1"/>
  <c r="U388" i="1"/>
  <c r="V388" i="1"/>
  <c r="W388" i="1"/>
  <c r="X388" i="1"/>
  <c r="S387" i="1"/>
  <c r="S361" i="1"/>
  <c r="AF361" i="1" s="1"/>
  <c r="S355" i="1"/>
  <c r="AF355" i="1" s="1"/>
  <c r="S348" i="1"/>
  <c r="AF348" i="1" s="1"/>
  <c r="S347" i="1"/>
  <c r="M388" i="1"/>
  <c r="AG308" i="1"/>
  <c r="AH308" i="1"/>
  <c r="AI308" i="1"/>
  <c r="AJ308" i="1"/>
  <c r="AK308" i="1"/>
  <c r="AG299" i="1"/>
  <c r="AH299" i="1"/>
  <c r="AI299" i="1"/>
  <c r="AJ299" i="1"/>
  <c r="AK299" i="1"/>
  <c r="AG280" i="1"/>
  <c r="AH280" i="1"/>
  <c r="AI280" i="1"/>
  <c r="AJ280" i="1"/>
  <c r="AK280" i="1"/>
  <c r="S334" i="1"/>
  <c r="T335" i="1"/>
  <c r="U335" i="1"/>
  <c r="V335" i="1"/>
  <c r="W335" i="1"/>
  <c r="X335" i="1"/>
  <c r="S308" i="1"/>
  <c r="AF308" i="1" s="1"/>
  <c r="S299" i="1"/>
  <c r="AF299" i="1" s="1"/>
  <c r="S280" i="1"/>
  <c r="AF280" i="1" s="1"/>
  <c r="M335" i="1"/>
  <c r="AG211" i="1"/>
  <c r="AH211" i="1"/>
  <c r="AI211" i="1"/>
  <c r="AJ211" i="1"/>
  <c r="AK211" i="1"/>
  <c r="AG214" i="1"/>
  <c r="AH214" i="1"/>
  <c r="AI214" i="1"/>
  <c r="AJ214" i="1"/>
  <c r="AK214" i="1"/>
  <c r="AG215" i="1"/>
  <c r="AH215" i="1"/>
  <c r="AI215" i="1"/>
  <c r="AJ215" i="1"/>
  <c r="AK215" i="1"/>
  <c r="AG219" i="1"/>
  <c r="AH219" i="1"/>
  <c r="AI219" i="1"/>
  <c r="AJ219" i="1"/>
  <c r="AK219" i="1"/>
  <c r="AG220" i="1"/>
  <c r="AH220" i="1"/>
  <c r="AI220" i="1"/>
  <c r="AJ220" i="1"/>
  <c r="AK220" i="1"/>
  <c r="AF221" i="1"/>
  <c r="AG221" i="1"/>
  <c r="AH221" i="1"/>
  <c r="AI221" i="1"/>
  <c r="AJ221" i="1"/>
  <c r="AK221" i="1"/>
  <c r="AG228" i="1"/>
  <c r="AH228" i="1"/>
  <c r="AI228" i="1"/>
  <c r="AJ228" i="1"/>
  <c r="AK228" i="1"/>
  <c r="AG230" i="1"/>
  <c r="AH230" i="1"/>
  <c r="AI230" i="1"/>
  <c r="AJ230" i="1"/>
  <c r="AK230" i="1"/>
  <c r="AG232" i="1"/>
  <c r="AH232" i="1"/>
  <c r="AI232" i="1"/>
  <c r="AJ232" i="1"/>
  <c r="AK232" i="1"/>
  <c r="AG235" i="1"/>
  <c r="AH235" i="1"/>
  <c r="AI235" i="1"/>
  <c r="AJ235" i="1"/>
  <c r="AK235" i="1"/>
  <c r="AG236" i="1"/>
  <c r="AH236" i="1"/>
  <c r="AI236" i="1"/>
  <c r="AJ236" i="1"/>
  <c r="AK236" i="1"/>
  <c r="AF238" i="1"/>
  <c r="AG238" i="1"/>
  <c r="AH238" i="1"/>
  <c r="AI238" i="1"/>
  <c r="AJ238" i="1"/>
  <c r="AK238" i="1"/>
  <c r="AG246" i="1"/>
  <c r="AH246" i="1"/>
  <c r="AI246" i="1"/>
  <c r="AJ246" i="1"/>
  <c r="AK246" i="1"/>
  <c r="AG159" i="1"/>
  <c r="AH159" i="1"/>
  <c r="AI159" i="1"/>
  <c r="AJ159" i="1"/>
  <c r="S267" i="1"/>
  <c r="T268" i="1"/>
  <c r="U268" i="1"/>
  <c r="V268" i="1"/>
  <c r="W268" i="1"/>
  <c r="X268" i="1"/>
  <c r="S211" i="1"/>
  <c r="AF211" i="1" s="1"/>
  <c r="S214" i="1"/>
  <c r="AF214" i="1" s="1"/>
  <c r="S215" i="1"/>
  <c r="AF215" i="1" s="1"/>
  <c r="S219" i="1"/>
  <c r="AF219" i="1" s="1"/>
  <c r="S220" i="1"/>
  <c r="AF220" i="1" s="1"/>
  <c r="S221" i="1"/>
  <c r="S230" i="1"/>
  <c r="AF230" i="1" s="1"/>
  <c r="S232" i="1"/>
  <c r="AF232" i="1" s="1"/>
  <c r="S235" i="1"/>
  <c r="AF235" i="1" s="1"/>
  <c r="S236" i="1"/>
  <c r="AF236" i="1" s="1"/>
  <c r="S238" i="1"/>
  <c r="S246" i="1"/>
  <c r="AF246" i="1" s="1"/>
  <c r="S159" i="1"/>
  <c r="AF159" i="1" s="1"/>
  <c r="M268" i="1"/>
  <c r="AG78" i="1"/>
  <c r="AH78" i="1"/>
  <c r="AI78" i="1"/>
  <c r="AJ78" i="1"/>
  <c r="AK78" i="1"/>
  <c r="AG80" i="1"/>
  <c r="AH80" i="1"/>
  <c r="AI80" i="1"/>
  <c r="AJ80" i="1"/>
  <c r="AK80" i="1"/>
  <c r="AG82" i="1"/>
  <c r="AH82" i="1"/>
  <c r="AI82" i="1"/>
  <c r="AJ82" i="1"/>
  <c r="AK82" i="1"/>
  <c r="AG106" i="1"/>
  <c r="AH106" i="1"/>
  <c r="AI106" i="1"/>
  <c r="AJ106" i="1"/>
  <c r="AK106" i="1"/>
  <c r="AG110" i="1"/>
  <c r="AH110" i="1"/>
  <c r="AI110" i="1"/>
  <c r="AJ110" i="1"/>
  <c r="AK110" i="1"/>
  <c r="AG117" i="1"/>
  <c r="AH117" i="1"/>
  <c r="AI117" i="1"/>
  <c r="AJ117" i="1"/>
  <c r="AK117" i="1"/>
  <c r="AG118" i="1"/>
  <c r="AH118" i="1"/>
  <c r="AI118" i="1"/>
  <c r="AJ118" i="1"/>
  <c r="AK118" i="1"/>
  <c r="AG48" i="1"/>
  <c r="AH48" i="1"/>
  <c r="AI48" i="1"/>
  <c r="AJ48" i="1"/>
  <c r="AK48" i="1"/>
  <c r="Z133" i="1"/>
  <c r="AA133" i="1"/>
  <c r="AB133" i="1"/>
  <c r="AC133" i="1"/>
  <c r="AD133" i="1"/>
  <c r="Y133" i="1"/>
  <c r="T133" i="1"/>
  <c r="U133" i="1"/>
  <c r="V133" i="1"/>
  <c r="W133" i="1"/>
  <c r="X133" i="1"/>
  <c r="S132" i="1"/>
  <c r="S118" i="1"/>
  <c r="AF118" i="1" s="1"/>
  <c r="S117" i="1"/>
  <c r="AF117" i="1" s="1"/>
  <c r="S110" i="1"/>
  <c r="AF110" i="1" s="1"/>
  <c r="S106" i="1"/>
  <c r="AF106" i="1" s="1"/>
  <c r="S82" i="1"/>
  <c r="AF82" i="1" s="1"/>
  <c r="S80" i="1"/>
  <c r="AF80" i="1" s="1"/>
  <c r="S78" i="1"/>
  <c r="S48" i="1"/>
  <c r="AF48" i="1" s="1"/>
  <c r="M133" i="1"/>
  <c r="T45" i="1"/>
  <c r="U45" i="1"/>
  <c r="V45" i="1"/>
  <c r="W45" i="1"/>
  <c r="X45" i="1"/>
  <c r="S45" i="1"/>
  <c r="S44" i="1"/>
  <c r="M45" i="1"/>
  <c r="CK268" i="1" l="1"/>
  <c r="CO335" i="1"/>
  <c r="CM440" i="1"/>
  <c r="BS308" i="1"/>
  <c r="BE335" i="1"/>
  <c r="S335" i="1"/>
  <c r="CY29" i="1"/>
  <c r="CK35" i="1"/>
  <c r="AF347" i="1"/>
  <c r="S375" i="1"/>
  <c r="AF375" i="1" s="1"/>
  <c r="S374" i="1"/>
  <c r="AF374" i="1" s="1"/>
  <c r="S228" i="1"/>
  <c r="S133" i="1"/>
  <c r="AF78" i="1"/>
  <c r="AF228" i="1" l="1"/>
  <c r="S268" i="1"/>
  <c r="S388" i="1"/>
  <c r="T19" i="1"/>
  <c r="U19" i="1"/>
  <c r="V19" i="1"/>
  <c r="W19" i="1"/>
  <c r="X19" i="1"/>
  <c r="S19" i="1"/>
  <c r="S18" i="1"/>
  <c r="M19" i="1"/>
  <c r="S4" i="1"/>
  <c r="AG4" i="1"/>
  <c r="AH4" i="1"/>
  <c r="AI4" i="1"/>
  <c r="AJ4" i="1"/>
  <c r="AK4" i="1"/>
  <c r="Z35" i="1"/>
  <c r="AA35" i="1"/>
  <c r="AB35" i="1"/>
  <c r="AC35" i="1"/>
  <c r="AD35" i="1"/>
  <c r="Y35" i="1"/>
  <c r="S8" i="1"/>
  <c r="M9" i="1"/>
  <c r="AF4" i="1" l="1"/>
  <c r="S9" i="1"/>
  <c r="AM25" i="1"/>
  <c r="AN25" i="1"/>
  <c r="AO25" i="1"/>
  <c r="AP25" i="1"/>
  <c r="AQ25" i="1"/>
  <c r="AR25" i="1"/>
  <c r="AM27" i="1"/>
  <c r="AN27" i="1"/>
  <c r="AO27" i="1"/>
  <c r="AP27" i="1"/>
  <c r="AQ27" i="1"/>
  <c r="AR27" i="1"/>
  <c r="AM28" i="1"/>
  <c r="AN28" i="1"/>
  <c r="AO28" i="1"/>
  <c r="AP28" i="1"/>
  <c r="AQ28" i="1"/>
  <c r="AR28" i="1"/>
  <c r="AM29" i="1"/>
  <c r="AN29" i="1"/>
  <c r="AO29" i="1"/>
  <c r="AP29" i="1"/>
  <c r="AQ29" i="1"/>
  <c r="AR29" i="1"/>
  <c r="AN24" i="1"/>
  <c r="AO24" i="1"/>
  <c r="AP24" i="1"/>
  <c r="AQ24" i="1"/>
  <c r="AR24" i="1"/>
  <c r="AM24" i="1"/>
  <c r="AG25" i="1"/>
  <c r="AH25" i="1"/>
  <c r="AI25" i="1"/>
  <c r="AJ25" i="1"/>
  <c r="AK25" i="1"/>
  <c r="AG27" i="1"/>
  <c r="AH27" i="1"/>
  <c r="AI27" i="1"/>
  <c r="AJ27" i="1"/>
  <c r="AK27" i="1"/>
  <c r="AG28" i="1"/>
  <c r="AH28" i="1"/>
  <c r="AI28" i="1"/>
  <c r="AJ28" i="1"/>
  <c r="AK28" i="1"/>
  <c r="AG29" i="1"/>
  <c r="AH29" i="1"/>
  <c r="AI29" i="1"/>
  <c r="AJ29" i="1"/>
  <c r="AK29" i="1"/>
  <c r="AG24" i="1"/>
  <c r="AH24" i="1"/>
  <c r="AI24" i="1"/>
  <c r="AJ24" i="1"/>
  <c r="AK24" i="1"/>
  <c r="S34" i="1"/>
  <c r="T35" i="1"/>
  <c r="U35" i="1"/>
  <c r="V35" i="1"/>
  <c r="W35" i="1"/>
  <c r="X35" i="1"/>
  <c r="S28" i="1"/>
  <c r="AF28" i="1" s="1"/>
  <c r="S29" i="1"/>
  <c r="AF29" i="1" s="1"/>
  <c r="S27" i="1"/>
  <c r="AF27" i="1" s="1"/>
  <c r="S25" i="1"/>
  <c r="AF25" i="1" s="1"/>
  <c r="S24" i="1"/>
  <c r="AF24" i="1" s="1"/>
  <c r="M35" i="1"/>
  <c r="S35" i="1" l="1"/>
  <c r="Q55" i="4" l="1"/>
  <c r="B55" i="4"/>
  <c r="Q54" i="4"/>
  <c r="B54" i="4"/>
  <c r="S53" i="4"/>
  <c r="P53" i="4"/>
  <c r="M53" i="4"/>
  <c r="J53" i="4"/>
  <c r="G53" i="4"/>
  <c r="D53" i="4"/>
  <c r="K53" i="4"/>
  <c r="H53" i="4"/>
  <c r="E53" i="4"/>
  <c r="B53" i="4"/>
  <c r="M4" i="4"/>
  <c r="B46" i="4"/>
  <c r="K46" i="4"/>
  <c r="J44" i="4"/>
  <c r="G44" i="4"/>
  <c r="D44" i="4"/>
  <c r="K45" i="4"/>
  <c r="B45" i="4"/>
  <c r="H44" i="4"/>
  <c r="E44" i="4"/>
  <c r="B44" i="4"/>
  <c r="G34" i="4"/>
  <c r="D34" i="4"/>
  <c r="E34" i="4"/>
  <c r="B34" i="4"/>
  <c r="J23" i="4"/>
  <c r="M22" i="4"/>
  <c r="L22" i="4"/>
  <c r="I22" i="4"/>
  <c r="H22" i="4"/>
  <c r="E22" i="4"/>
  <c r="D22" i="4"/>
  <c r="J13" i="4"/>
  <c r="G13" i="4"/>
  <c r="D13" i="4"/>
  <c r="J4" i="4"/>
  <c r="G4" i="4"/>
  <c r="D4" i="4"/>
  <c r="B23" i="4"/>
  <c r="F22" i="4"/>
  <c r="B22" i="4"/>
  <c r="H14" i="4"/>
  <c r="B14" i="4"/>
  <c r="E13" i="4"/>
  <c r="B13" i="4"/>
  <c r="B5" i="4"/>
  <c r="K5" i="4"/>
  <c r="H4" i="4"/>
  <c r="E4" i="4"/>
  <c r="B4" i="4"/>
  <c r="K18" i="2" l="1"/>
  <c r="J18" i="2"/>
  <c r="Q18" i="2" s="1"/>
  <c r="I18" i="2"/>
  <c r="P18" i="2" s="1"/>
  <c r="H18" i="2"/>
  <c r="O18" i="2" s="1"/>
  <c r="G18" i="2"/>
  <c r="N18" i="2" s="1"/>
  <c r="F18" i="2"/>
  <c r="M18" i="2" s="1"/>
  <c r="E17" i="2"/>
  <c r="E16" i="2"/>
  <c r="Q10" i="2"/>
  <c r="P10" i="2"/>
  <c r="O10" i="2"/>
  <c r="E10" i="2"/>
  <c r="Q9" i="2"/>
  <c r="P9" i="2"/>
  <c r="O9" i="2"/>
  <c r="L9" i="2" s="1"/>
  <c r="E9" i="2"/>
  <c r="E4" i="2"/>
  <c r="E3" i="2"/>
  <c r="L10" i="2" l="1"/>
  <c r="E18" i="2"/>
  <c r="L18" i="2" s="1"/>
  <c r="CE9" i="1" l="1"/>
  <c r="CI4" i="1"/>
  <c r="CI3" i="1"/>
  <c r="CJ4" i="1"/>
  <c r="CH3" i="1"/>
  <c r="CH4" i="1"/>
  <c r="CE4" i="1"/>
  <c r="CJ3" i="1"/>
  <c r="BE440" i="1"/>
  <c r="BI440" i="1"/>
  <c r="BF440" i="1"/>
  <c r="BJ440" i="1"/>
  <c r="BH440" i="1"/>
  <c r="BG440" i="1"/>
  <c r="T440" i="1"/>
  <c r="U440" i="1"/>
  <c r="X440" i="1"/>
  <c r="W440" i="1"/>
  <c r="V440" i="1"/>
  <c r="S440" i="1"/>
  <c r="CW3" i="1" l="1"/>
  <c r="CP3" i="1"/>
  <c r="CE3" i="1"/>
  <c r="CU3" i="1"/>
  <c r="CN3" i="1"/>
  <c r="CU4" i="1"/>
  <c r="CN4" i="1"/>
  <c r="DB4" i="1" s="1"/>
  <c r="CW4" i="1"/>
  <c r="CP4" i="1"/>
  <c r="DD4" i="1" s="1"/>
  <c r="CR4" i="1"/>
  <c r="CK4" i="1"/>
  <c r="CY4" i="1" s="1"/>
  <c r="CV3" i="1"/>
  <c r="CO3" i="1"/>
  <c r="CV4" i="1"/>
  <c r="CO4" i="1"/>
  <c r="DC4" i="1" s="1"/>
  <c r="DC3" i="1" l="1"/>
  <c r="CO9" i="1"/>
  <c r="CO440" i="1" s="1"/>
  <c r="CN9" i="1"/>
  <c r="CN440" i="1" s="1"/>
  <c r="DB3" i="1"/>
  <c r="CR3" i="1"/>
  <c r="CK3" i="1"/>
  <c r="CP9" i="1"/>
  <c r="CP440" i="1" s="1"/>
  <c r="DD3" i="1"/>
  <c r="CK9" i="1" l="1"/>
  <c r="CK440" i="1" s="1"/>
  <c r="CY3" i="1"/>
</calcChain>
</file>

<file path=xl/sharedStrings.xml><?xml version="1.0" encoding="utf-8"?>
<sst xmlns="http://schemas.openxmlformats.org/spreadsheetml/2006/main" count="4150" uniqueCount="1072">
  <si>
    <t>610001</t>
  </si>
  <si>
    <t>KG</t>
  </si>
  <si>
    <t>610012</t>
  </si>
  <si>
    <t>611001</t>
  </si>
  <si>
    <t>611011</t>
  </si>
  <si>
    <t>612001</t>
  </si>
  <si>
    <t>x23011</t>
  </si>
  <si>
    <t>611002</t>
  </si>
  <si>
    <t>613001</t>
  </si>
  <si>
    <t>613002</t>
  </si>
  <si>
    <t>613003</t>
  </si>
  <si>
    <t>613004</t>
  </si>
  <si>
    <t>613005</t>
  </si>
  <si>
    <t>613006</t>
  </si>
  <si>
    <t>620001</t>
  </si>
  <si>
    <t>620005</t>
  </si>
  <si>
    <t>x23003</t>
  </si>
  <si>
    <t>x24003</t>
  </si>
  <si>
    <t>x24004</t>
  </si>
  <si>
    <t>711001</t>
  </si>
  <si>
    <t>711002</t>
  </si>
  <si>
    <t>711003</t>
  </si>
  <si>
    <t>711004</t>
  </si>
  <si>
    <r>
      <t>0.5g</t>
    </r>
    <r>
      <rPr>
        <sz val="10"/>
        <rFont val="宋体"/>
        <family val="3"/>
        <charset val="134"/>
      </rPr>
      <t>注射用苯唑西林钠</t>
    </r>
  </si>
  <si>
    <t>0.5g</t>
  </si>
  <si>
    <t>711006</t>
  </si>
  <si>
    <r>
      <t>2.0g</t>
    </r>
    <r>
      <rPr>
        <sz val="10"/>
        <rFont val="宋体"/>
        <family val="3"/>
        <charset val="134"/>
      </rPr>
      <t>注射用哌拉西林钠</t>
    </r>
  </si>
  <si>
    <t>2.0g</t>
  </si>
  <si>
    <t>711007</t>
  </si>
  <si>
    <t>1.0g</t>
  </si>
  <si>
    <t>711009</t>
  </si>
  <si>
    <r>
      <t>400</t>
    </r>
    <r>
      <rPr>
        <sz val="10"/>
        <rFont val="宋体"/>
        <family val="3"/>
        <charset val="134"/>
      </rPr>
      <t>万注射用青霉素钠</t>
    </r>
  </si>
  <si>
    <t>711010</t>
  </si>
  <si>
    <r>
      <t>1.0g</t>
    </r>
    <r>
      <rPr>
        <sz val="10"/>
        <rFont val="宋体"/>
        <family val="3"/>
        <charset val="134"/>
      </rPr>
      <t>注射用苯唑西林钠</t>
    </r>
  </si>
  <si>
    <t>711012</t>
  </si>
  <si>
    <t>711013</t>
  </si>
  <si>
    <t>711014</t>
  </si>
  <si>
    <t>711016</t>
  </si>
  <si>
    <t>711017</t>
  </si>
  <si>
    <t>3.0g</t>
  </si>
  <si>
    <t>711021</t>
  </si>
  <si>
    <r>
      <t>0.5g</t>
    </r>
    <r>
      <rPr>
        <sz val="10"/>
        <rFont val="宋体"/>
        <family val="3"/>
        <charset val="134"/>
      </rPr>
      <t>注射用阿莫西林钠</t>
    </r>
  </si>
  <si>
    <t>711023</t>
  </si>
  <si>
    <t>711026</t>
  </si>
  <si>
    <t>711031</t>
  </si>
  <si>
    <t>0.75g</t>
  </si>
  <si>
    <t>1.5g</t>
  </si>
  <si>
    <t>711037</t>
  </si>
  <si>
    <t>711038</t>
  </si>
  <si>
    <t>711039</t>
  </si>
  <si>
    <t>2.25g</t>
  </si>
  <si>
    <t>71103A</t>
  </si>
  <si>
    <t>711041</t>
  </si>
  <si>
    <t>711042</t>
  </si>
  <si>
    <t>711043</t>
  </si>
  <si>
    <t>711044</t>
  </si>
  <si>
    <t>711046</t>
  </si>
  <si>
    <t>0.375g</t>
  </si>
  <si>
    <t>711047</t>
  </si>
  <si>
    <t>711048</t>
  </si>
  <si>
    <t>711051</t>
  </si>
  <si>
    <t>1.2g</t>
  </si>
  <si>
    <t>711052</t>
  </si>
  <si>
    <t>711054</t>
  </si>
  <si>
    <t>0.6g</t>
  </si>
  <si>
    <t>711055</t>
  </si>
  <si>
    <r>
      <t>1.2g</t>
    </r>
    <r>
      <rPr>
        <sz val="10"/>
        <rFont val="宋体"/>
        <family val="3"/>
        <charset val="134"/>
      </rPr>
      <t>注射用阿莫西林钠克拉维酸钾</t>
    </r>
  </si>
  <si>
    <t>711061</t>
  </si>
  <si>
    <t>711062</t>
  </si>
  <si>
    <t>711063</t>
  </si>
  <si>
    <t>711071</t>
  </si>
  <si>
    <t>711073</t>
  </si>
  <si>
    <t>711074</t>
  </si>
  <si>
    <r>
      <t>1.5g</t>
    </r>
    <r>
      <rPr>
        <sz val="10"/>
        <rFont val="宋体"/>
        <family val="3"/>
        <charset val="134"/>
      </rPr>
      <t>注射用阿洛西林钠</t>
    </r>
  </si>
  <si>
    <t>711075</t>
  </si>
  <si>
    <r>
      <t>3.0g</t>
    </r>
    <r>
      <rPr>
        <sz val="10"/>
        <rFont val="宋体"/>
        <family val="3"/>
        <charset val="134"/>
      </rPr>
      <t>注射用阿洛西林钠</t>
    </r>
  </si>
  <si>
    <t>711081</t>
  </si>
  <si>
    <r>
      <t>1.0g</t>
    </r>
    <r>
      <rPr>
        <sz val="10"/>
        <rFont val="宋体"/>
        <family val="3"/>
        <charset val="134"/>
      </rPr>
      <t>注射用氨苄西林钠</t>
    </r>
  </si>
  <si>
    <t>711092</t>
  </si>
  <si>
    <t>711093</t>
  </si>
  <si>
    <t>711094</t>
  </si>
  <si>
    <t>711095</t>
  </si>
  <si>
    <t>711101</t>
  </si>
  <si>
    <t>711102</t>
  </si>
  <si>
    <t>711111</t>
  </si>
  <si>
    <r>
      <t>1.6g</t>
    </r>
    <r>
      <rPr>
        <sz val="10"/>
        <rFont val="宋体"/>
        <family val="3"/>
        <charset val="134"/>
      </rPr>
      <t>注射用替卡西林钠克拉维酸钾</t>
    </r>
  </si>
  <si>
    <t>1.6g</t>
  </si>
  <si>
    <t>711112</t>
  </si>
  <si>
    <r>
      <t>3.2g</t>
    </r>
    <r>
      <rPr>
        <sz val="10"/>
        <rFont val="宋体"/>
        <family val="3"/>
        <charset val="134"/>
      </rPr>
      <t>注射用替卡西林钠克拉维酸钾</t>
    </r>
  </si>
  <si>
    <t>3.2g</t>
  </si>
  <si>
    <t>711113</t>
  </si>
  <si>
    <r>
      <t>1.125g</t>
    </r>
    <r>
      <rPr>
        <sz val="10"/>
        <rFont val="宋体"/>
        <family val="3"/>
        <charset val="134"/>
      </rPr>
      <t>注射用哌拉西林钠他唑巴坦钠</t>
    </r>
  </si>
  <si>
    <t>1.125g</t>
  </si>
  <si>
    <t>711122</t>
  </si>
  <si>
    <r>
      <t>3.375g</t>
    </r>
    <r>
      <rPr>
        <sz val="10"/>
        <rFont val="宋体"/>
        <family val="3"/>
        <charset val="134"/>
      </rPr>
      <t>注射用哌拉西林钠他唑巴坦钠</t>
    </r>
  </si>
  <si>
    <t>3.375g</t>
  </si>
  <si>
    <t>711123</t>
  </si>
  <si>
    <t>711124</t>
  </si>
  <si>
    <t>4.5g</t>
  </si>
  <si>
    <t>711125</t>
  </si>
  <si>
    <t>711126</t>
  </si>
  <si>
    <r>
      <t>1.25g</t>
    </r>
    <r>
      <rPr>
        <sz val="10"/>
        <rFont val="宋体"/>
        <family val="3"/>
        <charset val="134"/>
      </rPr>
      <t>注射用美洛西林钠舒巴坦钠</t>
    </r>
  </si>
  <si>
    <t>1.25g</t>
  </si>
  <si>
    <t>711141</t>
  </si>
  <si>
    <r>
      <t>1.5g</t>
    </r>
    <r>
      <rPr>
        <sz val="10"/>
        <rFont val="宋体"/>
        <family val="3"/>
        <charset val="134"/>
      </rPr>
      <t>注射用哌拉西林钠舒巴坦钠</t>
    </r>
  </si>
  <si>
    <t>711142</t>
  </si>
  <si>
    <t>711143</t>
  </si>
  <si>
    <t>711144</t>
  </si>
  <si>
    <t>711145</t>
  </si>
  <si>
    <t>711146</t>
  </si>
  <si>
    <r>
      <t>1.0</t>
    </r>
    <r>
      <rPr>
        <sz val="10"/>
        <rFont val="宋体"/>
        <family val="3"/>
        <charset val="134"/>
      </rPr>
      <t>注射用磺苄西林钠</t>
    </r>
  </si>
  <si>
    <r>
      <t>2.0</t>
    </r>
    <r>
      <rPr>
        <sz val="10"/>
        <rFont val="Microsoft Sans Serif"/>
        <family val="2"/>
        <charset val="134"/>
      </rPr>
      <t>注射用</t>
    </r>
    <r>
      <rPr>
        <sz val="10"/>
        <rFont val="宋体"/>
        <family val="3"/>
        <charset val="134"/>
      </rPr>
      <t>磺苄西林钠</t>
    </r>
  </si>
  <si>
    <t>x11001</t>
  </si>
  <si>
    <t>x11002</t>
  </si>
  <si>
    <t>x11003</t>
  </si>
  <si>
    <r>
      <t>0.625g</t>
    </r>
    <r>
      <rPr>
        <sz val="10"/>
        <rFont val="Microsoft Sans Serif"/>
        <family val="2"/>
        <charset val="134"/>
      </rPr>
      <t>注射用美洛西林钠舒巴坦钠</t>
    </r>
  </si>
  <si>
    <t>0.625g</t>
  </si>
  <si>
    <t>x11004</t>
  </si>
  <si>
    <r>
      <t>2.5g</t>
    </r>
    <r>
      <rPr>
        <sz val="10"/>
        <rFont val="宋体"/>
        <family val="3"/>
        <charset val="134"/>
      </rPr>
      <t>注射用美洛西林钠舒巴坦钠</t>
    </r>
  </si>
  <si>
    <t>2.5g</t>
  </si>
  <si>
    <t>x11005</t>
  </si>
  <si>
    <r>
      <t>3.75g</t>
    </r>
    <r>
      <rPr>
        <sz val="10"/>
        <rFont val="Microsoft Sans Serif"/>
        <family val="2"/>
        <charset val="134"/>
      </rPr>
      <t>注射用美洛西林钠舒巴坦钠</t>
    </r>
  </si>
  <si>
    <t>3.75g</t>
  </si>
  <si>
    <t>x11006</t>
  </si>
  <si>
    <r>
      <t>0.55g</t>
    </r>
    <r>
      <rPr>
        <sz val="10"/>
        <rFont val="宋体"/>
        <family val="3"/>
        <charset val="134"/>
      </rPr>
      <t>注射用替卡西林钠克拉维酸钾</t>
    </r>
  </si>
  <si>
    <t>x11007</t>
  </si>
  <si>
    <r>
      <t>1.1g</t>
    </r>
    <r>
      <rPr>
        <sz val="10"/>
        <rFont val="宋体"/>
        <family val="3"/>
        <charset val="134"/>
      </rPr>
      <t>注射用替卡西林钠克拉维酸钾</t>
    </r>
  </si>
  <si>
    <t>x11008</t>
  </si>
  <si>
    <r>
      <t>2.2g</t>
    </r>
    <r>
      <rPr>
        <sz val="10"/>
        <rFont val="宋体"/>
        <family val="3"/>
        <charset val="134"/>
      </rPr>
      <t>注射用替卡西林钠克拉维酸钾</t>
    </r>
  </si>
  <si>
    <t>x12015</t>
  </si>
  <si>
    <r>
      <t>0.625g</t>
    </r>
    <r>
      <rPr>
        <sz val="10"/>
        <rFont val="宋体"/>
        <family val="3"/>
        <charset val="134"/>
      </rPr>
      <t>注射用哌拉西林钠他唑巴坦钠</t>
    </r>
  </si>
  <si>
    <t>x12016</t>
  </si>
  <si>
    <r>
      <t>1.25g</t>
    </r>
    <r>
      <rPr>
        <sz val="10"/>
        <rFont val="宋体"/>
        <family val="3"/>
        <charset val="134"/>
      </rPr>
      <t>注射用哌拉西林钠他唑巴坦钠</t>
    </r>
  </si>
  <si>
    <t>x12017</t>
  </si>
  <si>
    <r>
      <t>2.5g</t>
    </r>
    <r>
      <rPr>
        <sz val="10"/>
        <rFont val="宋体"/>
        <family val="3"/>
        <charset val="134"/>
      </rPr>
      <t>注射用哌拉西林钠他唑巴坦钠</t>
    </r>
  </si>
  <si>
    <r>
      <t xml:space="preserve"> </t>
    </r>
    <r>
      <rPr>
        <sz val="10"/>
        <rFont val="Microsoft Sans Serif"/>
        <family val="2"/>
        <charset val="134"/>
      </rPr>
      <t>调整</t>
    </r>
  </si>
  <si>
    <t>712001</t>
  </si>
  <si>
    <r>
      <t>0.5g</t>
    </r>
    <r>
      <rPr>
        <sz val="10"/>
        <rFont val="宋体"/>
        <family val="3"/>
        <charset val="134"/>
      </rPr>
      <t>注射用头孢噻肟钠</t>
    </r>
  </si>
  <si>
    <t>712002</t>
  </si>
  <si>
    <r>
      <t>1.0g</t>
    </r>
    <r>
      <rPr>
        <sz val="10"/>
        <rFont val="宋体"/>
        <family val="3"/>
        <charset val="134"/>
      </rPr>
      <t>注射用头孢噻肟钠</t>
    </r>
  </si>
  <si>
    <t>712003</t>
  </si>
  <si>
    <r>
      <t>2.0g</t>
    </r>
    <r>
      <rPr>
        <sz val="10"/>
        <rFont val="宋体"/>
        <family val="3"/>
        <charset val="134"/>
      </rPr>
      <t>注射用头孢噻肟钠</t>
    </r>
  </si>
  <si>
    <t>712004</t>
  </si>
  <si>
    <t>712005</t>
  </si>
  <si>
    <r>
      <t>1.5g</t>
    </r>
    <r>
      <rPr>
        <sz val="10"/>
        <rFont val="宋体"/>
        <family val="3"/>
        <charset val="134"/>
      </rPr>
      <t>注射用头孢噻肟钠</t>
    </r>
  </si>
  <si>
    <t>712006</t>
  </si>
  <si>
    <t>712007</t>
  </si>
  <si>
    <t>712011</t>
  </si>
  <si>
    <r>
      <t>0.5g</t>
    </r>
    <r>
      <rPr>
        <sz val="10"/>
        <rFont val="宋体"/>
        <family val="3"/>
        <charset val="134"/>
      </rPr>
      <t>注射用头孢唑林钠</t>
    </r>
  </si>
  <si>
    <t>712012</t>
  </si>
  <si>
    <r>
      <t>1.0g</t>
    </r>
    <r>
      <rPr>
        <sz val="10"/>
        <rFont val="宋体"/>
        <family val="3"/>
        <charset val="134"/>
      </rPr>
      <t>注射用头孢唑林钠</t>
    </r>
  </si>
  <si>
    <t>712021</t>
  </si>
  <si>
    <r>
      <t>0.5g</t>
    </r>
    <r>
      <rPr>
        <sz val="10"/>
        <rFont val="宋体"/>
        <family val="3"/>
        <charset val="134"/>
      </rPr>
      <t>注射用头孢拉定</t>
    </r>
  </si>
  <si>
    <t>712022</t>
  </si>
  <si>
    <r>
      <t>1.0g</t>
    </r>
    <r>
      <rPr>
        <sz val="10"/>
        <rFont val="宋体"/>
        <family val="3"/>
        <charset val="134"/>
      </rPr>
      <t>注射用头孢拉定</t>
    </r>
  </si>
  <si>
    <t>712023</t>
  </si>
  <si>
    <r>
      <t>2.0g</t>
    </r>
    <r>
      <rPr>
        <sz val="10"/>
        <rFont val="宋体"/>
        <family val="3"/>
        <charset val="134"/>
      </rPr>
      <t>注射用头孢拉定</t>
    </r>
  </si>
  <si>
    <t>712025</t>
  </si>
  <si>
    <t>712030</t>
  </si>
  <si>
    <t>712031</t>
  </si>
  <si>
    <t>712032</t>
  </si>
  <si>
    <t>712033</t>
  </si>
  <si>
    <t>712034</t>
  </si>
  <si>
    <t>712035</t>
  </si>
  <si>
    <t>712036</t>
  </si>
  <si>
    <t>712037</t>
  </si>
  <si>
    <t>712038</t>
  </si>
  <si>
    <t>71203A</t>
  </si>
  <si>
    <t>712039</t>
  </si>
  <si>
    <t>712040</t>
  </si>
  <si>
    <t>712041</t>
  </si>
  <si>
    <t>712042</t>
  </si>
  <si>
    <t>712043</t>
  </si>
  <si>
    <t>712044</t>
  </si>
  <si>
    <t>712045</t>
  </si>
  <si>
    <t>712046</t>
  </si>
  <si>
    <t>712047</t>
  </si>
  <si>
    <t>712048</t>
  </si>
  <si>
    <t>712049</t>
  </si>
  <si>
    <t>712050</t>
  </si>
  <si>
    <t>4.0g</t>
  </si>
  <si>
    <t>712052</t>
  </si>
  <si>
    <t>712053</t>
  </si>
  <si>
    <t>712056</t>
  </si>
  <si>
    <t>712057</t>
  </si>
  <si>
    <t>712058</t>
  </si>
  <si>
    <t>712059</t>
  </si>
  <si>
    <t>71205A</t>
  </si>
  <si>
    <t>71205B</t>
  </si>
  <si>
    <t>712060</t>
  </si>
  <si>
    <t>712062</t>
  </si>
  <si>
    <t>0.25g</t>
  </si>
  <si>
    <t>712064</t>
  </si>
  <si>
    <t>712066</t>
  </si>
  <si>
    <t>712069</t>
  </si>
  <si>
    <t>712070</t>
  </si>
  <si>
    <t>712071</t>
  </si>
  <si>
    <t>712072</t>
  </si>
  <si>
    <t>712073</t>
  </si>
  <si>
    <t>712081</t>
  </si>
  <si>
    <t>712082</t>
  </si>
  <si>
    <t>712083</t>
  </si>
  <si>
    <t>712084</t>
  </si>
  <si>
    <t>712085</t>
  </si>
  <si>
    <t>712086</t>
  </si>
  <si>
    <t>712087</t>
  </si>
  <si>
    <t>712088</t>
  </si>
  <si>
    <t>712090</t>
  </si>
  <si>
    <t>712091</t>
  </si>
  <si>
    <t>712092</t>
  </si>
  <si>
    <t>712093</t>
  </si>
  <si>
    <t>712094</t>
  </si>
  <si>
    <t>712095</t>
  </si>
  <si>
    <t>712096</t>
  </si>
  <si>
    <t>712097</t>
  </si>
  <si>
    <t>712098</t>
  </si>
  <si>
    <t>712101</t>
  </si>
  <si>
    <t>712102</t>
  </si>
  <si>
    <t>712103</t>
  </si>
  <si>
    <t>712104</t>
  </si>
  <si>
    <t>712105</t>
  </si>
  <si>
    <t>712106</t>
  </si>
  <si>
    <t>712111</t>
  </si>
  <si>
    <t>712112</t>
  </si>
  <si>
    <t>712121</t>
  </si>
  <si>
    <t>712122</t>
  </si>
  <si>
    <t>712123</t>
  </si>
  <si>
    <t>712124</t>
  </si>
  <si>
    <t>712125</t>
  </si>
  <si>
    <t>712131</t>
  </si>
  <si>
    <t>712132</t>
  </si>
  <si>
    <t>712134</t>
  </si>
  <si>
    <t>712135</t>
  </si>
  <si>
    <t>712136</t>
  </si>
  <si>
    <t>712141</t>
  </si>
  <si>
    <t>712142</t>
  </si>
  <si>
    <t>712143</t>
  </si>
  <si>
    <t>712144</t>
  </si>
  <si>
    <t>712162</t>
  </si>
  <si>
    <t>712163</t>
  </si>
  <si>
    <t>712164</t>
  </si>
  <si>
    <t>712165</t>
  </si>
  <si>
    <t>712171</t>
  </si>
  <si>
    <t>712181</t>
  </si>
  <si>
    <r>
      <t>0.5g</t>
    </r>
    <r>
      <rPr>
        <sz val="10"/>
        <rFont val="宋体"/>
        <family val="3"/>
        <charset val="134"/>
      </rPr>
      <t>注射用盐酸头孢吡肟</t>
    </r>
  </si>
  <si>
    <r>
      <t>2.0g</t>
    </r>
    <r>
      <rPr>
        <sz val="10"/>
        <rFont val="Microsoft Sans Serif"/>
        <family val="2"/>
        <charset val="134"/>
      </rPr>
      <t>注射用头孢替唑钠</t>
    </r>
  </si>
  <si>
    <t>x12001</t>
  </si>
  <si>
    <r>
      <t>0.25g</t>
    </r>
    <r>
      <rPr>
        <sz val="10"/>
        <rFont val="Microsoft Sans Serif"/>
        <family val="2"/>
        <charset val="134"/>
      </rPr>
      <t>注射用头孢美唑钠</t>
    </r>
  </si>
  <si>
    <t>x12002</t>
  </si>
  <si>
    <r>
      <t>0.5g</t>
    </r>
    <r>
      <rPr>
        <sz val="10"/>
        <rFont val="Microsoft Sans Serif"/>
        <family val="2"/>
        <charset val="134"/>
      </rPr>
      <t>注射用头孢美唑钠</t>
    </r>
  </si>
  <si>
    <t>x12003</t>
  </si>
  <si>
    <r>
      <t>1.0g</t>
    </r>
    <r>
      <rPr>
        <sz val="10"/>
        <rFont val="Microsoft Sans Serif"/>
        <family val="2"/>
        <charset val="134"/>
      </rPr>
      <t>注射用头孢美唑钠</t>
    </r>
  </si>
  <si>
    <t>x12004</t>
  </si>
  <si>
    <r>
      <t>2.0g</t>
    </r>
    <r>
      <rPr>
        <sz val="10"/>
        <rFont val="Microsoft Sans Serif"/>
        <family val="2"/>
        <charset val="134"/>
      </rPr>
      <t>注射用头孢美唑钠</t>
    </r>
  </si>
  <si>
    <t>x12005</t>
  </si>
  <si>
    <r>
      <t>0.5g</t>
    </r>
    <r>
      <rPr>
        <sz val="10"/>
        <rFont val="Microsoft Sans Serif"/>
        <family val="2"/>
        <charset val="134"/>
      </rPr>
      <t>注射用盐酸头孢替安</t>
    </r>
  </si>
  <si>
    <t>x12006</t>
  </si>
  <si>
    <r>
      <t>1.0g</t>
    </r>
    <r>
      <rPr>
        <sz val="10"/>
        <rFont val="Microsoft Sans Serif"/>
        <family val="2"/>
        <charset val="134"/>
      </rPr>
      <t>注射用盐酸头孢替安</t>
    </r>
  </si>
  <si>
    <t>x12007</t>
  </si>
  <si>
    <t>x12008</t>
  </si>
  <si>
    <t>x12009</t>
  </si>
  <si>
    <r>
      <t>1.125g</t>
    </r>
    <r>
      <rPr>
        <sz val="10"/>
        <rFont val="Microsoft Sans Serif"/>
        <family val="2"/>
        <charset val="134"/>
      </rPr>
      <t>注射用头孢哌酮钠他唑巴坦钠</t>
    </r>
  </si>
  <si>
    <t>x12010</t>
  </si>
  <si>
    <r>
      <t>0.5g</t>
    </r>
    <r>
      <rPr>
        <sz val="10"/>
        <rFont val="宋体"/>
        <family val="3"/>
        <charset val="134"/>
      </rPr>
      <t>注射用头孢西丁钠（二叶赛）</t>
    </r>
  </si>
  <si>
    <t>x12011</t>
  </si>
  <si>
    <r>
      <t>0.75g</t>
    </r>
    <r>
      <rPr>
        <sz val="10"/>
        <rFont val="宋体"/>
        <family val="3"/>
        <charset val="134"/>
      </rPr>
      <t>注射用头孢唑肟钠</t>
    </r>
  </si>
  <si>
    <t>x12012</t>
  </si>
  <si>
    <r>
      <t>1.5g</t>
    </r>
    <r>
      <rPr>
        <sz val="10"/>
        <rFont val="宋体"/>
        <family val="3"/>
        <charset val="134"/>
      </rPr>
      <t>注射用头孢唑肟钠</t>
    </r>
  </si>
  <si>
    <t>x12014</t>
  </si>
  <si>
    <r>
      <t>0.25g</t>
    </r>
    <r>
      <rPr>
        <sz val="10"/>
        <rFont val="Microsoft Sans Serif"/>
        <family val="2"/>
        <charset val="134"/>
      </rPr>
      <t>注射用头孢地嗪钠</t>
    </r>
  </si>
  <si>
    <t>x12018</t>
  </si>
  <si>
    <r>
      <t>0.5g</t>
    </r>
    <r>
      <rPr>
        <sz val="10"/>
        <rFont val="宋体"/>
        <family val="3"/>
        <charset val="134"/>
      </rPr>
      <t>注射用头孢替唑钠</t>
    </r>
  </si>
  <si>
    <t>x12019</t>
  </si>
  <si>
    <r>
      <t>1.0g</t>
    </r>
    <r>
      <rPr>
        <sz val="10"/>
        <rFont val="Microsoft Sans Serif"/>
        <family val="2"/>
        <charset val="134"/>
      </rPr>
      <t>注射用头孢替唑钠</t>
    </r>
  </si>
  <si>
    <t>x12020</t>
  </si>
  <si>
    <t>713001</t>
  </si>
  <si>
    <t>0.2g</t>
  </si>
  <si>
    <t>713002</t>
  </si>
  <si>
    <t>0.4g</t>
  </si>
  <si>
    <t>713003</t>
  </si>
  <si>
    <t>713004</t>
  </si>
  <si>
    <t>713005</t>
  </si>
  <si>
    <t>713010</t>
  </si>
  <si>
    <t>50mg</t>
  </si>
  <si>
    <t>713011</t>
  </si>
  <si>
    <t>100mg</t>
  </si>
  <si>
    <t>713012</t>
  </si>
  <si>
    <t>713013</t>
  </si>
  <si>
    <t>713014</t>
  </si>
  <si>
    <t>713015</t>
  </si>
  <si>
    <t>713016</t>
  </si>
  <si>
    <t>713020</t>
  </si>
  <si>
    <t>713021</t>
  </si>
  <si>
    <t>200mg</t>
  </si>
  <si>
    <t>713022</t>
  </si>
  <si>
    <t>713023</t>
  </si>
  <si>
    <t>713024</t>
  </si>
  <si>
    <t>713025</t>
  </si>
  <si>
    <t>713030</t>
  </si>
  <si>
    <t>0.1g</t>
  </si>
  <si>
    <t>713031</t>
  </si>
  <si>
    <t>713040</t>
  </si>
  <si>
    <t>1.0mg</t>
  </si>
  <si>
    <t>713051</t>
  </si>
  <si>
    <t>713052</t>
  </si>
  <si>
    <t>713053</t>
  </si>
  <si>
    <t>713054</t>
  </si>
  <si>
    <t>713055</t>
  </si>
  <si>
    <t>713061</t>
  </si>
  <si>
    <t>10mg</t>
  </si>
  <si>
    <t>713071</t>
  </si>
  <si>
    <t>40mg</t>
  </si>
  <si>
    <t>713072</t>
  </si>
  <si>
    <t>60mg</t>
  </si>
  <si>
    <t>713073</t>
  </si>
  <si>
    <t>713081</t>
  </si>
  <si>
    <t>713082</t>
  </si>
  <si>
    <r>
      <t>1.0g</t>
    </r>
    <r>
      <rPr>
        <sz val="10"/>
        <rFont val="宋体"/>
        <family val="3"/>
        <charset val="134"/>
      </rPr>
      <t>注射用二叶汀</t>
    </r>
  </si>
  <si>
    <t>713091</t>
  </si>
  <si>
    <t>713092</t>
  </si>
  <si>
    <t>713101</t>
  </si>
  <si>
    <t>713102</t>
  </si>
  <si>
    <t>20mg</t>
  </si>
  <si>
    <t>713103</t>
  </si>
  <si>
    <t>80mg</t>
  </si>
  <si>
    <t>713106</t>
  </si>
  <si>
    <t>713107</t>
  </si>
  <si>
    <t>713111</t>
  </si>
  <si>
    <t>110mg</t>
  </si>
  <si>
    <t>713112</t>
  </si>
  <si>
    <t>220mg</t>
  </si>
  <si>
    <r>
      <t>0.3g</t>
    </r>
    <r>
      <rPr>
        <sz val="10"/>
        <rFont val="宋体"/>
        <family val="3"/>
        <charset val="134"/>
      </rPr>
      <t>克林霉素磷酸酯</t>
    </r>
  </si>
  <si>
    <t>0.3g</t>
  </si>
  <si>
    <r>
      <t>0.6g</t>
    </r>
    <r>
      <rPr>
        <sz val="10"/>
        <rFont val="宋体"/>
        <family val="3"/>
        <charset val="134"/>
      </rPr>
      <t>克林霉素磷酸酯</t>
    </r>
  </si>
  <si>
    <t>713131</t>
  </si>
  <si>
    <r>
      <t>0.5g</t>
    </r>
    <r>
      <rPr>
        <sz val="10"/>
        <rFont val="宋体"/>
        <family val="3"/>
        <charset val="134"/>
      </rPr>
      <t>注射用氨曲南</t>
    </r>
  </si>
  <si>
    <r>
      <t>0.25g</t>
    </r>
    <r>
      <rPr>
        <sz val="10"/>
        <rFont val="宋体"/>
        <family val="3"/>
        <charset val="134"/>
      </rPr>
      <t>注射用舒巴钠</t>
    </r>
  </si>
  <si>
    <t>X15001</t>
  </si>
  <si>
    <t>X15002</t>
  </si>
  <si>
    <t>X15003</t>
  </si>
  <si>
    <t>X15004</t>
  </si>
  <si>
    <t>X15005</t>
  </si>
  <si>
    <t>X15006</t>
  </si>
  <si>
    <t>X15007</t>
  </si>
  <si>
    <t>X13001</t>
  </si>
  <si>
    <r>
      <t>0.6g</t>
    </r>
    <r>
      <rPr>
        <sz val="10"/>
        <rFont val="Microsoft Sans Serif"/>
        <family val="2"/>
        <charset val="134"/>
      </rPr>
      <t>注射用</t>
    </r>
    <r>
      <rPr>
        <sz val="10"/>
        <rFont val="宋体"/>
        <family val="3"/>
        <charset val="134"/>
      </rPr>
      <t>克林霉素磷酸酯</t>
    </r>
  </si>
  <si>
    <t>X13002</t>
  </si>
  <si>
    <r>
      <t>30mg</t>
    </r>
    <r>
      <rPr>
        <sz val="10"/>
        <rFont val="Microsoft Sans Serif"/>
        <family val="2"/>
        <charset val="134"/>
      </rPr>
      <t>注射用兰索拉唑</t>
    </r>
  </si>
  <si>
    <t xml:space="preserve">30mg </t>
  </si>
  <si>
    <t>X13003</t>
  </si>
  <si>
    <t>X13004</t>
  </si>
  <si>
    <r>
      <t>40mg</t>
    </r>
    <r>
      <rPr>
        <sz val="10"/>
        <rFont val="Microsoft Sans Serif"/>
        <family val="2"/>
        <charset val="134"/>
      </rPr>
      <t>注射用依诺肝素钠</t>
    </r>
  </si>
  <si>
    <t>X13005</t>
  </si>
  <si>
    <r>
      <t>100mg</t>
    </r>
    <r>
      <rPr>
        <sz val="10"/>
        <rFont val="Microsoft Sans Serif"/>
        <family val="2"/>
        <charset val="134"/>
      </rPr>
      <t>注射用依诺肝素钠</t>
    </r>
  </si>
  <si>
    <t>X13007</t>
  </si>
  <si>
    <t>X13008</t>
  </si>
  <si>
    <t>X13009</t>
  </si>
  <si>
    <t>714001</t>
  </si>
  <si>
    <t>714002</t>
  </si>
  <si>
    <t>0.15</t>
  </si>
  <si>
    <t>714003</t>
  </si>
  <si>
    <t>714004</t>
  </si>
  <si>
    <t>0.04*2</t>
  </si>
  <si>
    <t>714005</t>
  </si>
  <si>
    <r>
      <t>0.04g/</t>
    </r>
    <r>
      <rPr>
        <sz val="10"/>
        <rFont val="MS UI Gothic"/>
        <family val="2"/>
      </rPr>
      <t>粒</t>
    </r>
  </si>
  <si>
    <t>714006</t>
  </si>
  <si>
    <t>40MG*2</t>
  </si>
  <si>
    <t>714007</t>
  </si>
  <si>
    <t>40mg*2</t>
  </si>
  <si>
    <t>714008</t>
  </si>
  <si>
    <t>714009</t>
  </si>
  <si>
    <t>40mg*4</t>
  </si>
  <si>
    <t>714010</t>
  </si>
  <si>
    <t>5mg*7</t>
  </si>
  <si>
    <t>714011</t>
  </si>
  <si>
    <t>5mg*14</t>
  </si>
  <si>
    <t>714012</t>
  </si>
  <si>
    <t>40mg*3</t>
  </si>
  <si>
    <t>714020</t>
  </si>
  <si>
    <t>75mg 12×400</t>
  </si>
  <si>
    <t>714021</t>
  </si>
  <si>
    <t>75mg*24</t>
  </si>
  <si>
    <t>714022</t>
  </si>
  <si>
    <t>714023</t>
  </si>
  <si>
    <t>714024</t>
  </si>
  <si>
    <t>75mg</t>
  </si>
  <si>
    <t>714025</t>
  </si>
  <si>
    <t>150mg</t>
  </si>
  <si>
    <t>714026</t>
  </si>
  <si>
    <t>714027</t>
  </si>
  <si>
    <t>300mg</t>
  </si>
  <si>
    <t>714030</t>
  </si>
  <si>
    <t>714031</t>
  </si>
  <si>
    <t>250mg/1.25mg*24</t>
  </si>
  <si>
    <t>714082</t>
  </si>
  <si>
    <t>714083</t>
  </si>
  <si>
    <t>714084</t>
  </si>
  <si>
    <t>714091</t>
  </si>
  <si>
    <t>714092</t>
  </si>
  <si>
    <t>714101</t>
  </si>
  <si>
    <t>714102</t>
  </si>
  <si>
    <t>714103</t>
  </si>
  <si>
    <t>x14001</t>
  </si>
  <si>
    <r>
      <t>0.1g</t>
    </r>
    <r>
      <rPr>
        <sz val="10"/>
        <rFont val="Microsoft Sans Serif"/>
        <family val="2"/>
        <charset val="134"/>
      </rPr>
      <t>马来酸氟吡汀胶囊</t>
    </r>
  </si>
  <si>
    <t>x14002</t>
  </si>
  <si>
    <t>x14003</t>
  </si>
  <si>
    <r>
      <t>20mg</t>
    </r>
    <r>
      <rPr>
        <sz val="10"/>
        <rFont val="Microsoft Sans Serif"/>
        <family val="2"/>
        <charset val="134"/>
      </rPr>
      <t>盐酸曲美他嗪胶囊</t>
    </r>
  </si>
  <si>
    <t>20mg/14</t>
  </si>
  <si>
    <t>x14004</t>
  </si>
  <si>
    <t>x14005</t>
  </si>
  <si>
    <t>x14006</t>
  </si>
  <si>
    <t>x14008</t>
  </si>
  <si>
    <r>
      <t>0.5mg</t>
    </r>
    <r>
      <rPr>
        <sz val="10"/>
        <rFont val="宋体"/>
        <family val="3"/>
        <charset val="134"/>
      </rPr>
      <t>恩替卡韦片</t>
    </r>
  </si>
  <si>
    <t>x14009</t>
  </si>
  <si>
    <r>
      <t>1.0mg</t>
    </r>
    <r>
      <rPr>
        <sz val="10"/>
        <rFont val="宋体"/>
        <family val="3"/>
        <charset val="134"/>
      </rPr>
      <t>恩替卡韦片</t>
    </r>
  </si>
  <si>
    <t>x14010</t>
  </si>
  <si>
    <r>
      <t>75mg</t>
    </r>
    <r>
      <rPr>
        <sz val="10"/>
        <rFont val="宋体"/>
        <family val="3"/>
        <charset val="134"/>
      </rPr>
      <t>硫酸氢氯吡格雷片</t>
    </r>
  </si>
  <si>
    <r>
      <t>0.5g</t>
    </r>
    <r>
      <rPr>
        <sz val="10"/>
        <rFont val="Microsoft Sans Serif"/>
        <family val="2"/>
        <charset val="134"/>
      </rPr>
      <t>注射用苯唑西林钠</t>
    </r>
  </si>
  <si>
    <r>
      <t>400</t>
    </r>
    <r>
      <rPr>
        <sz val="10"/>
        <rFont val="Microsoft Sans Serif"/>
        <family val="2"/>
        <charset val="134"/>
      </rPr>
      <t>万注射用青霉素钠</t>
    </r>
  </si>
  <si>
    <r>
      <t>0.5g</t>
    </r>
    <r>
      <rPr>
        <sz val="10"/>
        <rFont val="Microsoft Sans Serif"/>
        <family val="2"/>
        <charset val="134"/>
      </rPr>
      <t>注射用阿莫西林钠</t>
    </r>
  </si>
  <si>
    <r>
      <t>1.5g</t>
    </r>
    <r>
      <rPr>
        <sz val="10"/>
        <rFont val="Microsoft Sans Serif"/>
        <family val="2"/>
        <charset val="134"/>
      </rPr>
      <t>注射用阿洛西林钠</t>
    </r>
  </si>
  <si>
    <r>
      <t>1.125g</t>
    </r>
    <r>
      <rPr>
        <sz val="10"/>
        <rFont val="Microsoft Sans Serif"/>
        <family val="2"/>
        <charset val="134"/>
      </rPr>
      <t>注射用哌拉西林钠他唑巴坦钠</t>
    </r>
  </si>
  <si>
    <t>711132</t>
  </si>
  <si>
    <t>1.1g</t>
  </si>
  <si>
    <r>
      <rPr>
        <sz val="10"/>
        <rFont val="MS UI Gothic"/>
        <family val="2"/>
      </rPr>
      <t>存</t>
    </r>
    <r>
      <rPr>
        <sz val="10"/>
        <rFont val="宋体"/>
        <family val="3"/>
        <charset val="134"/>
      </rPr>
      <t>货编码</t>
    </r>
  </si>
  <si>
    <r>
      <rPr>
        <sz val="10"/>
        <rFont val="宋体"/>
        <family val="3"/>
        <charset val="134"/>
      </rPr>
      <t>存货名称</t>
    </r>
  </si>
  <si>
    <r>
      <rPr>
        <sz val="10"/>
        <rFont val="宋体"/>
        <family val="3"/>
        <charset val="134"/>
      </rPr>
      <t>规</t>
    </r>
    <r>
      <rPr>
        <sz val="10"/>
        <rFont val="MS UI Gothic"/>
        <family val="2"/>
      </rPr>
      <t>格型号</t>
    </r>
  </si>
  <si>
    <r>
      <rPr>
        <sz val="10"/>
        <rFont val="宋体"/>
        <family val="3"/>
        <charset val="134"/>
      </rPr>
      <t>单</t>
    </r>
    <r>
      <rPr>
        <sz val="10"/>
        <rFont val="MS UI Gothic"/>
        <family val="2"/>
      </rPr>
      <t>位</t>
    </r>
  </si>
  <si>
    <r>
      <rPr>
        <sz val="10"/>
        <rFont val="MS UI Gothic"/>
        <family val="2"/>
      </rPr>
      <t>存</t>
    </r>
    <r>
      <rPr>
        <sz val="10"/>
        <rFont val="宋体"/>
        <family val="3"/>
        <charset val="134"/>
      </rPr>
      <t>货类别</t>
    </r>
  </si>
  <si>
    <r>
      <rPr>
        <sz val="10"/>
        <rFont val="Microsoft Sans Serif"/>
        <family val="2"/>
        <charset val="134"/>
      </rPr>
      <t>合计</t>
    </r>
  </si>
  <si>
    <r>
      <rPr>
        <sz val="10"/>
        <rFont val="Microsoft Sans Serif"/>
        <family val="2"/>
        <charset val="134"/>
      </rPr>
      <t>原药</t>
    </r>
  </si>
  <si>
    <r>
      <rPr>
        <sz val="10"/>
        <rFont val="Microsoft Sans Serif"/>
        <family val="2"/>
        <charset val="134"/>
      </rPr>
      <t>包装</t>
    </r>
  </si>
  <si>
    <r>
      <rPr>
        <sz val="10"/>
        <rFont val="Microsoft Sans Serif"/>
        <family val="2"/>
        <charset val="134"/>
      </rPr>
      <t>动力</t>
    </r>
  </si>
  <si>
    <r>
      <rPr>
        <sz val="10"/>
        <rFont val="Microsoft Sans Serif"/>
        <family val="2"/>
        <charset val="134"/>
      </rPr>
      <t>工资</t>
    </r>
  </si>
  <si>
    <r>
      <rPr>
        <sz val="10"/>
        <rFont val="宋体"/>
        <family val="3"/>
        <charset val="134"/>
      </rPr>
      <t>制造</t>
    </r>
  </si>
  <si>
    <r>
      <rPr>
        <sz val="10"/>
        <rFont val="Microsoft Sans Serif"/>
        <family val="2"/>
        <charset val="134"/>
      </rPr>
      <t>产量</t>
    </r>
  </si>
  <si>
    <r>
      <rPr>
        <sz val="10"/>
        <rFont val="MS UI Gothic"/>
        <family val="2"/>
      </rPr>
      <t>原</t>
    </r>
    <r>
      <rPr>
        <sz val="10"/>
        <rFont val="宋体"/>
        <family val="3"/>
        <charset val="134"/>
      </rPr>
      <t>药</t>
    </r>
  </si>
  <si>
    <r>
      <rPr>
        <sz val="10"/>
        <rFont val="宋体"/>
        <family val="3"/>
        <charset val="134"/>
      </rPr>
      <t>苯唑西林钠</t>
    </r>
  </si>
  <si>
    <r>
      <rPr>
        <sz val="10"/>
        <rFont val="宋体"/>
        <family val="3"/>
        <charset val="134"/>
      </rPr>
      <t>苯唑西林钠（加缓冲剂）</t>
    </r>
  </si>
  <si>
    <r>
      <rPr>
        <sz val="10"/>
        <rFont val="宋体"/>
        <family val="3"/>
        <charset val="134"/>
      </rPr>
      <t>氯唑西林钠</t>
    </r>
  </si>
  <si>
    <r>
      <t>GMP</t>
    </r>
    <r>
      <rPr>
        <sz val="10"/>
        <rFont val="宋体"/>
        <family val="3"/>
        <charset val="134"/>
      </rPr>
      <t>管理费用认证费</t>
    </r>
    <r>
      <rPr>
        <sz val="10"/>
        <rFont val="Microsoft Sans Serif"/>
        <family val="2"/>
      </rPr>
      <t xml:space="preserve">(2 </t>
    </r>
    <r>
      <rPr>
        <sz val="10"/>
        <rFont val="宋体"/>
        <family val="3"/>
        <charset val="134"/>
      </rPr>
      <t>月起</t>
    </r>
    <r>
      <rPr>
        <sz val="10"/>
        <rFont val="Microsoft Sans Serif"/>
        <family val="2"/>
      </rPr>
      <t>)</t>
    </r>
  </si>
  <si>
    <r>
      <rPr>
        <sz val="10"/>
        <rFont val="宋体"/>
        <family val="3"/>
        <charset val="134"/>
      </rPr>
      <t>调整</t>
    </r>
  </si>
  <si>
    <r>
      <rPr>
        <sz val="10"/>
        <rFont val="Microsoft Sans Serif"/>
        <family val="2"/>
        <charset val="134"/>
      </rPr>
      <t>阿洛西林钠</t>
    </r>
  </si>
  <si>
    <r>
      <rPr>
        <sz val="10"/>
        <rFont val="宋体"/>
        <family val="3"/>
        <charset val="134"/>
      </rPr>
      <t>美洛西林钠</t>
    </r>
  </si>
  <si>
    <r>
      <rPr>
        <sz val="10"/>
        <rFont val="宋体"/>
        <family val="3"/>
        <charset val="134"/>
      </rPr>
      <t>呋布西林钠</t>
    </r>
  </si>
  <si>
    <r>
      <rPr>
        <sz val="10"/>
        <rFont val="宋体"/>
        <family val="3"/>
        <charset val="134"/>
      </rPr>
      <t>替卡西林钠</t>
    </r>
  </si>
  <si>
    <r>
      <rPr>
        <sz val="10"/>
        <rFont val="宋体"/>
        <family val="3"/>
        <charset val="134"/>
      </rPr>
      <t>磺苄西林钠</t>
    </r>
  </si>
  <si>
    <r>
      <rPr>
        <sz val="10"/>
        <rFont val="宋体"/>
        <family val="3"/>
        <charset val="134"/>
      </rPr>
      <t>他唑巴坦钠</t>
    </r>
  </si>
  <si>
    <t>612002</t>
  </si>
  <si>
    <r>
      <rPr>
        <sz val="10"/>
        <rFont val="宋体"/>
        <family val="3"/>
        <charset val="134"/>
      </rPr>
      <t>呋布西林钠水溶液</t>
    </r>
  </si>
  <si>
    <r>
      <rPr>
        <sz val="10"/>
        <color indexed="8"/>
        <rFont val="MS UI Gothic"/>
        <family val="2"/>
      </rPr>
      <t>原</t>
    </r>
    <r>
      <rPr>
        <sz val="10"/>
        <color indexed="8"/>
        <rFont val="宋体"/>
        <family val="3"/>
        <charset val="134"/>
      </rPr>
      <t>药</t>
    </r>
  </si>
  <si>
    <r>
      <rPr>
        <sz val="10"/>
        <color indexed="8"/>
        <rFont val="宋体"/>
        <family val="3"/>
        <charset val="134"/>
      </rPr>
      <t>阿洛西林酸</t>
    </r>
    <r>
      <rPr>
        <sz val="10"/>
        <color indexed="8"/>
        <rFont val="Microsoft Sans Serif"/>
        <family val="2"/>
        <charset val="134"/>
      </rPr>
      <t/>
    </r>
  </si>
  <si>
    <r>
      <rPr>
        <sz val="10"/>
        <color indexed="8"/>
        <rFont val="宋体"/>
        <family val="3"/>
        <charset val="134"/>
      </rPr>
      <t>磺苄西林钠水溶液</t>
    </r>
  </si>
  <si>
    <r>
      <rPr>
        <sz val="10"/>
        <rFont val="宋体"/>
        <family val="3"/>
        <charset val="134"/>
      </rPr>
      <t>替卡西林钠水溶液</t>
    </r>
  </si>
  <si>
    <r>
      <rPr>
        <sz val="10"/>
        <rFont val="宋体"/>
        <family val="3"/>
        <charset val="134"/>
      </rPr>
      <t>磺苄西林钠粗品</t>
    </r>
    <r>
      <rPr>
        <sz val="10"/>
        <rFont val="Microsoft Sans Serif"/>
        <family val="2"/>
      </rPr>
      <t>1</t>
    </r>
  </si>
  <si>
    <r>
      <rPr>
        <sz val="10"/>
        <rFont val="宋体"/>
        <family val="3"/>
        <charset val="134"/>
      </rPr>
      <t>磺苄西林钠粗品</t>
    </r>
    <r>
      <rPr>
        <sz val="10"/>
        <rFont val="Microsoft Sans Serif"/>
        <family val="2"/>
      </rPr>
      <t>2</t>
    </r>
  </si>
  <si>
    <r>
      <t>4</t>
    </r>
    <r>
      <rPr>
        <sz val="10"/>
        <rFont val="宋体"/>
        <family val="3"/>
        <charset val="134"/>
      </rPr>
      <t>月起调整为</t>
    </r>
    <r>
      <rPr>
        <sz val="10"/>
        <rFont val="Microsoft Sans Serif"/>
        <family val="2"/>
      </rPr>
      <t>612005</t>
    </r>
    <r>
      <rPr>
        <sz val="10"/>
        <rFont val="宋体"/>
        <family val="3"/>
        <charset val="134"/>
      </rPr>
      <t>磺苄西林钠粗品</t>
    </r>
  </si>
  <si>
    <t>612007</t>
  </si>
  <si>
    <r>
      <rPr>
        <sz val="10"/>
        <rFont val="Microsoft Sans Serif"/>
        <family val="2"/>
        <charset val="134"/>
      </rPr>
      <t>升</t>
    </r>
  </si>
  <si>
    <r>
      <rPr>
        <sz val="10"/>
        <color indexed="8"/>
        <rFont val="MS UI Gothic"/>
        <family val="2"/>
      </rPr>
      <t>溶媒</t>
    </r>
  </si>
  <si>
    <r>
      <rPr>
        <sz val="10"/>
        <rFont val="Microsoft Sans Serif"/>
        <family val="2"/>
        <charset val="134"/>
      </rPr>
      <t>回收醋酸丁酯</t>
    </r>
  </si>
  <si>
    <r>
      <rPr>
        <sz val="10"/>
        <rFont val="宋体"/>
        <family val="3"/>
        <charset val="134"/>
      </rPr>
      <t>回收正丁醇</t>
    </r>
  </si>
  <si>
    <r>
      <rPr>
        <sz val="10"/>
        <rFont val="Microsoft Sans Serif"/>
        <family val="2"/>
        <charset val="134"/>
      </rPr>
      <t>回收醋酸乙酯</t>
    </r>
  </si>
  <si>
    <r>
      <rPr>
        <sz val="10"/>
        <rFont val="Microsoft Sans Serif"/>
        <family val="2"/>
        <charset val="134"/>
      </rPr>
      <t>回收丙酮</t>
    </r>
  </si>
  <si>
    <r>
      <rPr>
        <sz val="10"/>
        <rFont val="Microsoft Sans Serif"/>
        <family val="2"/>
        <charset val="134"/>
      </rPr>
      <t>回收甲苯</t>
    </r>
  </si>
  <si>
    <r>
      <rPr>
        <sz val="10"/>
        <rFont val="Microsoft Sans Serif"/>
        <family val="2"/>
        <charset val="134"/>
      </rPr>
      <t>回收乙醇</t>
    </r>
  </si>
  <si>
    <r>
      <rPr>
        <sz val="10"/>
        <rFont val="宋体"/>
        <family val="3"/>
        <charset val="134"/>
      </rPr>
      <t>乙酰螺旋霉素</t>
    </r>
  </si>
  <si>
    <r>
      <rPr>
        <sz val="10"/>
        <rFont val="MS UI Gothic"/>
        <family val="2"/>
      </rPr>
      <t>十</t>
    </r>
    <r>
      <rPr>
        <sz val="10"/>
        <rFont val="宋体"/>
        <family val="3"/>
        <charset val="134"/>
      </rPr>
      <t>亿</t>
    </r>
  </si>
  <si>
    <t>620004</t>
  </si>
  <si>
    <r>
      <rPr>
        <sz val="10"/>
        <rFont val="宋体"/>
        <family val="3"/>
        <charset val="134"/>
      </rPr>
      <t>扎莱普隆</t>
    </r>
  </si>
  <si>
    <r>
      <rPr>
        <sz val="10"/>
        <rFont val="宋体"/>
        <family val="3"/>
        <charset val="134"/>
      </rPr>
      <t>阿德福韦酯</t>
    </r>
  </si>
  <si>
    <r>
      <rPr>
        <sz val="10"/>
        <rFont val="宋体"/>
        <family val="3"/>
        <charset val="134"/>
      </rPr>
      <t>盐酸曲美他嗪</t>
    </r>
  </si>
  <si>
    <r>
      <rPr>
        <sz val="10"/>
        <rFont val="宋体"/>
        <family val="3"/>
        <charset val="134"/>
      </rPr>
      <t>依诺肝素钠</t>
    </r>
  </si>
  <si>
    <r>
      <rPr>
        <sz val="10"/>
        <rFont val="宋体"/>
        <family val="3"/>
        <charset val="134"/>
      </rPr>
      <t>盐酸乐卡地平</t>
    </r>
  </si>
  <si>
    <r>
      <rPr>
        <sz val="10"/>
        <rFont val="宋体"/>
        <family val="3"/>
        <charset val="134"/>
      </rPr>
      <t>盐酸齐拉西酮</t>
    </r>
  </si>
  <si>
    <r>
      <rPr>
        <sz val="10"/>
        <rFont val="MS UI Gothic"/>
        <family val="2"/>
      </rPr>
      <t>青</t>
    </r>
    <r>
      <rPr>
        <sz val="10"/>
        <rFont val="宋体"/>
        <family val="3"/>
        <charset val="134"/>
      </rPr>
      <t>霉</t>
    </r>
    <r>
      <rPr>
        <sz val="10"/>
        <rFont val="MS UI Gothic"/>
        <family val="2"/>
      </rPr>
      <t>素</t>
    </r>
    <r>
      <rPr>
        <sz val="10"/>
        <rFont val="宋体"/>
        <family val="3"/>
        <charset val="134"/>
      </rPr>
      <t>类</t>
    </r>
  </si>
  <si>
    <r>
      <t>80</t>
    </r>
    <r>
      <rPr>
        <sz val="10"/>
        <rFont val="宋体"/>
        <family val="3"/>
        <charset val="134"/>
      </rPr>
      <t>万</t>
    </r>
    <r>
      <rPr>
        <sz val="10"/>
        <rFont val="Microsoft Sans Serif"/>
        <family val="2"/>
      </rPr>
      <t>μ</t>
    </r>
    <r>
      <rPr>
        <sz val="10"/>
        <rFont val="宋体"/>
        <family val="3"/>
        <charset val="134"/>
      </rPr>
      <t>注射用青霉素钾</t>
    </r>
  </si>
  <si>
    <r>
      <t>80</t>
    </r>
    <r>
      <rPr>
        <sz val="10"/>
        <rFont val="MS UI Gothic"/>
        <family val="2"/>
      </rPr>
      <t>万</t>
    </r>
    <r>
      <rPr>
        <sz val="10"/>
        <rFont val="Microsoft Sans Serif"/>
        <family val="2"/>
      </rPr>
      <t>μ</t>
    </r>
  </si>
  <si>
    <r>
      <rPr>
        <sz val="10"/>
        <rFont val="MS UI Gothic"/>
        <family val="2"/>
      </rPr>
      <t>万支</t>
    </r>
  </si>
  <si>
    <r>
      <t>80</t>
    </r>
    <r>
      <rPr>
        <sz val="10"/>
        <rFont val="宋体"/>
        <family val="3"/>
        <charset val="134"/>
      </rPr>
      <t>万</t>
    </r>
    <r>
      <rPr>
        <sz val="10"/>
        <rFont val="Microsoft Sans Serif"/>
        <family val="2"/>
      </rPr>
      <t>μ</t>
    </r>
    <r>
      <rPr>
        <sz val="10"/>
        <rFont val="宋体"/>
        <family val="3"/>
        <charset val="134"/>
      </rPr>
      <t>注射用青霉素钠</t>
    </r>
  </si>
  <si>
    <r>
      <t>160</t>
    </r>
    <r>
      <rPr>
        <sz val="10"/>
        <rFont val="宋体"/>
        <family val="3"/>
        <charset val="134"/>
      </rPr>
      <t>万</t>
    </r>
    <r>
      <rPr>
        <sz val="10"/>
        <rFont val="Microsoft Sans Serif"/>
        <family val="2"/>
      </rPr>
      <t>μ</t>
    </r>
    <r>
      <rPr>
        <sz val="10"/>
        <rFont val="宋体"/>
        <family val="3"/>
        <charset val="134"/>
      </rPr>
      <t>注射用青霉素钠</t>
    </r>
  </si>
  <si>
    <r>
      <t>160</t>
    </r>
    <r>
      <rPr>
        <sz val="10"/>
        <rFont val="MS UI Gothic"/>
        <family val="2"/>
      </rPr>
      <t>万</t>
    </r>
    <r>
      <rPr>
        <sz val="10"/>
        <rFont val="Microsoft Sans Serif"/>
        <family val="2"/>
      </rPr>
      <t>μ</t>
    </r>
  </si>
  <si>
    <r>
      <t>1.0g</t>
    </r>
    <r>
      <rPr>
        <sz val="10"/>
        <rFont val="宋体"/>
        <family val="3"/>
        <charset val="134"/>
      </rPr>
      <t>注射用美洛西林钠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二叶美</t>
    </r>
    <r>
      <rPr>
        <sz val="10"/>
        <rFont val="Microsoft Sans Serif"/>
        <family val="2"/>
      </rPr>
      <t>)</t>
    </r>
  </si>
  <si>
    <r>
      <t>400</t>
    </r>
    <r>
      <rPr>
        <sz val="10"/>
        <rFont val="MS UI Gothic"/>
        <family val="2"/>
      </rPr>
      <t>万</t>
    </r>
    <r>
      <rPr>
        <sz val="10"/>
        <rFont val="Microsoft Sans Serif"/>
        <family val="2"/>
      </rPr>
      <t>μ</t>
    </r>
  </si>
  <si>
    <r>
      <t>1.0g</t>
    </r>
    <r>
      <rPr>
        <sz val="10"/>
        <rFont val="宋体"/>
        <family val="3"/>
        <charset val="134"/>
      </rPr>
      <t>注射用氯唑西林钠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二叶绿</t>
    </r>
    <r>
      <rPr>
        <sz val="10"/>
        <rFont val="Microsoft Sans Serif"/>
        <family val="2"/>
      </rPr>
      <t>)</t>
    </r>
  </si>
  <si>
    <r>
      <t>2.0g</t>
    </r>
    <r>
      <rPr>
        <sz val="10"/>
        <rFont val="宋体"/>
        <family val="3"/>
        <charset val="134"/>
      </rPr>
      <t>注射用氯唑西林钠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二叶绿</t>
    </r>
    <r>
      <rPr>
        <sz val="10"/>
        <rFont val="Microsoft Sans Serif"/>
        <family val="2"/>
      </rPr>
      <t>)</t>
    </r>
  </si>
  <si>
    <r>
      <t>2.0g(10</t>
    </r>
    <r>
      <rPr>
        <sz val="10"/>
        <rFont val="MS UI Gothic"/>
        <family val="2"/>
      </rPr>
      <t>支</t>
    </r>
    <r>
      <rPr>
        <sz val="10"/>
        <rFont val="Microsoft Sans Serif"/>
        <family val="2"/>
      </rPr>
      <t>/</t>
    </r>
    <r>
      <rPr>
        <sz val="10"/>
        <rFont val="MS UI Gothic"/>
        <family val="2"/>
      </rPr>
      <t>盒</t>
    </r>
    <r>
      <rPr>
        <sz val="10"/>
        <rFont val="Microsoft Sans Serif"/>
        <family val="2"/>
      </rPr>
      <t>)</t>
    </r>
  </si>
  <si>
    <r>
      <t>0.5g</t>
    </r>
    <r>
      <rPr>
        <sz val="10"/>
        <rFont val="宋体"/>
        <family val="3"/>
        <charset val="134"/>
      </rPr>
      <t>注射用氯唑西林钠</t>
    </r>
    <r>
      <rPr>
        <sz val="10"/>
        <rFont val="Microsoft Sans Serif"/>
        <family val="2"/>
      </rPr>
      <t>50</t>
    </r>
  </si>
  <si>
    <r>
      <t>3.0g</t>
    </r>
    <r>
      <rPr>
        <sz val="10"/>
        <rFont val="宋体"/>
        <family val="3"/>
        <charset val="134"/>
      </rPr>
      <t>注射用氯唑西林钠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二叶绿</t>
    </r>
    <r>
      <rPr>
        <sz val="10"/>
        <rFont val="Microsoft Sans Serif"/>
        <family val="2"/>
      </rPr>
      <t>)10/400</t>
    </r>
  </si>
  <si>
    <r>
      <t>2.0g</t>
    </r>
    <r>
      <rPr>
        <sz val="10"/>
        <rFont val="宋体"/>
        <family val="3"/>
        <charset val="134"/>
      </rPr>
      <t>注射用阿莫西林钠</t>
    </r>
    <r>
      <rPr>
        <sz val="10"/>
        <rFont val="Microsoft Sans Serif"/>
        <family val="2"/>
      </rPr>
      <t xml:space="preserve"> 600</t>
    </r>
    <r>
      <rPr>
        <sz val="10"/>
        <rFont val="宋体"/>
        <family val="3"/>
        <charset val="134"/>
      </rPr>
      <t>支</t>
    </r>
    <r>
      <rPr>
        <sz val="10"/>
        <rFont val="Microsoft Sans Serif"/>
        <family val="2"/>
      </rPr>
      <t>/</t>
    </r>
    <r>
      <rPr>
        <sz val="10"/>
        <rFont val="宋体"/>
        <family val="3"/>
        <charset val="134"/>
      </rPr>
      <t>箱</t>
    </r>
  </si>
  <si>
    <r>
      <t>1.0g</t>
    </r>
    <r>
      <rPr>
        <sz val="10"/>
        <rFont val="宋体"/>
        <family val="3"/>
        <charset val="134"/>
      </rPr>
      <t>注射用哌拉西林钠</t>
    </r>
    <r>
      <rPr>
        <sz val="10"/>
        <rFont val="Microsoft Sans Serif"/>
        <family val="2"/>
      </rPr>
      <t>50</t>
    </r>
  </si>
  <si>
    <r>
      <t>0.75g</t>
    </r>
    <r>
      <rPr>
        <sz val="10"/>
        <rFont val="宋体"/>
        <family val="3"/>
        <charset val="134"/>
      </rPr>
      <t>注射用氨苄西林钠舒巴坦钠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二叶舒</t>
    </r>
    <r>
      <rPr>
        <sz val="10"/>
        <rFont val="Microsoft Sans Serif"/>
        <family val="2"/>
      </rPr>
      <t>)</t>
    </r>
  </si>
  <si>
    <r>
      <t>1.5g</t>
    </r>
    <r>
      <rPr>
        <sz val="10"/>
        <rFont val="宋体"/>
        <family val="3"/>
        <charset val="134"/>
      </rPr>
      <t>注射用氨苄西林钠舒巴坦钠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二叶舒</t>
    </r>
    <r>
      <rPr>
        <sz val="10"/>
        <rFont val="Microsoft Sans Serif"/>
        <family val="2"/>
      </rPr>
      <t>)1/600</t>
    </r>
  </si>
  <si>
    <r>
      <t>3.0g</t>
    </r>
    <r>
      <rPr>
        <sz val="10"/>
        <rFont val="宋体"/>
        <family val="3"/>
        <charset val="134"/>
      </rPr>
      <t>注射用氨苄西林钠舒巴坦钠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二叶舒</t>
    </r>
    <r>
      <rPr>
        <sz val="10"/>
        <rFont val="Microsoft Sans Serif"/>
        <family val="2"/>
      </rPr>
      <t>)10/600</t>
    </r>
  </si>
  <si>
    <r>
      <t>1.5g</t>
    </r>
    <r>
      <rPr>
        <sz val="10"/>
        <rFont val="宋体"/>
        <family val="3"/>
        <charset val="134"/>
      </rPr>
      <t>注射用氨苄西林钠舒巴坦钠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二叶舒</t>
    </r>
    <r>
      <rPr>
        <sz val="10"/>
        <rFont val="Microsoft Sans Serif"/>
        <family val="2"/>
      </rPr>
      <t>)10/600</t>
    </r>
  </si>
  <si>
    <r>
      <t>2.25g</t>
    </r>
    <r>
      <rPr>
        <sz val="10"/>
        <rFont val="宋体"/>
        <family val="3"/>
        <charset val="134"/>
      </rPr>
      <t>注射用氨苄西林钠舒巴坦钠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二叶舒</t>
    </r>
    <r>
      <rPr>
        <sz val="10"/>
        <rFont val="Microsoft Sans Serif"/>
        <family val="2"/>
      </rPr>
      <t>)10/600</t>
    </r>
  </si>
  <si>
    <r>
      <t>3.0g</t>
    </r>
    <r>
      <rPr>
        <sz val="10"/>
        <rFont val="宋体"/>
        <family val="3"/>
        <charset val="134"/>
      </rPr>
      <t>注射用氨苄西林钠舒巴坦钠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二叶舒</t>
    </r>
    <r>
      <rPr>
        <sz val="10"/>
        <rFont val="Microsoft Sans Serif"/>
        <family val="2"/>
      </rPr>
      <t>)1/400</t>
    </r>
  </si>
  <si>
    <r>
      <t>1.5g</t>
    </r>
    <r>
      <rPr>
        <sz val="10"/>
        <rFont val="宋体"/>
        <family val="3"/>
        <charset val="134"/>
      </rPr>
      <t>注射用阿莫西林钠舒巴坦钠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二叶强</t>
    </r>
    <r>
      <rPr>
        <sz val="10"/>
        <rFont val="Microsoft Sans Serif"/>
        <family val="2"/>
      </rPr>
      <t>)</t>
    </r>
  </si>
  <si>
    <r>
      <t>0.75g</t>
    </r>
    <r>
      <rPr>
        <sz val="10"/>
        <rFont val="宋体"/>
        <family val="3"/>
        <charset val="134"/>
      </rPr>
      <t>注射用阿莫西林钠舒巴坦钠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二叶强</t>
    </r>
    <r>
      <rPr>
        <sz val="10"/>
        <rFont val="Microsoft Sans Serif"/>
        <family val="2"/>
      </rPr>
      <t>)</t>
    </r>
  </si>
  <si>
    <r>
      <t>3.0g</t>
    </r>
    <r>
      <rPr>
        <sz val="10"/>
        <rFont val="宋体"/>
        <family val="3"/>
        <charset val="134"/>
      </rPr>
      <t>注射用阿莫西林钠舒巴坦钠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二叶强</t>
    </r>
    <r>
      <rPr>
        <sz val="10"/>
        <rFont val="Microsoft Sans Serif"/>
        <family val="2"/>
      </rPr>
      <t>)</t>
    </r>
  </si>
  <si>
    <r>
      <t>0.75g</t>
    </r>
    <r>
      <rPr>
        <sz val="10"/>
        <rFont val="宋体"/>
        <family val="3"/>
        <charset val="134"/>
      </rPr>
      <t>注射用阿莫西林钠舒巴坦钠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出口</t>
    </r>
    <r>
      <rPr>
        <sz val="10"/>
        <rFont val="Microsoft Sans Serif"/>
        <family val="2"/>
      </rPr>
      <t>)</t>
    </r>
  </si>
  <si>
    <r>
      <t>1.5g</t>
    </r>
    <r>
      <rPr>
        <sz val="10"/>
        <rFont val="宋体"/>
        <family val="3"/>
        <charset val="134"/>
      </rPr>
      <t>注射用阿莫西林钠舒巴坦钠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二叶强</t>
    </r>
    <r>
      <rPr>
        <sz val="10"/>
        <rFont val="Microsoft Sans Serif"/>
        <family val="2"/>
      </rPr>
      <t>)10</t>
    </r>
  </si>
  <si>
    <r>
      <t>0.375g</t>
    </r>
    <r>
      <rPr>
        <sz val="10"/>
        <rFont val="宋体"/>
        <family val="3"/>
        <charset val="134"/>
      </rPr>
      <t>注射用阿莫西林钠舒巴坦钠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二叶强</t>
    </r>
  </si>
  <si>
    <r>
      <t>0.375g</t>
    </r>
    <r>
      <rPr>
        <sz val="10"/>
        <rFont val="宋体"/>
        <family val="3"/>
        <charset val="134"/>
      </rPr>
      <t>注射用阿莫西林钠舒巴坦钠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二叶强</t>
    </r>
    <r>
      <rPr>
        <sz val="10"/>
        <rFont val="Microsoft Sans Serif"/>
        <family val="2"/>
      </rPr>
      <t>)10</t>
    </r>
  </si>
  <si>
    <r>
      <t>3.0g</t>
    </r>
    <r>
      <rPr>
        <sz val="10"/>
        <rFont val="宋体"/>
        <family val="3"/>
        <charset val="134"/>
      </rPr>
      <t>注射用阿莫西林钠舒巴坦钠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二叶强</t>
    </r>
    <r>
      <rPr>
        <sz val="10"/>
        <rFont val="Microsoft Sans Serif"/>
        <family val="2"/>
      </rPr>
      <t>)10</t>
    </r>
  </si>
  <si>
    <r>
      <t>1.2g</t>
    </r>
    <r>
      <rPr>
        <sz val="10"/>
        <rFont val="宋体"/>
        <family val="3"/>
        <charset val="134"/>
      </rPr>
      <t>注射用阿莫西林钠克拉维酸钾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二叶克</t>
    </r>
    <r>
      <rPr>
        <sz val="10"/>
        <rFont val="Microsoft Sans Serif"/>
        <family val="2"/>
      </rPr>
      <t>)</t>
    </r>
  </si>
  <si>
    <r>
      <t>1.2g</t>
    </r>
    <r>
      <rPr>
        <sz val="10"/>
        <rFont val="宋体"/>
        <family val="3"/>
        <charset val="134"/>
      </rPr>
      <t>注射用阿莫西林钠克拉维酸钾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尤萨</t>
    </r>
    <r>
      <rPr>
        <sz val="10"/>
        <rFont val="Microsoft Sans Serif"/>
        <family val="2"/>
      </rPr>
      <t>)</t>
    </r>
  </si>
  <si>
    <r>
      <t>0.6g</t>
    </r>
    <r>
      <rPr>
        <sz val="10"/>
        <rFont val="宋体"/>
        <family val="3"/>
        <charset val="134"/>
      </rPr>
      <t>注射用阿莫西林钠克拉维酸钾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二叶克</t>
    </r>
    <r>
      <rPr>
        <sz val="10"/>
        <rFont val="Microsoft Sans Serif"/>
        <family val="2"/>
      </rPr>
      <t>)</t>
    </r>
  </si>
  <si>
    <r>
      <t>1.2g</t>
    </r>
    <r>
      <rPr>
        <sz val="10"/>
        <rFont val="宋体"/>
        <family val="3"/>
        <charset val="134"/>
      </rPr>
      <t>注射用阿莫西林钠克拉维酸钾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二叶克</t>
    </r>
    <r>
      <rPr>
        <sz val="10"/>
        <rFont val="Microsoft Sans Serif"/>
        <family val="2"/>
      </rPr>
      <t>)10</t>
    </r>
  </si>
  <si>
    <r>
      <t>1.0g</t>
    </r>
    <r>
      <rPr>
        <sz val="10"/>
        <rFont val="宋体"/>
        <family val="3"/>
        <charset val="134"/>
      </rPr>
      <t>注射用氨苄西林钠氯唑西林钠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二叶安</t>
    </r>
    <r>
      <rPr>
        <sz val="10"/>
        <rFont val="Microsoft Sans Serif"/>
        <family val="2"/>
      </rPr>
      <t>)</t>
    </r>
  </si>
  <si>
    <r>
      <t>2.0g</t>
    </r>
    <r>
      <rPr>
        <sz val="10"/>
        <rFont val="宋体"/>
        <family val="3"/>
        <charset val="134"/>
      </rPr>
      <t>注射用氨苄西林钠氯唑西林钠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二叶安</t>
    </r>
    <r>
      <rPr>
        <sz val="10"/>
        <rFont val="Microsoft Sans Serif"/>
        <family val="2"/>
      </rPr>
      <t>)</t>
    </r>
  </si>
  <si>
    <r>
      <t>1.0g</t>
    </r>
    <r>
      <rPr>
        <sz val="10"/>
        <rFont val="宋体"/>
        <family val="3"/>
        <charset val="134"/>
      </rPr>
      <t>注射用氨苄西林钠氯唑西林钠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司可尼</t>
    </r>
    <r>
      <rPr>
        <sz val="10"/>
        <rFont val="Microsoft Sans Serif"/>
        <family val="2"/>
      </rPr>
      <t>)</t>
    </r>
  </si>
  <si>
    <r>
      <t>1.0g</t>
    </r>
    <r>
      <rPr>
        <sz val="10"/>
        <rFont val="宋体"/>
        <family val="3"/>
        <charset val="134"/>
      </rPr>
      <t>注射用阿洛西林钠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欧乐施</t>
    </r>
    <r>
      <rPr>
        <sz val="10"/>
        <rFont val="Microsoft Sans Serif"/>
        <family val="2"/>
      </rPr>
      <t>)</t>
    </r>
  </si>
  <si>
    <r>
      <t>2.0g</t>
    </r>
    <r>
      <rPr>
        <sz val="10"/>
        <rFont val="宋体"/>
        <family val="3"/>
        <charset val="134"/>
      </rPr>
      <t>注射用阿洛西林钠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欧乐施</t>
    </r>
    <r>
      <rPr>
        <sz val="10"/>
        <rFont val="Microsoft Sans Serif"/>
        <family val="2"/>
      </rPr>
      <t>)</t>
    </r>
  </si>
  <si>
    <r>
      <t>2.0g</t>
    </r>
    <r>
      <rPr>
        <sz val="10"/>
        <rFont val="宋体"/>
        <family val="3"/>
        <charset val="134"/>
      </rPr>
      <t>注射用美洛西林钠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二叶美</t>
    </r>
    <r>
      <rPr>
        <sz val="10"/>
        <rFont val="Microsoft Sans Serif"/>
        <family val="2"/>
      </rPr>
      <t>)</t>
    </r>
  </si>
  <si>
    <r>
      <t>3.0g</t>
    </r>
    <r>
      <rPr>
        <sz val="10"/>
        <rFont val="宋体"/>
        <family val="3"/>
        <charset val="134"/>
      </rPr>
      <t>注射用美洛西林钠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二叶美</t>
    </r>
    <r>
      <rPr>
        <sz val="10"/>
        <rFont val="Microsoft Sans Serif"/>
        <family val="2"/>
      </rPr>
      <t>)</t>
    </r>
  </si>
  <si>
    <r>
      <t>3.0g</t>
    </r>
    <r>
      <rPr>
        <sz val="10"/>
        <rFont val="宋体"/>
        <family val="3"/>
        <charset val="134"/>
      </rPr>
      <t>注射用美洛西林钠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二叶美</t>
    </r>
    <r>
      <rPr>
        <sz val="10"/>
        <rFont val="Microsoft Sans Serif"/>
        <family val="2"/>
      </rPr>
      <t>)10</t>
    </r>
  </si>
  <si>
    <r>
      <t>1.5g</t>
    </r>
    <r>
      <rPr>
        <sz val="10"/>
        <rFont val="宋体"/>
        <family val="3"/>
        <charset val="134"/>
      </rPr>
      <t>注射用美洛西林钠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二叶美</t>
    </r>
    <r>
      <rPr>
        <sz val="10"/>
        <rFont val="Microsoft Sans Serif"/>
        <family val="2"/>
      </rPr>
      <t>)10/400</t>
    </r>
  </si>
  <si>
    <t>711096</t>
  </si>
  <si>
    <r>
      <t>2.5g</t>
    </r>
    <r>
      <rPr>
        <sz val="10"/>
        <rFont val="宋体"/>
        <family val="3"/>
        <charset val="134"/>
      </rPr>
      <t>注射用美洛西林钠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二叶美</t>
    </r>
    <r>
      <rPr>
        <sz val="10"/>
        <rFont val="Microsoft Sans Serif"/>
        <family val="2"/>
      </rPr>
      <t>)10/600</t>
    </r>
  </si>
  <si>
    <r>
      <t>0.5g</t>
    </r>
    <r>
      <rPr>
        <sz val="10"/>
        <rFont val="宋体"/>
        <family val="3"/>
        <charset val="134"/>
      </rPr>
      <t>注射用呋布西林钠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二叶神</t>
    </r>
    <r>
      <rPr>
        <sz val="10"/>
        <rFont val="Microsoft Sans Serif"/>
        <family val="2"/>
      </rPr>
      <t>)</t>
    </r>
  </si>
  <si>
    <r>
      <t>1.0g</t>
    </r>
    <r>
      <rPr>
        <sz val="10"/>
        <rFont val="宋体"/>
        <family val="3"/>
        <charset val="134"/>
      </rPr>
      <t>注射用呋布西林钠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二叶神</t>
    </r>
    <r>
      <rPr>
        <sz val="10"/>
        <rFont val="Microsoft Sans Serif"/>
        <family val="2"/>
      </rPr>
      <t>)</t>
    </r>
  </si>
  <si>
    <r>
      <t>1.6g</t>
    </r>
    <r>
      <rPr>
        <sz val="10"/>
        <rFont val="宋体"/>
        <family val="3"/>
        <charset val="134"/>
      </rPr>
      <t>注射用替卡西林钠克拉维酸钾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二叶康</t>
    </r>
    <r>
      <rPr>
        <sz val="10"/>
        <rFont val="Microsoft Sans Serif"/>
        <family val="2"/>
      </rPr>
      <t>)/600</t>
    </r>
  </si>
  <si>
    <r>
      <t>2.25g</t>
    </r>
    <r>
      <rPr>
        <sz val="10"/>
        <rFont val="宋体"/>
        <family val="3"/>
        <charset val="134"/>
      </rPr>
      <t>注射用哌拉西林钠他唑巴坦钠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哌舒西林</t>
    </r>
    <r>
      <rPr>
        <sz val="10"/>
        <rFont val="Microsoft Sans Serif"/>
        <family val="2"/>
      </rPr>
      <t>)</t>
    </r>
  </si>
  <si>
    <r>
      <t>4.5g</t>
    </r>
    <r>
      <rPr>
        <sz val="10"/>
        <rFont val="宋体"/>
        <family val="3"/>
        <charset val="134"/>
      </rPr>
      <t>注射用哌拉西林钠他唑巴坦钠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哌舒西林</t>
    </r>
    <r>
      <rPr>
        <sz val="10"/>
        <rFont val="Microsoft Sans Serif"/>
        <family val="2"/>
      </rPr>
      <t>)</t>
    </r>
  </si>
  <si>
    <r>
      <t>3.375g</t>
    </r>
    <r>
      <rPr>
        <sz val="10"/>
        <rFont val="宋体"/>
        <family val="3"/>
        <charset val="134"/>
      </rPr>
      <t>注射用哌拉西林钠他唑巴坦钠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哌舒西林</t>
    </r>
    <r>
      <rPr>
        <sz val="10"/>
        <rFont val="Microsoft Sans Serif"/>
        <family val="2"/>
      </rPr>
      <t>)10/400</t>
    </r>
  </si>
  <si>
    <r>
      <t>4.5g</t>
    </r>
    <r>
      <rPr>
        <sz val="10"/>
        <rFont val="宋体"/>
        <family val="3"/>
        <charset val="134"/>
      </rPr>
      <t>注射用哌拉西林钠他唑巴坦钠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哌舒西林</t>
    </r>
    <r>
      <rPr>
        <sz val="10"/>
        <rFont val="Microsoft Sans Serif"/>
        <family val="2"/>
      </rPr>
      <t>)10/400</t>
    </r>
  </si>
  <si>
    <r>
      <t>3.0g</t>
    </r>
    <r>
      <rPr>
        <sz val="10"/>
        <rFont val="宋体"/>
        <family val="3"/>
        <charset val="134"/>
      </rPr>
      <t>注射用哌拉西林钠舒巴坦钠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哌舒西林</t>
    </r>
    <r>
      <rPr>
        <sz val="10"/>
        <rFont val="Microsoft Sans Serif"/>
        <family val="2"/>
      </rPr>
      <t>)</t>
    </r>
  </si>
  <si>
    <r>
      <t>1.5g</t>
    </r>
    <r>
      <rPr>
        <sz val="10"/>
        <rFont val="宋体"/>
        <family val="3"/>
        <charset val="134"/>
      </rPr>
      <t>注射用哌拉西林钠舒巴坦钠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强舒西林</t>
    </r>
    <r>
      <rPr>
        <sz val="10"/>
        <rFont val="Microsoft Sans Serif"/>
        <family val="2"/>
      </rPr>
      <t>)10/400</t>
    </r>
  </si>
  <si>
    <r>
      <t>3.0g</t>
    </r>
    <r>
      <rPr>
        <sz val="10"/>
        <rFont val="宋体"/>
        <family val="3"/>
        <charset val="134"/>
      </rPr>
      <t>注射用哌拉西林钠舒巴坦钠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嗪舒</t>
    </r>
    <r>
      <rPr>
        <sz val="10"/>
        <rFont val="Microsoft Sans Serif"/>
        <family val="2"/>
      </rPr>
      <t>)10/400</t>
    </r>
  </si>
  <si>
    <r>
      <t>3.0g</t>
    </r>
    <r>
      <rPr>
        <sz val="10"/>
        <rFont val="宋体"/>
        <family val="3"/>
        <charset val="134"/>
      </rPr>
      <t>注射用哌拉西林钠舒巴坦钠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嗪舒</t>
    </r>
    <r>
      <rPr>
        <sz val="10"/>
        <rFont val="Microsoft Sans Serif"/>
        <family val="2"/>
      </rPr>
      <t>)1/400</t>
    </r>
  </si>
  <si>
    <r>
      <rPr>
        <sz val="10"/>
        <rFont val="MS UI Gothic"/>
        <family val="2"/>
      </rPr>
      <t>青霉素类</t>
    </r>
  </si>
  <si>
    <r>
      <t>1.5g</t>
    </r>
    <r>
      <rPr>
        <sz val="10"/>
        <rFont val="宋体"/>
        <family val="3"/>
        <charset val="134"/>
      </rPr>
      <t>注射用哌拉西林钠舒巴坦钠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强舒西林</t>
    </r>
    <r>
      <rPr>
        <sz val="10"/>
        <rFont val="Microsoft Sans Serif"/>
        <family val="2"/>
      </rPr>
      <t>)10/600</t>
    </r>
  </si>
  <si>
    <r>
      <rPr>
        <sz val="10"/>
        <rFont val="宋体"/>
        <family val="3"/>
        <charset val="134"/>
      </rPr>
      <t>中试对照产品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青霉素</t>
    </r>
    <r>
      <rPr>
        <sz val="10"/>
        <rFont val="Microsoft Sans Serif"/>
        <family val="2"/>
      </rPr>
      <t>)</t>
    </r>
  </si>
  <si>
    <r>
      <rPr>
        <sz val="10"/>
        <rFont val="Microsoft Sans Serif"/>
        <family val="2"/>
        <charset val="134"/>
      </rPr>
      <t>中试对照产品</t>
    </r>
  </si>
  <si>
    <r>
      <rPr>
        <sz val="10"/>
        <rFont val="宋体"/>
        <family val="3"/>
        <charset val="134"/>
      </rPr>
      <t>头孢类</t>
    </r>
  </si>
  <si>
    <r>
      <t>2.0g</t>
    </r>
    <r>
      <rPr>
        <sz val="10"/>
        <rFont val="宋体"/>
        <family val="3"/>
        <charset val="134"/>
      </rPr>
      <t>注射用头孢噻肟钠</t>
    </r>
    <r>
      <rPr>
        <sz val="10"/>
        <rFont val="Microsoft Sans Serif"/>
        <family val="2"/>
      </rPr>
      <t>400</t>
    </r>
    <r>
      <rPr>
        <sz val="10"/>
        <rFont val="宋体"/>
        <family val="3"/>
        <charset val="134"/>
      </rPr>
      <t>支</t>
    </r>
  </si>
  <si>
    <r>
      <t>0.5g</t>
    </r>
    <r>
      <rPr>
        <sz val="10"/>
        <rFont val="宋体"/>
        <family val="3"/>
        <charset val="134"/>
      </rPr>
      <t>注射用头孢噻肟钠</t>
    </r>
    <r>
      <rPr>
        <sz val="10"/>
        <rFont val="Microsoft Sans Serif"/>
        <family val="2"/>
      </rPr>
      <t>50/1000</t>
    </r>
  </si>
  <si>
    <r>
      <t>2.0g</t>
    </r>
    <r>
      <rPr>
        <sz val="10"/>
        <rFont val="宋体"/>
        <family val="3"/>
        <charset val="134"/>
      </rPr>
      <t>注射用头孢噻肟钠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二叶赛</t>
    </r>
    <r>
      <rPr>
        <sz val="10"/>
        <rFont val="Microsoft Sans Serif"/>
        <family val="2"/>
      </rPr>
      <t>)600</t>
    </r>
    <r>
      <rPr>
        <sz val="10"/>
        <rFont val="宋体"/>
        <family val="3"/>
        <charset val="134"/>
      </rPr>
      <t>支</t>
    </r>
  </si>
  <si>
    <r>
      <t>0.5g</t>
    </r>
    <r>
      <rPr>
        <sz val="10"/>
        <rFont val="宋体"/>
        <family val="3"/>
        <charset val="134"/>
      </rPr>
      <t>注射用头孢拉定</t>
    </r>
    <r>
      <rPr>
        <sz val="10"/>
        <rFont val="Microsoft Sans Serif"/>
        <family val="2"/>
      </rPr>
      <t>10/600</t>
    </r>
  </si>
  <si>
    <r>
      <t xml:space="preserve">0.5g </t>
    </r>
    <r>
      <rPr>
        <sz val="10"/>
        <rFont val="宋体"/>
        <family val="3"/>
        <charset val="134"/>
      </rPr>
      <t>注射用头孢拉定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出口</t>
    </r>
    <r>
      <rPr>
        <sz val="10"/>
        <rFont val="Microsoft Sans Serif"/>
        <family val="2"/>
      </rPr>
      <t>)</t>
    </r>
  </si>
  <si>
    <r>
      <t>2.0g</t>
    </r>
    <r>
      <rPr>
        <sz val="10"/>
        <rFont val="宋体"/>
        <family val="3"/>
        <charset val="134"/>
      </rPr>
      <t>注射用头孢他定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二叶定</t>
    </r>
    <r>
      <rPr>
        <sz val="10"/>
        <rFont val="Microsoft Sans Serif"/>
        <family val="2"/>
      </rPr>
      <t>)10/400</t>
    </r>
  </si>
  <si>
    <r>
      <t>0.5g</t>
    </r>
    <r>
      <rPr>
        <sz val="10"/>
        <rFont val="宋体"/>
        <family val="3"/>
        <charset val="134"/>
      </rPr>
      <t>注射用头孢他定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二叶定</t>
    </r>
    <r>
      <rPr>
        <sz val="10"/>
        <rFont val="Microsoft Sans Serif"/>
        <family val="2"/>
      </rPr>
      <t>)</t>
    </r>
  </si>
  <si>
    <r>
      <t>1.0g</t>
    </r>
    <r>
      <rPr>
        <sz val="10"/>
        <rFont val="宋体"/>
        <family val="3"/>
        <charset val="134"/>
      </rPr>
      <t>注射用头孢他定</t>
    </r>
    <r>
      <rPr>
        <sz val="10"/>
        <rFont val="Microsoft Sans Serif"/>
        <family val="2"/>
      </rPr>
      <t>400</t>
    </r>
    <r>
      <rPr>
        <sz val="10"/>
        <rFont val="宋体"/>
        <family val="3"/>
        <charset val="134"/>
      </rPr>
      <t>支</t>
    </r>
  </si>
  <si>
    <r>
      <t>1.0g</t>
    </r>
    <r>
      <rPr>
        <sz val="10"/>
        <rFont val="宋体"/>
        <family val="3"/>
        <charset val="134"/>
      </rPr>
      <t>注射用头孢他定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二叶定</t>
    </r>
    <r>
      <rPr>
        <sz val="10"/>
        <rFont val="Microsoft Sans Serif"/>
        <family val="2"/>
      </rPr>
      <t>)600</t>
    </r>
    <r>
      <rPr>
        <sz val="10"/>
        <rFont val="宋体"/>
        <family val="3"/>
        <charset val="134"/>
      </rPr>
      <t>支</t>
    </r>
  </si>
  <si>
    <r>
      <t>2.0g</t>
    </r>
    <r>
      <rPr>
        <sz val="10"/>
        <rFont val="宋体"/>
        <family val="3"/>
        <charset val="134"/>
      </rPr>
      <t>注射用头孢他定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二叶定</t>
    </r>
    <r>
      <rPr>
        <sz val="10"/>
        <rFont val="Microsoft Sans Serif"/>
        <family val="2"/>
      </rPr>
      <t>)</t>
    </r>
  </si>
  <si>
    <r>
      <t>1.5g</t>
    </r>
    <r>
      <rPr>
        <sz val="10"/>
        <rFont val="宋体"/>
        <family val="3"/>
        <charset val="134"/>
      </rPr>
      <t>注射用头孢他定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二叶定</t>
    </r>
    <r>
      <rPr>
        <sz val="10"/>
        <rFont val="Microsoft Sans Serif"/>
        <family val="2"/>
      </rPr>
      <t>)</t>
    </r>
  </si>
  <si>
    <r>
      <t>3.0g</t>
    </r>
    <r>
      <rPr>
        <sz val="10"/>
        <rFont val="宋体"/>
        <family val="3"/>
        <charset val="134"/>
      </rPr>
      <t>注射用头孢他啶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二叶定</t>
    </r>
    <r>
      <rPr>
        <sz val="10"/>
        <rFont val="Microsoft Sans Serif"/>
        <family val="2"/>
      </rPr>
      <t>)</t>
    </r>
  </si>
  <si>
    <r>
      <t>1.0g</t>
    </r>
    <r>
      <rPr>
        <sz val="10"/>
        <rFont val="宋体"/>
        <family val="3"/>
        <charset val="134"/>
      </rPr>
      <t>注射用头孢他定</t>
    </r>
    <r>
      <rPr>
        <sz val="10"/>
        <rFont val="Microsoft Sans Serif"/>
        <family val="2"/>
      </rPr>
      <t>300</t>
    </r>
    <r>
      <rPr>
        <sz val="10"/>
        <rFont val="宋体"/>
        <family val="3"/>
        <charset val="134"/>
      </rPr>
      <t>支</t>
    </r>
  </si>
  <si>
    <r>
      <t>1.0g</t>
    </r>
    <r>
      <rPr>
        <sz val="10"/>
        <rFont val="宋体"/>
        <family val="3"/>
        <charset val="134"/>
      </rPr>
      <t>注射用头孢他定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二叶定</t>
    </r>
    <r>
      <rPr>
        <sz val="10"/>
        <rFont val="Microsoft Sans Serif"/>
        <family val="2"/>
      </rPr>
      <t>)300</t>
    </r>
    <r>
      <rPr>
        <sz val="10"/>
        <rFont val="宋体"/>
        <family val="3"/>
        <charset val="134"/>
      </rPr>
      <t>支</t>
    </r>
  </si>
  <si>
    <r>
      <t>1.0g</t>
    </r>
    <r>
      <rPr>
        <sz val="10"/>
        <rFont val="宋体"/>
        <family val="3"/>
        <charset val="134"/>
      </rPr>
      <t>注射用头孢他啶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二叶定</t>
    </r>
    <r>
      <rPr>
        <sz val="10"/>
        <rFont val="Microsoft Sans Serif"/>
        <family val="2"/>
      </rPr>
      <t>)500</t>
    </r>
    <r>
      <rPr>
        <sz val="10"/>
        <rFont val="宋体"/>
        <family val="3"/>
        <charset val="134"/>
      </rPr>
      <t>支</t>
    </r>
  </si>
  <si>
    <r>
      <t>1.0g</t>
    </r>
    <r>
      <rPr>
        <sz val="10"/>
        <rFont val="宋体"/>
        <family val="3"/>
        <charset val="134"/>
      </rPr>
      <t>注射用头孢他定</t>
    </r>
    <r>
      <rPr>
        <sz val="10"/>
        <rFont val="Microsoft Sans Serif"/>
        <family val="2"/>
      </rPr>
      <t>20</t>
    </r>
    <r>
      <rPr>
        <sz val="10"/>
        <rFont val="宋体"/>
        <family val="3"/>
        <charset val="134"/>
      </rPr>
      <t>支</t>
    </r>
    <r>
      <rPr>
        <sz val="10"/>
        <rFont val="Microsoft Sans Serif"/>
        <family val="2"/>
      </rPr>
      <t>/600</t>
    </r>
  </si>
  <si>
    <r>
      <t>1.0g</t>
    </r>
    <r>
      <rPr>
        <sz val="10"/>
        <rFont val="宋体"/>
        <family val="3"/>
        <charset val="134"/>
      </rPr>
      <t>注射用头孢他定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二叶定</t>
    </r>
    <r>
      <rPr>
        <sz val="10"/>
        <rFont val="Microsoft Sans Serif"/>
        <family val="2"/>
      </rPr>
      <t>)10/600</t>
    </r>
  </si>
  <si>
    <r>
      <t>1.0g</t>
    </r>
    <r>
      <rPr>
        <sz val="10"/>
        <rFont val="宋体"/>
        <family val="3"/>
        <charset val="134"/>
      </rPr>
      <t>注射用头孢哌酮钠溶媒结晶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二叶同</t>
    </r>
    <r>
      <rPr>
        <sz val="10"/>
        <rFont val="Microsoft Sans Serif"/>
        <family val="2"/>
      </rPr>
      <t>)</t>
    </r>
  </si>
  <si>
    <r>
      <t>1.0g</t>
    </r>
    <r>
      <rPr>
        <sz val="10"/>
        <rFont val="宋体"/>
        <family val="3"/>
        <charset val="134"/>
      </rPr>
      <t>注射用头孢哌酮钠冻干粉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二叶同</t>
    </r>
    <r>
      <rPr>
        <sz val="10"/>
        <rFont val="Microsoft Sans Serif"/>
        <family val="2"/>
      </rPr>
      <t>)</t>
    </r>
  </si>
  <si>
    <r>
      <t>2.0g</t>
    </r>
    <r>
      <rPr>
        <sz val="10"/>
        <rFont val="宋体"/>
        <family val="3"/>
        <charset val="134"/>
      </rPr>
      <t>注射用头孢哌酮钠溶媒结晶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二叶必</t>
    </r>
    <r>
      <rPr>
        <sz val="10"/>
        <rFont val="Microsoft Sans Serif"/>
        <family val="2"/>
      </rPr>
      <t>)</t>
    </r>
  </si>
  <si>
    <r>
      <t>0.75g</t>
    </r>
    <r>
      <rPr>
        <sz val="10"/>
        <rFont val="宋体"/>
        <family val="3"/>
        <charset val="134"/>
      </rPr>
      <t>注射用头孢哌酮钠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溶</t>
    </r>
    <r>
      <rPr>
        <sz val="10"/>
        <rFont val="Microsoft Sans Serif"/>
        <family val="2"/>
      </rPr>
      <t>)</t>
    </r>
    <r>
      <rPr>
        <sz val="10"/>
        <rFont val="宋体"/>
        <family val="3"/>
        <charset val="134"/>
      </rPr>
      <t>二叶同</t>
    </r>
  </si>
  <si>
    <r>
      <t>1.5g</t>
    </r>
    <r>
      <rPr>
        <sz val="10"/>
        <rFont val="宋体"/>
        <family val="3"/>
        <charset val="134"/>
      </rPr>
      <t>注射用头孢哌酮钠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溶</t>
    </r>
    <r>
      <rPr>
        <sz val="10"/>
        <rFont val="Microsoft Sans Serif"/>
        <family val="2"/>
      </rPr>
      <t>)</t>
    </r>
    <r>
      <rPr>
        <sz val="10"/>
        <rFont val="宋体"/>
        <family val="3"/>
        <charset val="134"/>
      </rPr>
      <t>二叶同</t>
    </r>
  </si>
  <si>
    <r>
      <t>3.0g</t>
    </r>
    <r>
      <rPr>
        <sz val="10"/>
        <rFont val="宋体"/>
        <family val="3"/>
        <charset val="134"/>
      </rPr>
      <t>注射用头孢哌酮钠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溶</t>
    </r>
    <r>
      <rPr>
        <sz val="10"/>
        <rFont val="Microsoft Sans Serif"/>
        <family val="2"/>
      </rPr>
      <t>)</t>
    </r>
    <r>
      <rPr>
        <sz val="10"/>
        <rFont val="宋体"/>
        <family val="3"/>
        <charset val="134"/>
      </rPr>
      <t>二叶必</t>
    </r>
  </si>
  <si>
    <r>
      <t>1.0g</t>
    </r>
    <r>
      <rPr>
        <sz val="10"/>
        <rFont val="宋体"/>
        <family val="3"/>
        <charset val="134"/>
      </rPr>
      <t>注射用头孢哌酮钠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二叶同</t>
    </r>
    <r>
      <rPr>
        <sz val="10"/>
        <rFont val="Microsoft Sans Serif"/>
        <family val="2"/>
      </rPr>
      <t>)</t>
    </r>
  </si>
  <si>
    <r>
      <t>2.0g</t>
    </r>
    <r>
      <rPr>
        <sz val="10"/>
        <rFont val="宋体"/>
        <family val="3"/>
        <charset val="134"/>
      </rPr>
      <t>注射用头孢哌酮钠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二叶同</t>
    </r>
    <r>
      <rPr>
        <sz val="10"/>
        <rFont val="Microsoft Sans Serif"/>
        <family val="2"/>
      </rPr>
      <t>)10/600</t>
    </r>
  </si>
  <si>
    <r>
      <t>3.0g</t>
    </r>
    <r>
      <rPr>
        <sz val="10"/>
        <rFont val="宋体"/>
        <family val="3"/>
        <charset val="134"/>
      </rPr>
      <t>注射用头孢哌酮钠溶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二叶同</t>
    </r>
    <r>
      <rPr>
        <sz val="10"/>
        <rFont val="Microsoft Sans Serif"/>
        <family val="2"/>
      </rPr>
      <t>)10</t>
    </r>
  </si>
  <si>
    <r>
      <t>4.0g</t>
    </r>
    <r>
      <rPr>
        <sz val="10"/>
        <rFont val="宋体"/>
        <family val="3"/>
        <charset val="134"/>
      </rPr>
      <t>注射用头孢哌酮钠舒巴坦钠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二叶仙</t>
    </r>
    <r>
      <rPr>
        <sz val="10"/>
        <rFont val="Microsoft Sans Serif"/>
        <family val="2"/>
      </rPr>
      <t>)</t>
    </r>
  </si>
  <si>
    <r>
      <t>1.0g</t>
    </r>
    <r>
      <rPr>
        <sz val="10"/>
        <rFont val="宋体"/>
        <family val="3"/>
        <charset val="134"/>
      </rPr>
      <t>注射用头孢哌酮钠舒巴坦钠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二叶灵</t>
    </r>
    <r>
      <rPr>
        <sz val="10"/>
        <rFont val="Microsoft Sans Serif"/>
        <family val="2"/>
      </rPr>
      <t>)</t>
    </r>
  </si>
  <si>
    <r>
      <t>3.0g</t>
    </r>
    <r>
      <rPr>
        <sz val="10"/>
        <rFont val="宋体"/>
        <family val="3"/>
        <charset val="134"/>
      </rPr>
      <t>注射用头孢哌酮钠舒巴坦钠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二叶仙</t>
    </r>
    <r>
      <rPr>
        <sz val="10"/>
        <rFont val="Microsoft Sans Serif"/>
        <family val="2"/>
      </rPr>
      <t>)</t>
    </r>
  </si>
  <si>
    <r>
      <t>3.0g (10</t>
    </r>
    <r>
      <rPr>
        <sz val="10"/>
        <rFont val="MS UI Gothic"/>
        <family val="2"/>
      </rPr>
      <t>支</t>
    </r>
    <r>
      <rPr>
        <sz val="10"/>
        <rFont val="Microsoft Sans Serif"/>
        <family val="2"/>
      </rPr>
      <t>/</t>
    </r>
    <r>
      <rPr>
        <sz val="10"/>
        <rFont val="MS UI Gothic"/>
        <family val="2"/>
      </rPr>
      <t>盒</t>
    </r>
    <r>
      <rPr>
        <sz val="10"/>
        <rFont val="Microsoft Sans Serif"/>
        <family val="2"/>
      </rPr>
      <t>)</t>
    </r>
  </si>
  <si>
    <r>
      <t>0.5g</t>
    </r>
    <r>
      <rPr>
        <sz val="10"/>
        <rFont val="宋体"/>
        <family val="3"/>
        <charset val="134"/>
      </rPr>
      <t>注射用头孢哌酮钠舒巴坦钠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二叶灵</t>
    </r>
    <r>
      <rPr>
        <sz val="10"/>
        <rFont val="Microsoft Sans Serif"/>
        <family val="2"/>
      </rPr>
      <t>)</t>
    </r>
  </si>
  <si>
    <r>
      <t>1.0g</t>
    </r>
    <r>
      <rPr>
        <sz val="10"/>
        <rFont val="宋体"/>
        <family val="3"/>
        <charset val="134"/>
      </rPr>
      <t>注射用头孢哌酮钠舒巴坦钠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溶媒结晶</t>
    </r>
    <r>
      <rPr>
        <sz val="10"/>
        <rFont val="Microsoft Sans Serif"/>
        <family val="2"/>
      </rPr>
      <t>)</t>
    </r>
  </si>
  <si>
    <r>
      <t>1.0g*20</t>
    </r>
    <r>
      <rPr>
        <sz val="10"/>
        <rFont val="MS UI Gothic"/>
        <family val="2"/>
      </rPr>
      <t>支</t>
    </r>
    <r>
      <rPr>
        <sz val="10"/>
        <rFont val="Microsoft Sans Serif"/>
        <family val="2"/>
      </rPr>
      <t>*30</t>
    </r>
    <r>
      <rPr>
        <sz val="10"/>
        <rFont val="MS UI Gothic"/>
        <family val="2"/>
      </rPr>
      <t>盒</t>
    </r>
  </si>
  <si>
    <r>
      <t>1.0g</t>
    </r>
    <r>
      <rPr>
        <sz val="10"/>
        <rFont val="宋体"/>
        <family val="3"/>
        <charset val="134"/>
      </rPr>
      <t>注射用头孢哌酮钠舒巴坦钠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二叶仙</t>
    </r>
    <r>
      <rPr>
        <sz val="10"/>
        <rFont val="Microsoft Sans Serif"/>
        <family val="2"/>
      </rPr>
      <t>)600</t>
    </r>
  </si>
  <si>
    <r>
      <t>2.0g</t>
    </r>
    <r>
      <rPr>
        <sz val="10"/>
        <rFont val="宋体"/>
        <family val="3"/>
        <charset val="134"/>
      </rPr>
      <t>注射用头孢哌酮钠舒巴坦钠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二叶仙</t>
    </r>
    <r>
      <rPr>
        <sz val="10"/>
        <rFont val="Microsoft Sans Serif"/>
        <family val="2"/>
      </rPr>
      <t>)</t>
    </r>
  </si>
  <si>
    <r>
      <t>1.0g</t>
    </r>
    <r>
      <rPr>
        <sz val="10"/>
        <rFont val="宋体"/>
        <family val="3"/>
        <charset val="134"/>
      </rPr>
      <t>注射用头孢哌酮钠舒巴坦钠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二叶灵</t>
    </r>
    <r>
      <rPr>
        <sz val="10"/>
        <rFont val="Microsoft Sans Serif"/>
        <family val="2"/>
      </rPr>
      <t>)500</t>
    </r>
  </si>
  <si>
    <r>
      <t>2.0g</t>
    </r>
    <r>
      <rPr>
        <sz val="10"/>
        <rFont val="宋体"/>
        <family val="3"/>
        <charset val="134"/>
      </rPr>
      <t>注射用头孢哌酮钠舒巴坦钠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二叶仙</t>
    </r>
    <r>
      <rPr>
        <sz val="10"/>
        <rFont val="Microsoft Sans Serif"/>
        <family val="2"/>
      </rPr>
      <t>)1</t>
    </r>
    <r>
      <rPr>
        <sz val="10"/>
        <rFont val="宋体"/>
        <family val="3"/>
        <charset val="134"/>
      </rPr>
      <t>支</t>
    </r>
  </si>
  <si>
    <r>
      <t>3.0g (1</t>
    </r>
    <r>
      <rPr>
        <sz val="10"/>
        <rFont val="MS UI Gothic"/>
        <family val="2"/>
      </rPr>
      <t>支</t>
    </r>
    <r>
      <rPr>
        <sz val="10"/>
        <rFont val="Microsoft Sans Serif"/>
        <family val="2"/>
      </rPr>
      <t>/10)</t>
    </r>
  </si>
  <si>
    <r>
      <t>1.0g</t>
    </r>
    <r>
      <rPr>
        <sz val="10"/>
        <rFont val="宋体"/>
        <family val="3"/>
        <charset val="134"/>
      </rPr>
      <t>注射用头孢曲松钠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二叶松</t>
    </r>
    <r>
      <rPr>
        <sz val="10"/>
        <rFont val="Microsoft Sans Serif"/>
        <family val="2"/>
      </rPr>
      <t>)1000</t>
    </r>
  </si>
  <si>
    <r>
      <t>0.25g</t>
    </r>
    <r>
      <rPr>
        <sz val="10"/>
        <rFont val="Microsoft Sans Serif"/>
        <family val="2"/>
        <charset val="134"/>
      </rPr>
      <t>注射用头孢曲松钠（二叶松）</t>
    </r>
    <r>
      <rPr>
        <sz val="10"/>
        <rFont val="Microsoft Sans Serif"/>
        <family val="2"/>
      </rPr>
      <t>1000</t>
    </r>
  </si>
  <si>
    <r>
      <t>1.0g</t>
    </r>
    <r>
      <rPr>
        <sz val="10"/>
        <rFont val="宋体"/>
        <family val="3"/>
        <charset val="134"/>
      </rPr>
      <t>注射用头孢曲松钠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二叶松水</t>
    </r>
    <r>
      <rPr>
        <sz val="10"/>
        <rFont val="Microsoft Sans Serif"/>
        <family val="2"/>
      </rPr>
      <t>)</t>
    </r>
  </si>
  <si>
    <r>
      <t>1.0g</t>
    </r>
    <r>
      <rPr>
        <sz val="10"/>
        <rFont val="宋体"/>
        <family val="3"/>
        <charset val="134"/>
      </rPr>
      <t>注射用头孢曲松钠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二叶松</t>
    </r>
    <r>
      <rPr>
        <sz val="10"/>
        <rFont val="Microsoft Sans Serif"/>
        <family val="2"/>
      </rPr>
      <t>)300</t>
    </r>
  </si>
  <si>
    <r>
      <t>1.5g</t>
    </r>
    <r>
      <rPr>
        <sz val="10"/>
        <rFont val="宋体"/>
        <family val="3"/>
        <charset val="134"/>
      </rPr>
      <t>注射用头孢曲松钠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二叶松</t>
    </r>
    <r>
      <rPr>
        <sz val="10"/>
        <rFont val="Microsoft Sans Serif"/>
        <family val="2"/>
      </rPr>
      <t>)</t>
    </r>
  </si>
  <si>
    <r>
      <t>1.0g</t>
    </r>
    <r>
      <rPr>
        <sz val="10"/>
        <rFont val="宋体"/>
        <family val="3"/>
        <charset val="134"/>
      </rPr>
      <t>注射用头孢曲松钠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出口</t>
    </r>
    <r>
      <rPr>
        <sz val="10"/>
        <rFont val="Microsoft Sans Serif"/>
        <family val="2"/>
      </rPr>
      <t>)500</t>
    </r>
    <r>
      <rPr>
        <sz val="10"/>
        <rFont val="宋体"/>
        <family val="3"/>
        <charset val="134"/>
      </rPr>
      <t>支</t>
    </r>
  </si>
  <si>
    <r>
      <t>2.0</t>
    </r>
    <r>
      <rPr>
        <sz val="10"/>
        <rFont val="宋体"/>
        <family val="3"/>
        <charset val="134"/>
      </rPr>
      <t>注射用头孢曲松钠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二叶嗪</t>
    </r>
    <r>
      <rPr>
        <sz val="10"/>
        <rFont val="Microsoft Sans Serif"/>
        <family val="2"/>
      </rPr>
      <t>)10/600</t>
    </r>
  </si>
  <si>
    <r>
      <t>1.0g</t>
    </r>
    <r>
      <rPr>
        <sz val="10"/>
        <rFont val="宋体"/>
        <family val="3"/>
        <charset val="134"/>
      </rPr>
      <t>注射用头孢曲松钠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二叶松</t>
    </r>
    <r>
      <rPr>
        <sz val="10"/>
        <rFont val="Microsoft Sans Serif"/>
        <family val="2"/>
      </rPr>
      <t>)500</t>
    </r>
  </si>
  <si>
    <r>
      <t>1.0g</t>
    </r>
    <r>
      <rPr>
        <sz val="10"/>
        <rFont val="宋体"/>
        <family val="3"/>
        <charset val="134"/>
      </rPr>
      <t>注射用头孢曲松钠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二叶松</t>
    </r>
    <r>
      <rPr>
        <sz val="10"/>
        <rFont val="Microsoft Sans Serif"/>
        <family val="2"/>
      </rPr>
      <t>)600</t>
    </r>
  </si>
  <si>
    <r>
      <t>0.5g</t>
    </r>
    <r>
      <rPr>
        <sz val="10"/>
        <rFont val="宋体"/>
        <family val="3"/>
        <charset val="134"/>
      </rPr>
      <t>注射用头孢噻吩钠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二叶吩</t>
    </r>
    <r>
      <rPr>
        <sz val="10"/>
        <rFont val="Microsoft Sans Serif"/>
        <family val="2"/>
      </rPr>
      <t>)10</t>
    </r>
  </si>
  <si>
    <r>
      <t>1.0g</t>
    </r>
    <r>
      <rPr>
        <sz val="10"/>
        <rFont val="宋体"/>
        <family val="3"/>
        <charset val="134"/>
      </rPr>
      <t>注射用头孢噻吩钠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二叶吩</t>
    </r>
    <r>
      <rPr>
        <sz val="10"/>
        <rFont val="Microsoft Sans Serif"/>
        <family val="2"/>
      </rPr>
      <t>)10</t>
    </r>
  </si>
  <si>
    <r>
      <t>1.0g</t>
    </r>
    <r>
      <rPr>
        <sz val="10"/>
        <rFont val="宋体"/>
        <family val="3"/>
        <charset val="134"/>
      </rPr>
      <t>注射用头孢噻吩钠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二叶吩</t>
    </r>
    <r>
      <rPr>
        <sz val="10"/>
        <rFont val="Microsoft Sans Serif"/>
        <family val="2"/>
      </rPr>
      <t>)300</t>
    </r>
    <r>
      <rPr>
        <sz val="10"/>
        <rFont val="宋体"/>
        <family val="3"/>
        <charset val="134"/>
      </rPr>
      <t>支</t>
    </r>
  </si>
  <si>
    <r>
      <t>0.5g</t>
    </r>
    <r>
      <rPr>
        <sz val="10"/>
        <rFont val="宋体"/>
        <family val="3"/>
        <charset val="134"/>
      </rPr>
      <t>注射用头孢噻吩钠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二叶吩</t>
    </r>
    <r>
      <rPr>
        <sz val="10"/>
        <rFont val="Microsoft Sans Serif"/>
        <family val="2"/>
      </rPr>
      <t>)1</t>
    </r>
  </si>
  <si>
    <r>
      <t>2.0g</t>
    </r>
    <r>
      <rPr>
        <sz val="10"/>
        <rFont val="宋体"/>
        <family val="3"/>
        <charset val="134"/>
      </rPr>
      <t>注射用头孢噻吩钠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二叶吩</t>
    </r>
    <r>
      <rPr>
        <sz val="10"/>
        <rFont val="Microsoft Sans Serif"/>
        <family val="2"/>
      </rPr>
      <t>)</t>
    </r>
  </si>
  <si>
    <r>
      <t>1.0g</t>
    </r>
    <r>
      <rPr>
        <sz val="10"/>
        <rFont val="宋体"/>
        <family val="3"/>
        <charset val="134"/>
      </rPr>
      <t>注射用头孢噻吩钠</t>
    </r>
    <r>
      <rPr>
        <sz val="10"/>
        <rFont val="Microsoft Sans Serif"/>
        <family val="2"/>
      </rPr>
      <t>1/300</t>
    </r>
  </si>
  <si>
    <r>
      <t>1.0g</t>
    </r>
    <r>
      <rPr>
        <sz val="10"/>
        <rFont val="宋体"/>
        <family val="3"/>
        <charset val="134"/>
      </rPr>
      <t>注射用头孢噻吩钠（二叶吩）</t>
    </r>
    <r>
      <rPr>
        <sz val="10"/>
        <rFont val="Microsoft Sans Serif"/>
        <family val="2"/>
      </rPr>
      <t>1/500</t>
    </r>
  </si>
  <si>
    <r>
      <t>1.0g</t>
    </r>
    <r>
      <rPr>
        <sz val="10"/>
        <rFont val="Microsoft Sans Serif"/>
        <family val="2"/>
        <charset val="134"/>
      </rPr>
      <t>注射用头孢噻吩钠（二叶吩）</t>
    </r>
    <r>
      <rPr>
        <sz val="10"/>
        <rFont val="Microsoft Sans Serif"/>
        <family val="2"/>
      </rPr>
      <t>1/400</t>
    </r>
  </si>
  <si>
    <r>
      <t>1.0g</t>
    </r>
    <r>
      <rPr>
        <sz val="10"/>
        <rFont val="宋体"/>
        <family val="3"/>
        <charset val="134"/>
      </rPr>
      <t>注射用头孢尼西钠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二叶希</t>
    </r>
    <r>
      <rPr>
        <sz val="10"/>
        <rFont val="Microsoft Sans Serif"/>
        <family val="2"/>
      </rPr>
      <t>)1/400</t>
    </r>
  </si>
  <si>
    <r>
      <t>0.5g</t>
    </r>
    <r>
      <rPr>
        <sz val="10"/>
        <rFont val="宋体"/>
        <family val="3"/>
        <charset val="134"/>
      </rPr>
      <t>注射用头孢尼西钠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二叶希</t>
    </r>
    <r>
      <rPr>
        <sz val="10"/>
        <rFont val="Microsoft Sans Serif"/>
        <family val="2"/>
      </rPr>
      <t>)</t>
    </r>
  </si>
  <si>
    <r>
      <t>1.0g</t>
    </r>
    <r>
      <rPr>
        <sz val="10"/>
        <rFont val="宋体"/>
        <family val="3"/>
        <charset val="134"/>
      </rPr>
      <t>注射用头孢尼西钠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二叶希</t>
    </r>
    <r>
      <rPr>
        <sz val="10"/>
        <rFont val="Microsoft Sans Serif"/>
        <family val="2"/>
      </rPr>
      <t>)</t>
    </r>
  </si>
  <si>
    <r>
      <t>0.5g</t>
    </r>
    <r>
      <rPr>
        <sz val="10"/>
        <rFont val="宋体"/>
        <family val="3"/>
        <charset val="134"/>
      </rPr>
      <t>注射用头孢尼西钠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二叶希</t>
    </r>
    <r>
      <rPr>
        <sz val="10"/>
        <rFont val="Microsoft Sans Serif"/>
        <family val="2"/>
      </rPr>
      <t>)200</t>
    </r>
    <r>
      <rPr>
        <sz val="10"/>
        <rFont val="宋体"/>
        <family val="3"/>
        <charset val="134"/>
      </rPr>
      <t>支</t>
    </r>
  </si>
  <si>
    <r>
      <t>1.0g</t>
    </r>
    <r>
      <rPr>
        <sz val="10"/>
        <rFont val="宋体"/>
        <family val="3"/>
        <charset val="134"/>
      </rPr>
      <t>注射用头孢尼西钠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二叶希</t>
    </r>
    <r>
      <rPr>
        <sz val="10"/>
        <rFont val="Microsoft Sans Serif"/>
        <family val="2"/>
      </rPr>
      <t>)200</t>
    </r>
    <r>
      <rPr>
        <sz val="10"/>
        <rFont val="宋体"/>
        <family val="3"/>
        <charset val="134"/>
      </rPr>
      <t>支</t>
    </r>
  </si>
  <si>
    <r>
      <t>0.5g</t>
    </r>
    <r>
      <rPr>
        <sz val="10"/>
        <rFont val="宋体"/>
        <family val="3"/>
        <charset val="134"/>
      </rPr>
      <t>注射用头孢尼西钠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二叶希</t>
    </r>
    <r>
      <rPr>
        <sz val="10"/>
        <rFont val="Microsoft Sans Serif"/>
        <family val="2"/>
      </rPr>
      <t>)400</t>
    </r>
  </si>
  <si>
    <r>
      <t>1.0g</t>
    </r>
    <r>
      <rPr>
        <sz val="10"/>
        <rFont val="宋体"/>
        <family val="3"/>
        <charset val="134"/>
      </rPr>
      <t>注射用头孢尼西钠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二叶希</t>
    </r>
    <r>
      <rPr>
        <sz val="10"/>
        <rFont val="Microsoft Sans Serif"/>
        <family val="2"/>
      </rPr>
      <t>)400</t>
    </r>
  </si>
  <si>
    <r>
      <t>0.5g</t>
    </r>
    <r>
      <rPr>
        <sz val="10"/>
        <rFont val="宋体"/>
        <family val="3"/>
        <charset val="134"/>
      </rPr>
      <t>注射用头孢尼西钠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二叶希</t>
    </r>
    <r>
      <rPr>
        <sz val="10"/>
        <rFont val="Microsoft Sans Serif"/>
        <family val="2"/>
      </rPr>
      <t>)1/300</t>
    </r>
  </si>
  <si>
    <r>
      <t>1.0g</t>
    </r>
    <r>
      <rPr>
        <sz val="10"/>
        <rFont val="宋体"/>
        <family val="3"/>
        <charset val="134"/>
      </rPr>
      <t>注射用头孢尼西钠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二叶希</t>
    </r>
    <r>
      <rPr>
        <sz val="10"/>
        <rFont val="Microsoft Sans Serif"/>
        <family val="2"/>
      </rPr>
      <t>)300</t>
    </r>
  </si>
  <si>
    <r>
      <t>1.0g</t>
    </r>
    <r>
      <rPr>
        <sz val="10"/>
        <rFont val="宋体"/>
        <family val="3"/>
        <charset val="134"/>
      </rPr>
      <t>注射用头孢西丁钠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二叶帅</t>
    </r>
    <r>
      <rPr>
        <sz val="10"/>
        <rFont val="Microsoft Sans Serif"/>
        <family val="2"/>
      </rPr>
      <t>)</t>
    </r>
  </si>
  <si>
    <r>
      <t>2.0g</t>
    </r>
    <r>
      <rPr>
        <sz val="10"/>
        <rFont val="宋体"/>
        <family val="3"/>
        <charset val="134"/>
      </rPr>
      <t>注射用头孢西丁钠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二叶帅</t>
    </r>
    <r>
      <rPr>
        <sz val="10"/>
        <rFont val="Microsoft Sans Serif"/>
        <family val="2"/>
      </rPr>
      <t>)</t>
    </r>
  </si>
  <si>
    <r>
      <t>1.0g</t>
    </r>
    <r>
      <rPr>
        <sz val="10"/>
        <rFont val="宋体"/>
        <family val="3"/>
        <charset val="134"/>
      </rPr>
      <t>注射用头孢西丁钠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二叶赛</t>
    </r>
    <r>
      <rPr>
        <sz val="10"/>
        <rFont val="Microsoft Sans Serif"/>
        <family val="2"/>
      </rPr>
      <t>)400</t>
    </r>
  </si>
  <si>
    <r>
      <t>2.0g</t>
    </r>
    <r>
      <rPr>
        <sz val="10"/>
        <rFont val="宋体"/>
        <family val="3"/>
        <charset val="134"/>
      </rPr>
      <t>注射用头孢西丁钠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二叶赛</t>
    </r>
    <r>
      <rPr>
        <sz val="10"/>
        <rFont val="Microsoft Sans Serif"/>
        <family val="2"/>
      </rPr>
      <t>)300</t>
    </r>
  </si>
  <si>
    <r>
      <t>1.0g</t>
    </r>
    <r>
      <rPr>
        <sz val="10"/>
        <rFont val="宋体"/>
        <family val="3"/>
        <charset val="134"/>
      </rPr>
      <t>注射用头孢西丁钠（二叶赛）</t>
    </r>
    <r>
      <rPr>
        <sz val="10"/>
        <rFont val="Microsoft Sans Serif"/>
        <family val="2"/>
      </rPr>
      <t>1/500</t>
    </r>
  </si>
  <si>
    <r>
      <t>1.0g</t>
    </r>
    <r>
      <rPr>
        <sz val="10"/>
        <rFont val="宋体"/>
        <family val="3"/>
        <charset val="134"/>
      </rPr>
      <t>注射用头孢西丁钠（二叶赛）</t>
    </r>
    <r>
      <rPr>
        <sz val="10"/>
        <rFont val="Microsoft Sans Serif"/>
        <family val="2"/>
      </rPr>
      <t>1/400</t>
    </r>
  </si>
  <si>
    <r>
      <t>0.5g</t>
    </r>
    <r>
      <rPr>
        <sz val="10"/>
        <rFont val="宋体"/>
        <family val="3"/>
        <charset val="134"/>
      </rPr>
      <t>注射用硫酸头孢匹罗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二叶罗</t>
    </r>
    <r>
      <rPr>
        <sz val="10"/>
        <rFont val="Microsoft Sans Serif"/>
        <family val="2"/>
      </rPr>
      <t>)</t>
    </r>
  </si>
  <si>
    <r>
      <t>1.0g</t>
    </r>
    <r>
      <rPr>
        <sz val="10"/>
        <rFont val="宋体"/>
        <family val="3"/>
        <charset val="134"/>
      </rPr>
      <t>注射用硫酸头孢匹罗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二叶罗</t>
    </r>
    <r>
      <rPr>
        <sz val="10"/>
        <rFont val="Microsoft Sans Serif"/>
        <family val="2"/>
      </rPr>
      <t>)</t>
    </r>
  </si>
  <si>
    <r>
      <t>0.75g</t>
    </r>
    <r>
      <rPr>
        <sz val="10"/>
        <rFont val="宋体"/>
        <family val="3"/>
        <charset val="134"/>
      </rPr>
      <t>注射用头孢呋辛钠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二叶威</t>
    </r>
    <r>
      <rPr>
        <sz val="10"/>
        <rFont val="Microsoft Sans Serif"/>
        <family val="2"/>
      </rPr>
      <t>)</t>
    </r>
  </si>
  <si>
    <r>
      <t>1.5g</t>
    </r>
    <r>
      <rPr>
        <sz val="10"/>
        <rFont val="宋体"/>
        <family val="3"/>
        <charset val="134"/>
      </rPr>
      <t>注射用头孢呋辛钠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二叶威</t>
    </r>
    <r>
      <rPr>
        <sz val="10"/>
        <rFont val="Microsoft Sans Serif"/>
        <family val="2"/>
      </rPr>
      <t>)</t>
    </r>
  </si>
  <si>
    <r>
      <t>1.0g</t>
    </r>
    <r>
      <rPr>
        <sz val="10"/>
        <rFont val="宋体"/>
        <family val="3"/>
        <charset val="134"/>
      </rPr>
      <t>注射用头孢呋辛钠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二叶威</t>
    </r>
    <r>
      <rPr>
        <sz val="10"/>
        <rFont val="Microsoft Sans Serif"/>
        <family val="2"/>
      </rPr>
      <t>)</t>
    </r>
  </si>
  <si>
    <r>
      <t>2.25g</t>
    </r>
    <r>
      <rPr>
        <sz val="10"/>
        <rFont val="宋体"/>
        <family val="3"/>
        <charset val="134"/>
      </rPr>
      <t>注射用头孢呋辛钠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二叶威</t>
    </r>
    <r>
      <rPr>
        <sz val="10"/>
        <rFont val="Microsoft Sans Serif"/>
        <family val="2"/>
      </rPr>
      <t>)</t>
    </r>
  </si>
  <si>
    <r>
      <t>2.25g</t>
    </r>
    <r>
      <rPr>
        <sz val="10"/>
        <rFont val="宋体"/>
        <family val="3"/>
        <charset val="134"/>
      </rPr>
      <t>注射用头孢呋辛钠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二叶威</t>
    </r>
    <r>
      <rPr>
        <sz val="10"/>
        <rFont val="Microsoft Sans Serif"/>
        <family val="2"/>
      </rPr>
      <t>)10/600</t>
    </r>
  </si>
  <si>
    <r>
      <t>1.5g</t>
    </r>
    <r>
      <rPr>
        <sz val="10"/>
        <rFont val="宋体"/>
        <family val="3"/>
        <charset val="134"/>
      </rPr>
      <t>注射用头孢呋辛钠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二叶威</t>
    </r>
    <r>
      <rPr>
        <sz val="10"/>
        <rFont val="Microsoft Sans Serif"/>
        <family val="2"/>
      </rPr>
      <t>)1/600</t>
    </r>
  </si>
  <si>
    <r>
      <t>0.5g</t>
    </r>
    <r>
      <rPr>
        <sz val="10"/>
        <rFont val="宋体"/>
        <family val="3"/>
        <charset val="134"/>
      </rPr>
      <t>注射用头孢孟多酯钠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二叶莫</t>
    </r>
    <r>
      <rPr>
        <sz val="10"/>
        <rFont val="Microsoft Sans Serif"/>
        <family val="2"/>
      </rPr>
      <t>)</t>
    </r>
  </si>
  <si>
    <r>
      <t>1.0g</t>
    </r>
    <r>
      <rPr>
        <sz val="10"/>
        <rFont val="宋体"/>
        <family val="3"/>
        <charset val="134"/>
      </rPr>
      <t>注射用头孢孟多酯钠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二叶莫</t>
    </r>
    <r>
      <rPr>
        <sz val="10"/>
        <rFont val="Microsoft Sans Serif"/>
        <family val="2"/>
      </rPr>
      <t>)</t>
    </r>
  </si>
  <si>
    <r>
      <t>2.0g</t>
    </r>
    <r>
      <rPr>
        <sz val="10"/>
        <rFont val="宋体"/>
        <family val="3"/>
        <charset val="134"/>
      </rPr>
      <t>注射用头孢孟多酯钠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二叶莫</t>
    </r>
    <r>
      <rPr>
        <sz val="10"/>
        <rFont val="Microsoft Sans Serif"/>
        <family val="2"/>
      </rPr>
      <t>)</t>
    </r>
  </si>
  <si>
    <r>
      <t>1.0g</t>
    </r>
    <r>
      <rPr>
        <sz val="10"/>
        <rFont val="宋体"/>
        <family val="3"/>
        <charset val="134"/>
      </rPr>
      <t>注射用头孢孟多酯钠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二叶莫</t>
    </r>
    <r>
      <rPr>
        <sz val="10"/>
        <rFont val="Microsoft Sans Serif"/>
        <family val="2"/>
      </rPr>
      <t>)600</t>
    </r>
  </si>
  <si>
    <r>
      <t>2.0g</t>
    </r>
    <r>
      <rPr>
        <sz val="10"/>
        <rFont val="宋体"/>
        <family val="3"/>
        <charset val="134"/>
      </rPr>
      <t>注射用头孢孟多酯钠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二叶莫</t>
    </r>
    <r>
      <rPr>
        <sz val="10"/>
        <rFont val="Microsoft Sans Serif"/>
        <family val="2"/>
      </rPr>
      <t>)400</t>
    </r>
  </si>
  <si>
    <r>
      <t>1.0g</t>
    </r>
    <r>
      <rPr>
        <sz val="10"/>
        <rFont val="宋体"/>
        <family val="3"/>
        <charset val="134"/>
      </rPr>
      <t>注射用头孢孟多酯钠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二叶莫</t>
    </r>
    <r>
      <rPr>
        <sz val="10"/>
        <rFont val="Microsoft Sans Serif"/>
        <family val="2"/>
      </rPr>
      <t>)1/400</t>
    </r>
  </si>
  <si>
    <r>
      <t>0.5g</t>
    </r>
    <r>
      <rPr>
        <sz val="10"/>
        <rFont val="宋体"/>
        <family val="3"/>
        <charset val="134"/>
      </rPr>
      <t>注射用头孢孟多酯钠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二叶莫</t>
    </r>
    <r>
      <rPr>
        <sz val="10"/>
        <rFont val="Microsoft Sans Serif"/>
        <family val="2"/>
      </rPr>
      <t>)1/400</t>
    </r>
  </si>
  <si>
    <r>
      <t>0.5g</t>
    </r>
    <r>
      <rPr>
        <sz val="10"/>
        <rFont val="宋体"/>
        <family val="3"/>
        <charset val="134"/>
      </rPr>
      <t>注射用头孢唑肟钠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二叶必</t>
    </r>
    <r>
      <rPr>
        <sz val="10"/>
        <rFont val="Microsoft Sans Serif"/>
        <family val="2"/>
      </rPr>
      <t>)</t>
    </r>
  </si>
  <si>
    <r>
      <t>1.0g</t>
    </r>
    <r>
      <rPr>
        <sz val="10"/>
        <rFont val="宋体"/>
        <family val="3"/>
        <charset val="134"/>
      </rPr>
      <t>注射用头孢唑肟钠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二叶必</t>
    </r>
    <r>
      <rPr>
        <sz val="10"/>
        <rFont val="Microsoft Sans Serif"/>
        <family val="2"/>
      </rPr>
      <t>)</t>
    </r>
  </si>
  <si>
    <r>
      <t>2.0g</t>
    </r>
    <r>
      <rPr>
        <sz val="10"/>
        <rFont val="宋体"/>
        <family val="3"/>
        <charset val="134"/>
      </rPr>
      <t>注射用头孢唑肟钠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二叶必</t>
    </r>
    <r>
      <rPr>
        <sz val="10"/>
        <rFont val="Microsoft Sans Serif"/>
        <family val="2"/>
      </rPr>
      <t>)</t>
    </r>
  </si>
  <si>
    <r>
      <t>1.0g</t>
    </r>
    <r>
      <rPr>
        <sz val="10"/>
        <rFont val="宋体"/>
        <family val="3"/>
        <charset val="134"/>
      </rPr>
      <t>注射用头孢唑肟钠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二叶必</t>
    </r>
    <r>
      <rPr>
        <sz val="10"/>
        <rFont val="Microsoft Sans Serif"/>
        <family val="2"/>
      </rPr>
      <t>)10/600</t>
    </r>
  </si>
  <si>
    <r>
      <t>0.5g</t>
    </r>
    <r>
      <rPr>
        <sz val="10"/>
        <rFont val="宋体"/>
        <family val="3"/>
        <charset val="134"/>
      </rPr>
      <t>注射用头孢米诺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二叶甘</t>
    </r>
    <r>
      <rPr>
        <sz val="10"/>
        <rFont val="Microsoft Sans Serif"/>
        <family val="2"/>
      </rPr>
      <t>)</t>
    </r>
  </si>
  <si>
    <r>
      <t>1.0g</t>
    </r>
    <r>
      <rPr>
        <sz val="10"/>
        <rFont val="宋体"/>
        <family val="3"/>
        <charset val="134"/>
      </rPr>
      <t>注射用头孢米诺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二叶甘</t>
    </r>
    <r>
      <rPr>
        <sz val="10"/>
        <rFont val="Microsoft Sans Serif"/>
        <family val="2"/>
      </rPr>
      <t>)</t>
    </r>
  </si>
  <si>
    <r>
      <t>1.0g</t>
    </r>
    <r>
      <rPr>
        <sz val="10"/>
        <rFont val="宋体"/>
        <family val="3"/>
        <charset val="134"/>
      </rPr>
      <t>注射用头孢米诺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二叶甘</t>
    </r>
    <r>
      <rPr>
        <sz val="10"/>
        <rFont val="Microsoft Sans Serif"/>
        <family val="2"/>
      </rPr>
      <t>)1/300</t>
    </r>
  </si>
  <si>
    <r>
      <t>0.5g</t>
    </r>
    <r>
      <rPr>
        <sz val="10"/>
        <rFont val="宋体"/>
        <family val="3"/>
        <charset val="134"/>
      </rPr>
      <t>注射用头孢米诺钠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二叶甘</t>
    </r>
    <r>
      <rPr>
        <sz val="10"/>
        <rFont val="Microsoft Sans Serif"/>
        <family val="2"/>
      </rPr>
      <t>)1/400</t>
    </r>
  </si>
  <si>
    <r>
      <t>0.5g</t>
    </r>
    <r>
      <rPr>
        <sz val="10"/>
        <rFont val="Microsoft Sans Serif"/>
        <family val="2"/>
        <charset val="134"/>
      </rPr>
      <t>注射用头孢米诺钠</t>
    </r>
    <r>
      <rPr>
        <sz val="10"/>
        <rFont val="Microsoft Sans Serif"/>
        <family val="2"/>
      </rPr>
      <t>(</t>
    </r>
    <r>
      <rPr>
        <sz val="10"/>
        <rFont val="Microsoft Sans Serif"/>
        <family val="2"/>
        <charset val="134"/>
      </rPr>
      <t>二叶甘</t>
    </r>
    <r>
      <rPr>
        <sz val="10"/>
        <rFont val="Microsoft Sans Serif"/>
        <family val="2"/>
      </rPr>
      <t>)1/500</t>
    </r>
  </si>
  <si>
    <r>
      <t>1.0g</t>
    </r>
    <r>
      <rPr>
        <sz val="10"/>
        <rFont val="宋体"/>
        <family val="3"/>
        <charset val="134"/>
      </rPr>
      <t>注射用头孢匹胺钠</t>
    </r>
    <r>
      <rPr>
        <sz val="10"/>
        <rFont val="Microsoft Sans Serif"/>
        <family val="2"/>
      </rPr>
      <t>(</t>
    </r>
    <r>
      <rPr>
        <sz val="10"/>
        <rFont val="Microsoft Sans Serif"/>
        <family val="2"/>
        <charset val="134"/>
      </rPr>
      <t>二叶泽</t>
    </r>
    <r>
      <rPr>
        <sz val="10"/>
        <rFont val="Microsoft Sans Serif"/>
        <family val="2"/>
      </rPr>
      <t>)</t>
    </r>
  </si>
  <si>
    <t>712231</t>
  </si>
  <si>
    <r>
      <t>1.0g</t>
    </r>
    <r>
      <rPr>
        <sz val="10"/>
        <rFont val="宋体"/>
        <family val="3"/>
        <charset val="134"/>
      </rPr>
      <t>注射用头孢替唑钠</t>
    </r>
  </si>
  <si>
    <t>712232</t>
  </si>
  <si>
    <t>712233</t>
  </si>
  <si>
    <r>
      <rPr>
        <sz val="10"/>
        <rFont val="宋体"/>
        <family val="3"/>
        <charset val="134"/>
      </rPr>
      <t>新品</t>
    </r>
  </si>
  <si>
    <r>
      <t>1.0g</t>
    </r>
    <r>
      <rPr>
        <sz val="10"/>
        <rFont val="Microsoft Sans Serif"/>
        <family val="2"/>
        <charset val="134"/>
      </rPr>
      <t>注射用头孢哌酮钠他唑巴坦钠</t>
    </r>
    <r>
      <rPr>
        <sz val="10"/>
        <rFont val="Microsoft Sans Serif"/>
        <family val="2"/>
      </rPr>
      <t>4:1</t>
    </r>
  </si>
  <si>
    <r>
      <rPr>
        <sz val="10"/>
        <rFont val="Microsoft Sans Serif"/>
        <family val="2"/>
        <charset val="134"/>
      </rPr>
      <t>新品</t>
    </r>
  </si>
  <si>
    <r>
      <t>2.0g</t>
    </r>
    <r>
      <rPr>
        <sz val="10"/>
        <rFont val="Microsoft Sans Serif"/>
        <family val="2"/>
        <charset val="134"/>
      </rPr>
      <t>注射用头孢哌酮钠他唑巴坦钠</t>
    </r>
    <r>
      <rPr>
        <sz val="10"/>
        <rFont val="Microsoft Sans Serif"/>
        <family val="2"/>
      </rPr>
      <t>4:1</t>
    </r>
  </si>
  <si>
    <r>
      <rPr>
        <sz val="10"/>
        <rFont val="Microsoft Sans Serif"/>
        <family val="2"/>
        <charset val="134"/>
      </rPr>
      <t>调整</t>
    </r>
  </si>
  <si>
    <r>
      <rPr>
        <sz val="10"/>
        <rFont val="宋体"/>
        <family val="3"/>
        <charset val="134"/>
      </rPr>
      <t>冻</t>
    </r>
    <r>
      <rPr>
        <sz val="10"/>
        <rFont val="MS UI Gothic"/>
        <family val="2"/>
      </rPr>
      <t>干</t>
    </r>
    <r>
      <rPr>
        <sz val="10"/>
        <rFont val="宋体"/>
        <family val="3"/>
        <charset val="134"/>
      </rPr>
      <t>类</t>
    </r>
  </si>
  <si>
    <r>
      <t>0.2g</t>
    </r>
    <r>
      <rPr>
        <sz val="10"/>
        <rFont val="宋体"/>
        <family val="3"/>
        <charset val="134"/>
      </rPr>
      <t>注射用苦参素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二叶君</t>
    </r>
    <r>
      <rPr>
        <sz val="10"/>
        <rFont val="Microsoft Sans Serif"/>
        <family val="2"/>
      </rPr>
      <t>)</t>
    </r>
  </si>
  <si>
    <r>
      <t>0.4g</t>
    </r>
    <r>
      <rPr>
        <sz val="10"/>
        <rFont val="宋体"/>
        <family val="3"/>
        <charset val="134"/>
      </rPr>
      <t>注射用苦参素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二叶君</t>
    </r>
    <r>
      <rPr>
        <sz val="10"/>
        <rFont val="Microsoft Sans Serif"/>
        <family val="2"/>
      </rPr>
      <t>)</t>
    </r>
  </si>
  <si>
    <r>
      <t>0.6g</t>
    </r>
    <r>
      <rPr>
        <sz val="10"/>
        <rFont val="宋体"/>
        <family val="3"/>
        <charset val="134"/>
      </rPr>
      <t>注射用苦参素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二叶君</t>
    </r>
    <r>
      <rPr>
        <sz val="10"/>
        <rFont val="Microsoft Sans Serif"/>
        <family val="2"/>
      </rPr>
      <t>)</t>
    </r>
  </si>
  <si>
    <r>
      <t>0.4g</t>
    </r>
    <r>
      <rPr>
        <sz val="10"/>
        <rFont val="宋体"/>
        <family val="3"/>
        <charset val="134"/>
      </rPr>
      <t>注射用苦参素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二叶君</t>
    </r>
    <r>
      <rPr>
        <sz val="10"/>
        <rFont val="Microsoft Sans Serif"/>
        <family val="2"/>
      </rPr>
      <t>)10</t>
    </r>
  </si>
  <si>
    <r>
      <t>0.4g * 10</t>
    </r>
    <r>
      <rPr>
        <sz val="10"/>
        <rFont val="MS UI Gothic"/>
        <family val="2"/>
      </rPr>
      <t>支</t>
    </r>
    <r>
      <rPr>
        <sz val="10"/>
        <rFont val="Microsoft Sans Serif"/>
        <family val="2"/>
      </rPr>
      <t>/</t>
    </r>
    <r>
      <rPr>
        <sz val="10"/>
        <rFont val="MS UI Gothic"/>
        <family val="2"/>
      </rPr>
      <t>盒</t>
    </r>
  </si>
  <si>
    <r>
      <t>0.6g</t>
    </r>
    <r>
      <rPr>
        <sz val="10"/>
        <rFont val="宋体"/>
        <family val="3"/>
        <charset val="134"/>
      </rPr>
      <t>注射用苦参素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二叶君</t>
    </r>
    <r>
      <rPr>
        <sz val="10"/>
        <rFont val="Microsoft Sans Serif"/>
        <family val="2"/>
      </rPr>
      <t>)10</t>
    </r>
  </si>
  <si>
    <r>
      <t>0.6g * 10</t>
    </r>
    <r>
      <rPr>
        <sz val="10"/>
        <rFont val="MS UI Gothic"/>
        <family val="2"/>
      </rPr>
      <t>支</t>
    </r>
    <r>
      <rPr>
        <sz val="10"/>
        <rFont val="Microsoft Sans Serif"/>
        <family val="2"/>
      </rPr>
      <t>/</t>
    </r>
    <r>
      <rPr>
        <sz val="10"/>
        <rFont val="MS UI Gothic"/>
        <family val="2"/>
      </rPr>
      <t>盒</t>
    </r>
  </si>
  <si>
    <r>
      <t>50mg</t>
    </r>
    <r>
      <rPr>
        <sz val="10"/>
        <rFont val="宋体"/>
        <family val="3"/>
        <charset val="134"/>
      </rPr>
      <t>注射用磷酸川芎嗪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二叶青</t>
    </r>
    <r>
      <rPr>
        <sz val="10"/>
        <rFont val="Microsoft Sans Serif"/>
        <family val="2"/>
      </rPr>
      <t>)</t>
    </r>
  </si>
  <si>
    <r>
      <t>100mg</t>
    </r>
    <r>
      <rPr>
        <sz val="10"/>
        <rFont val="宋体"/>
        <family val="3"/>
        <charset val="134"/>
      </rPr>
      <t>注射用磷酸川芎嗪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二叶青</t>
    </r>
    <r>
      <rPr>
        <sz val="10"/>
        <rFont val="Microsoft Sans Serif"/>
        <family val="2"/>
      </rPr>
      <t>)</t>
    </r>
  </si>
  <si>
    <r>
      <t>50mg</t>
    </r>
    <r>
      <rPr>
        <sz val="10"/>
        <rFont val="宋体"/>
        <family val="3"/>
        <charset val="134"/>
      </rPr>
      <t>注射用磷酸川芎嗪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二叶青</t>
    </r>
    <r>
      <rPr>
        <sz val="10"/>
        <rFont val="Microsoft Sans Serif"/>
        <family val="2"/>
      </rPr>
      <t>)10</t>
    </r>
  </si>
  <si>
    <r>
      <t>50mg</t>
    </r>
    <r>
      <rPr>
        <sz val="10"/>
        <rFont val="宋体"/>
        <family val="3"/>
        <charset val="134"/>
      </rPr>
      <t>注射用磷酸川芎嗪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二叶青</t>
    </r>
    <r>
      <rPr>
        <sz val="10"/>
        <rFont val="Microsoft Sans Serif"/>
        <family val="2"/>
      </rPr>
      <t>)5/600</t>
    </r>
  </si>
  <si>
    <r>
      <t>100mg</t>
    </r>
    <r>
      <rPr>
        <sz val="10"/>
        <rFont val="宋体"/>
        <family val="3"/>
        <charset val="134"/>
      </rPr>
      <t>注射用磷酸川芎嗪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二叶青</t>
    </r>
    <r>
      <rPr>
        <sz val="10"/>
        <rFont val="Microsoft Sans Serif"/>
        <family val="2"/>
      </rPr>
      <t>)5/600</t>
    </r>
  </si>
  <si>
    <r>
      <t>100mg</t>
    </r>
    <r>
      <rPr>
        <sz val="10"/>
        <rFont val="宋体"/>
        <family val="3"/>
        <charset val="134"/>
      </rPr>
      <t>注射用磷酸川芎嗪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二叶青</t>
    </r>
    <r>
      <rPr>
        <sz val="10"/>
        <rFont val="Microsoft Sans Serif"/>
        <family val="2"/>
      </rPr>
      <t>)10/1000</t>
    </r>
  </si>
  <si>
    <r>
      <t>50mg</t>
    </r>
    <r>
      <rPr>
        <sz val="10"/>
        <rFont val="宋体"/>
        <family val="3"/>
        <charset val="134"/>
      </rPr>
      <t>注射用盐酸丁咯地尔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二叶星</t>
    </r>
    <r>
      <rPr>
        <sz val="10"/>
        <rFont val="Microsoft Sans Serif"/>
        <family val="2"/>
      </rPr>
      <t>)</t>
    </r>
  </si>
  <si>
    <r>
      <t>200mg</t>
    </r>
    <r>
      <rPr>
        <sz val="10"/>
        <rFont val="宋体"/>
        <family val="3"/>
        <charset val="134"/>
      </rPr>
      <t>注射用盐酸丁咯地尔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二叶星</t>
    </r>
    <r>
      <rPr>
        <sz val="10"/>
        <rFont val="Microsoft Sans Serif"/>
        <family val="2"/>
      </rPr>
      <t>)</t>
    </r>
  </si>
  <si>
    <r>
      <t>100mg</t>
    </r>
    <r>
      <rPr>
        <sz val="10"/>
        <rFont val="宋体"/>
        <family val="3"/>
        <charset val="134"/>
      </rPr>
      <t>注射用盐酸丁咯地尔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二叶星</t>
    </r>
    <r>
      <rPr>
        <sz val="10"/>
        <rFont val="Microsoft Sans Serif"/>
        <family val="2"/>
      </rPr>
      <t>)</t>
    </r>
  </si>
  <si>
    <r>
      <t>50mg</t>
    </r>
    <r>
      <rPr>
        <sz val="10"/>
        <rFont val="宋体"/>
        <family val="3"/>
        <charset val="134"/>
      </rPr>
      <t>注射用盐酸丁咯地尔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二叶星</t>
    </r>
    <r>
      <rPr>
        <sz val="10"/>
        <rFont val="Microsoft Sans Serif"/>
        <family val="2"/>
      </rPr>
      <t>)10</t>
    </r>
  </si>
  <si>
    <r>
      <t>100mg</t>
    </r>
    <r>
      <rPr>
        <sz val="10"/>
        <rFont val="宋体"/>
        <family val="3"/>
        <charset val="134"/>
      </rPr>
      <t>注射用盐酸丁咯地尔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二叶星</t>
    </r>
    <r>
      <rPr>
        <sz val="10"/>
        <rFont val="Microsoft Sans Serif"/>
        <family val="2"/>
      </rPr>
      <t>)6/600</t>
    </r>
  </si>
  <si>
    <r>
      <t>200mg</t>
    </r>
    <r>
      <rPr>
        <sz val="10"/>
        <rFont val="宋体"/>
        <family val="3"/>
        <charset val="134"/>
      </rPr>
      <t>注射用盐酸丁咯地尔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二叶星</t>
    </r>
    <r>
      <rPr>
        <sz val="10"/>
        <rFont val="Microsoft Sans Serif"/>
        <family val="2"/>
      </rPr>
      <t>)6/600</t>
    </r>
  </si>
  <si>
    <r>
      <t>0.1g</t>
    </r>
    <r>
      <rPr>
        <sz val="10"/>
        <rFont val="宋体"/>
        <family val="3"/>
        <charset val="134"/>
      </rPr>
      <t>注射用天麻素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安忆</t>
    </r>
    <r>
      <rPr>
        <sz val="10"/>
        <rFont val="Microsoft Sans Serif"/>
        <family val="2"/>
      </rPr>
      <t>)</t>
    </r>
  </si>
  <si>
    <r>
      <t>0.2g</t>
    </r>
    <r>
      <rPr>
        <sz val="10"/>
        <rFont val="宋体"/>
        <family val="3"/>
        <charset val="134"/>
      </rPr>
      <t>注射用天麻素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安忆</t>
    </r>
    <r>
      <rPr>
        <sz val="10"/>
        <rFont val="Microsoft Sans Serif"/>
        <family val="2"/>
      </rPr>
      <t>)</t>
    </r>
  </si>
  <si>
    <r>
      <t>1.0mg</t>
    </r>
    <r>
      <rPr>
        <sz val="10"/>
        <rFont val="宋体"/>
        <family val="3"/>
        <charset val="134"/>
      </rPr>
      <t>注射用布美他尼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畅泽</t>
    </r>
    <r>
      <rPr>
        <sz val="10"/>
        <rFont val="Microsoft Sans Serif"/>
        <family val="2"/>
      </rPr>
      <t>)</t>
    </r>
  </si>
  <si>
    <r>
      <t>0.2g</t>
    </r>
    <r>
      <rPr>
        <sz val="10"/>
        <rFont val="宋体"/>
        <family val="3"/>
        <charset val="134"/>
      </rPr>
      <t>注射用甲磺酸培氟沙星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二叶欣</t>
    </r>
    <r>
      <rPr>
        <sz val="10"/>
        <rFont val="Microsoft Sans Serif"/>
        <family val="2"/>
      </rPr>
      <t>)</t>
    </r>
  </si>
  <si>
    <r>
      <t>0.4g</t>
    </r>
    <r>
      <rPr>
        <sz val="10"/>
        <rFont val="宋体"/>
        <family val="3"/>
        <charset val="134"/>
      </rPr>
      <t>注射用甲磺酸培氟沙星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二叶欣</t>
    </r>
    <r>
      <rPr>
        <sz val="10"/>
        <rFont val="Microsoft Sans Serif"/>
        <family val="2"/>
      </rPr>
      <t>)</t>
    </r>
  </si>
  <si>
    <r>
      <t>0.2g</t>
    </r>
    <r>
      <rPr>
        <sz val="10"/>
        <rFont val="宋体"/>
        <family val="3"/>
        <charset val="134"/>
      </rPr>
      <t>注射用甲磺酸培氟沙星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二叶欣</t>
    </r>
    <r>
      <rPr>
        <sz val="10"/>
        <rFont val="Microsoft Sans Serif"/>
        <family val="2"/>
      </rPr>
      <t>)300</t>
    </r>
  </si>
  <si>
    <r>
      <t>0.2g</t>
    </r>
    <r>
      <rPr>
        <sz val="10"/>
        <rFont val="宋体"/>
        <family val="3"/>
        <charset val="134"/>
      </rPr>
      <t>注射用甲磺酸培氟沙星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二叶欣</t>
    </r>
    <r>
      <rPr>
        <sz val="10"/>
        <rFont val="Microsoft Sans Serif"/>
        <family val="2"/>
      </rPr>
      <t>)6/600</t>
    </r>
  </si>
  <si>
    <r>
      <t>0.4g</t>
    </r>
    <r>
      <rPr>
        <sz val="10"/>
        <rFont val="宋体"/>
        <family val="3"/>
        <charset val="134"/>
      </rPr>
      <t>注射用甲磺酸培氟沙星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二叶欣</t>
    </r>
    <r>
      <rPr>
        <sz val="10"/>
        <rFont val="Microsoft Sans Serif"/>
        <family val="2"/>
      </rPr>
      <t>)5/600</t>
    </r>
  </si>
  <si>
    <r>
      <t>10mg</t>
    </r>
    <r>
      <rPr>
        <sz val="10"/>
        <rFont val="宋体"/>
        <family val="3"/>
        <charset val="134"/>
      </rPr>
      <t>注射用地尔硫卓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二叶卓</t>
    </r>
    <r>
      <rPr>
        <sz val="10"/>
        <rFont val="Microsoft Sans Serif"/>
        <family val="2"/>
      </rPr>
      <t>)</t>
    </r>
  </si>
  <si>
    <r>
      <t>40mg</t>
    </r>
    <r>
      <rPr>
        <sz val="10"/>
        <rFont val="宋体"/>
        <family val="3"/>
        <charset val="134"/>
      </rPr>
      <t>注射用奥美拉唑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二叶宁</t>
    </r>
    <r>
      <rPr>
        <sz val="10"/>
        <rFont val="Microsoft Sans Serif"/>
        <family val="2"/>
      </rPr>
      <t>)</t>
    </r>
  </si>
  <si>
    <r>
      <t>60mg</t>
    </r>
    <r>
      <rPr>
        <sz val="10"/>
        <rFont val="宋体"/>
        <family val="3"/>
        <charset val="134"/>
      </rPr>
      <t>注射用奥美拉唑钠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二叶宁</t>
    </r>
    <r>
      <rPr>
        <sz val="10"/>
        <rFont val="Microsoft Sans Serif"/>
        <family val="2"/>
      </rPr>
      <t>)10/400</t>
    </r>
  </si>
  <si>
    <r>
      <t>60mg</t>
    </r>
    <r>
      <rPr>
        <sz val="10"/>
        <rFont val="宋体"/>
        <family val="3"/>
        <charset val="134"/>
      </rPr>
      <t>注射用奥美拉唑钠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二叶宁</t>
    </r>
    <r>
      <rPr>
        <sz val="10"/>
        <rFont val="Microsoft Sans Serif"/>
        <family val="2"/>
      </rPr>
      <t>)10/600</t>
    </r>
  </si>
  <si>
    <r>
      <t>1.0g</t>
    </r>
    <r>
      <rPr>
        <sz val="10"/>
        <rFont val="宋体"/>
        <family val="3"/>
        <charset val="134"/>
      </rPr>
      <t>注射用左卡尼汀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二叶汀</t>
    </r>
    <r>
      <rPr>
        <sz val="10"/>
        <rFont val="Microsoft Sans Serif"/>
        <family val="2"/>
      </rPr>
      <t>)200</t>
    </r>
  </si>
  <si>
    <r>
      <t>1.0g</t>
    </r>
    <r>
      <rPr>
        <sz val="10"/>
        <rFont val="宋体"/>
        <family val="3"/>
        <charset val="134"/>
      </rPr>
      <t>注射用左卡尼汀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二叶汀</t>
    </r>
    <r>
      <rPr>
        <sz val="10"/>
        <rFont val="Microsoft Sans Serif"/>
        <family val="2"/>
      </rPr>
      <t>)400</t>
    </r>
  </si>
  <si>
    <r>
      <t>0.2g</t>
    </r>
    <r>
      <rPr>
        <sz val="10"/>
        <rFont val="宋体"/>
        <family val="3"/>
        <charset val="134"/>
      </rPr>
      <t>注射用葡萄糖酸依诺沙星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二叶维</t>
    </r>
    <r>
      <rPr>
        <sz val="10"/>
        <rFont val="Microsoft Sans Serif"/>
        <family val="2"/>
      </rPr>
      <t>)</t>
    </r>
  </si>
  <si>
    <r>
      <t>0.2g</t>
    </r>
    <r>
      <rPr>
        <sz val="10"/>
        <rFont val="宋体"/>
        <family val="3"/>
        <charset val="134"/>
      </rPr>
      <t>注射用葡萄糖酸依诺沙星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二叶维</t>
    </r>
    <r>
      <rPr>
        <sz val="10"/>
        <rFont val="Microsoft Sans Serif"/>
        <family val="2"/>
      </rPr>
      <t>)10</t>
    </r>
  </si>
  <si>
    <r>
      <t>40mg</t>
    </r>
    <r>
      <rPr>
        <sz val="10"/>
        <rFont val="宋体"/>
        <family val="3"/>
        <charset val="134"/>
      </rPr>
      <t>注射用奥扎格雷钠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二叶坦</t>
    </r>
    <r>
      <rPr>
        <sz val="10"/>
        <rFont val="Microsoft Sans Serif"/>
        <family val="2"/>
      </rPr>
      <t>)</t>
    </r>
  </si>
  <si>
    <r>
      <t>20mg</t>
    </r>
    <r>
      <rPr>
        <sz val="10"/>
        <rFont val="宋体"/>
        <family val="3"/>
        <charset val="134"/>
      </rPr>
      <t>注射用奥扎格雷钠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二叶坦</t>
    </r>
    <r>
      <rPr>
        <sz val="10"/>
        <rFont val="Microsoft Sans Serif"/>
        <family val="2"/>
      </rPr>
      <t>)600</t>
    </r>
  </si>
  <si>
    <r>
      <t>80mg</t>
    </r>
    <r>
      <rPr>
        <sz val="10"/>
        <rFont val="宋体"/>
        <family val="3"/>
        <charset val="134"/>
      </rPr>
      <t>注射用奥扎格雷钠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二叶畅</t>
    </r>
    <r>
      <rPr>
        <sz val="10"/>
        <rFont val="Microsoft Sans Serif"/>
        <family val="2"/>
      </rPr>
      <t>)/4</t>
    </r>
  </si>
  <si>
    <r>
      <t>80mg</t>
    </r>
    <r>
      <rPr>
        <sz val="10"/>
        <rFont val="宋体"/>
        <family val="3"/>
        <charset val="134"/>
      </rPr>
      <t>注射用奥扎格雷钠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二叶畅</t>
    </r>
    <r>
      <rPr>
        <sz val="10"/>
        <rFont val="Microsoft Sans Serif"/>
        <family val="2"/>
      </rPr>
      <t>)/10/1000</t>
    </r>
  </si>
  <si>
    <r>
      <t>20mg</t>
    </r>
    <r>
      <rPr>
        <sz val="10"/>
        <rFont val="宋体"/>
        <family val="3"/>
        <charset val="134"/>
      </rPr>
      <t>注射用奥扎格雷钠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二叶坦</t>
    </r>
    <r>
      <rPr>
        <sz val="10"/>
        <rFont val="Microsoft Sans Serif"/>
        <family val="2"/>
      </rPr>
      <t>)1000</t>
    </r>
  </si>
  <si>
    <r>
      <t>40mg</t>
    </r>
    <r>
      <rPr>
        <sz val="10"/>
        <rFont val="Microsoft Sans Serif"/>
        <family val="2"/>
        <charset val="134"/>
      </rPr>
      <t>注射用奥扎格雷钠</t>
    </r>
    <r>
      <rPr>
        <sz val="10"/>
        <rFont val="Microsoft Sans Serif"/>
        <family val="2"/>
      </rPr>
      <t>(</t>
    </r>
    <r>
      <rPr>
        <sz val="10"/>
        <rFont val="Microsoft Sans Serif"/>
        <family val="2"/>
        <charset val="134"/>
      </rPr>
      <t>二叶坦</t>
    </r>
    <r>
      <rPr>
        <sz val="10"/>
        <rFont val="Microsoft Sans Serif"/>
        <family val="2"/>
      </rPr>
      <t>)1000</t>
    </r>
  </si>
  <si>
    <r>
      <t>110mg</t>
    </r>
    <r>
      <rPr>
        <sz val="10"/>
        <rFont val="宋体"/>
        <family val="3"/>
        <charset val="134"/>
      </rPr>
      <t>注射用甲硫氨酸维生素</t>
    </r>
    <r>
      <rPr>
        <sz val="10"/>
        <rFont val="Microsoft Sans Serif"/>
        <family val="2"/>
      </rPr>
      <t>B1(</t>
    </r>
    <r>
      <rPr>
        <sz val="10"/>
        <rFont val="宋体"/>
        <family val="3"/>
        <charset val="134"/>
      </rPr>
      <t>二叶梦</t>
    </r>
    <r>
      <rPr>
        <sz val="10"/>
        <rFont val="Microsoft Sans Serif"/>
        <family val="2"/>
      </rPr>
      <t>)</t>
    </r>
  </si>
  <si>
    <r>
      <t>220mg</t>
    </r>
    <r>
      <rPr>
        <sz val="10"/>
        <rFont val="宋体"/>
        <family val="3"/>
        <charset val="134"/>
      </rPr>
      <t>注射用甲硫氨酸维生素</t>
    </r>
    <r>
      <rPr>
        <sz val="10"/>
        <rFont val="Microsoft Sans Serif"/>
        <family val="2"/>
      </rPr>
      <t>B1(</t>
    </r>
    <r>
      <rPr>
        <sz val="10"/>
        <rFont val="宋体"/>
        <family val="3"/>
        <charset val="134"/>
      </rPr>
      <t>二叶梦</t>
    </r>
    <r>
      <rPr>
        <sz val="10"/>
        <rFont val="Microsoft Sans Serif"/>
        <family val="2"/>
      </rPr>
      <t>)</t>
    </r>
  </si>
  <si>
    <r>
      <rPr>
        <sz val="10"/>
        <rFont val="宋体"/>
        <family val="3"/>
        <charset val="134"/>
      </rPr>
      <t>注射用盐酸吉西他滨</t>
    </r>
  </si>
  <si>
    <r>
      <rPr>
        <sz val="10"/>
        <rFont val="宋体"/>
        <family val="3"/>
        <charset val="134"/>
      </rPr>
      <t>注射用培美曲赛二钠</t>
    </r>
  </si>
  <si>
    <r>
      <rPr>
        <sz val="10"/>
        <rFont val="宋体"/>
        <family val="3"/>
        <charset val="134"/>
      </rPr>
      <t>注射用亚胺培南西司他丁钠</t>
    </r>
  </si>
  <si>
    <r>
      <rPr>
        <sz val="10"/>
        <rFont val="宋体"/>
        <family val="3"/>
        <charset val="134"/>
      </rPr>
      <t>注射用氨曲南</t>
    </r>
  </si>
  <si>
    <r>
      <rPr>
        <sz val="10"/>
        <rFont val="宋体"/>
        <family val="3"/>
        <charset val="134"/>
      </rPr>
      <t>注射用美罗培南</t>
    </r>
  </si>
  <si>
    <r>
      <rPr>
        <sz val="10"/>
        <rFont val="宋体"/>
        <family val="3"/>
        <charset val="134"/>
      </rPr>
      <t>注射用奥沙利铂</t>
    </r>
  </si>
  <si>
    <r>
      <rPr>
        <sz val="10"/>
        <rFont val="Microsoft Sans Serif"/>
        <family val="2"/>
        <charset val="134"/>
      </rPr>
      <t>中试对照产品</t>
    </r>
    <r>
      <rPr>
        <sz val="10"/>
        <rFont val="Microsoft Sans Serif"/>
        <family val="2"/>
      </rPr>
      <t>(</t>
    </r>
    <r>
      <rPr>
        <sz val="10"/>
        <rFont val="Microsoft Sans Serif"/>
        <family val="2"/>
        <charset val="134"/>
      </rPr>
      <t>冻干</t>
    </r>
    <r>
      <rPr>
        <sz val="10"/>
        <rFont val="Microsoft Sans Serif"/>
        <family val="2"/>
      </rPr>
      <t>)</t>
    </r>
  </si>
  <si>
    <r>
      <rPr>
        <sz val="10"/>
        <rFont val="宋体"/>
        <family val="3"/>
        <charset val="134"/>
      </rPr>
      <t>注射用甘草酸二胺</t>
    </r>
  </si>
  <si>
    <r>
      <rPr>
        <sz val="10"/>
        <rFont val="宋体"/>
        <family val="3"/>
        <charset val="134"/>
      </rPr>
      <t>注射用乙酰谷酰胺</t>
    </r>
  </si>
  <si>
    <r>
      <rPr>
        <sz val="10"/>
        <rFont val="宋体"/>
        <family val="3"/>
        <charset val="134"/>
      </rPr>
      <t>注射用胸腺五肽</t>
    </r>
  </si>
  <si>
    <r>
      <rPr>
        <sz val="10"/>
        <rFont val="宋体"/>
        <family val="3"/>
        <charset val="134"/>
      </rPr>
      <t>胶囊类</t>
    </r>
  </si>
  <si>
    <r>
      <rPr>
        <sz val="10"/>
        <rFont val="宋体"/>
        <family val="3"/>
        <charset val="134"/>
      </rPr>
      <t>乙酰螺旋霉素胶囊</t>
    </r>
    <r>
      <rPr>
        <sz val="10"/>
        <rFont val="Microsoft Sans Serif"/>
        <family val="2"/>
      </rPr>
      <t>24/200</t>
    </r>
  </si>
  <si>
    <r>
      <t>0.1g/</t>
    </r>
    <r>
      <rPr>
        <sz val="10"/>
        <rFont val="MS UI Gothic"/>
        <family val="2"/>
      </rPr>
      <t>粒</t>
    </r>
    <r>
      <rPr>
        <sz val="10"/>
        <rFont val="Microsoft Sans Serif"/>
        <family val="2"/>
      </rPr>
      <t>*24</t>
    </r>
  </si>
  <si>
    <r>
      <rPr>
        <sz val="10"/>
        <rFont val="MS UI Gothic"/>
        <family val="2"/>
      </rPr>
      <t>万盒</t>
    </r>
  </si>
  <si>
    <r>
      <rPr>
        <sz val="10"/>
        <rFont val="宋体"/>
        <family val="3"/>
        <charset val="134"/>
      </rPr>
      <t>盐酸雷尼替丁胶囊</t>
    </r>
  </si>
  <si>
    <r>
      <rPr>
        <sz val="10"/>
        <rFont val="宋体"/>
        <family val="3"/>
        <charset val="134"/>
      </rPr>
      <t>麦白霉素胶囊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二叶达</t>
    </r>
    <r>
      <rPr>
        <sz val="10"/>
        <rFont val="Microsoft Sans Serif"/>
        <family val="2"/>
      </rPr>
      <t>)12/500</t>
    </r>
  </si>
  <si>
    <r>
      <rPr>
        <sz val="10"/>
        <rFont val="宋体"/>
        <family val="3"/>
        <charset val="134"/>
      </rPr>
      <t>哥达胶囊</t>
    </r>
    <r>
      <rPr>
        <sz val="10"/>
        <rFont val="Microsoft Sans Serif"/>
        <family val="2"/>
      </rPr>
      <t>2/200</t>
    </r>
  </si>
  <si>
    <r>
      <rPr>
        <sz val="10"/>
        <rFont val="宋体"/>
        <family val="3"/>
        <charset val="134"/>
      </rPr>
      <t>哥达胶囊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简装</t>
    </r>
    <r>
      <rPr>
        <sz val="10"/>
        <rFont val="Microsoft Sans Serif"/>
        <family val="2"/>
      </rPr>
      <t>)</t>
    </r>
  </si>
  <si>
    <r>
      <rPr>
        <sz val="10"/>
        <rFont val="宋体"/>
        <family val="3"/>
        <charset val="134"/>
      </rPr>
      <t>启伟胶囊</t>
    </r>
  </si>
  <si>
    <r>
      <rPr>
        <sz val="10"/>
        <rFont val="宋体"/>
        <family val="3"/>
        <charset val="134"/>
      </rPr>
      <t>哥达胶囊</t>
    </r>
    <r>
      <rPr>
        <sz val="10"/>
        <rFont val="Microsoft Sans Serif"/>
        <family val="2"/>
      </rPr>
      <t>640</t>
    </r>
    <r>
      <rPr>
        <sz val="10"/>
        <rFont val="宋体"/>
        <family val="3"/>
        <charset val="134"/>
      </rPr>
      <t>粒</t>
    </r>
  </si>
  <si>
    <r>
      <rPr>
        <sz val="10"/>
        <rFont val="宋体"/>
        <family val="3"/>
        <charset val="134"/>
      </rPr>
      <t>哥达胶囊</t>
    </r>
    <r>
      <rPr>
        <sz val="10"/>
        <rFont val="Microsoft Sans Serif"/>
        <family val="2"/>
      </rPr>
      <t>800</t>
    </r>
    <r>
      <rPr>
        <sz val="10"/>
        <rFont val="宋体"/>
        <family val="3"/>
        <charset val="134"/>
      </rPr>
      <t>粒</t>
    </r>
  </si>
  <si>
    <r>
      <rPr>
        <sz val="10"/>
        <rFont val="宋体"/>
        <family val="3"/>
        <charset val="134"/>
      </rPr>
      <t>哥达胶囊</t>
    </r>
    <r>
      <rPr>
        <sz val="10"/>
        <rFont val="Microsoft Sans Serif"/>
        <family val="2"/>
      </rPr>
      <t>1280</t>
    </r>
    <r>
      <rPr>
        <sz val="10"/>
        <rFont val="宋体"/>
        <family val="3"/>
        <charset val="134"/>
      </rPr>
      <t>粒</t>
    </r>
  </si>
  <si>
    <r>
      <rPr>
        <sz val="10"/>
        <rFont val="宋体"/>
        <family val="3"/>
        <charset val="134"/>
      </rPr>
      <t>扎莱普隆胶囊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安蓝</t>
    </r>
    <r>
      <rPr>
        <sz val="10"/>
        <rFont val="Microsoft Sans Serif"/>
        <family val="2"/>
      </rPr>
      <t>)2800</t>
    </r>
    <r>
      <rPr>
        <sz val="10"/>
        <rFont val="宋体"/>
        <family val="3"/>
        <charset val="134"/>
      </rPr>
      <t>粒</t>
    </r>
  </si>
  <si>
    <r>
      <rPr>
        <sz val="10"/>
        <rFont val="宋体"/>
        <family val="3"/>
        <charset val="134"/>
      </rPr>
      <t>扎莱普隆胶囊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安蓝</t>
    </r>
    <r>
      <rPr>
        <sz val="10"/>
        <rFont val="Microsoft Sans Serif"/>
        <family val="2"/>
      </rPr>
      <t>)5600</t>
    </r>
    <r>
      <rPr>
        <sz val="10"/>
        <rFont val="宋体"/>
        <family val="3"/>
        <charset val="134"/>
      </rPr>
      <t>粒</t>
    </r>
  </si>
  <si>
    <r>
      <rPr>
        <sz val="10"/>
        <rFont val="宋体"/>
        <family val="3"/>
        <charset val="134"/>
      </rPr>
      <t>哥达胶囊</t>
    </r>
    <r>
      <rPr>
        <sz val="10"/>
        <rFont val="Microsoft Sans Serif"/>
        <family val="2"/>
      </rPr>
      <t>600</t>
    </r>
    <r>
      <rPr>
        <sz val="10"/>
        <rFont val="宋体"/>
        <family val="3"/>
        <charset val="134"/>
      </rPr>
      <t>粒</t>
    </r>
  </si>
  <si>
    <r>
      <rPr>
        <sz val="10"/>
        <rFont val="宋体"/>
        <family val="3"/>
        <charset val="134"/>
      </rPr>
      <t>罗红霉素胶囊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金二叶虹</t>
    </r>
    <r>
      <rPr>
        <sz val="10"/>
        <rFont val="Microsoft Sans Serif"/>
        <family val="2"/>
      </rPr>
      <t>)12×400</t>
    </r>
  </si>
  <si>
    <r>
      <rPr>
        <sz val="10"/>
        <rFont val="宋体"/>
        <family val="3"/>
        <charset val="134"/>
      </rPr>
      <t>罗红霉素胶囊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二叶虹</t>
    </r>
    <r>
      <rPr>
        <sz val="10"/>
        <rFont val="Microsoft Sans Serif"/>
        <family val="2"/>
      </rPr>
      <t>)24×200</t>
    </r>
  </si>
  <si>
    <r>
      <rPr>
        <sz val="10"/>
        <rFont val="宋体"/>
        <family val="3"/>
        <charset val="134"/>
      </rPr>
      <t>罗红霉素胶囊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二叶虹</t>
    </r>
    <r>
      <rPr>
        <sz val="10"/>
        <rFont val="Microsoft Sans Serif"/>
        <family val="2"/>
      </rPr>
      <t>)24×500</t>
    </r>
  </si>
  <si>
    <r>
      <rPr>
        <sz val="10"/>
        <rFont val="宋体"/>
        <family val="3"/>
        <charset val="134"/>
      </rPr>
      <t>罗红霉素胶囊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金二叶虹</t>
    </r>
    <r>
      <rPr>
        <sz val="10"/>
        <rFont val="Microsoft Sans Serif"/>
        <family val="2"/>
      </rPr>
      <t>)12×600</t>
    </r>
  </si>
  <si>
    <r>
      <t>75mg</t>
    </r>
    <r>
      <rPr>
        <sz val="10"/>
        <rFont val="宋体"/>
        <family val="3"/>
        <charset val="134"/>
      </rPr>
      <t>罗红霉素胶囊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二叶虹</t>
    </r>
    <r>
      <rPr>
        <sz val="10"/>
        <rFont val="Microsoft Sans Serif"/>
        <family val="2"/>
      </rPr>
      <t>)24×400</t>
    </r>
  </si>
  <si>
    <r>
      <t>150mg</t>
    </r>
    <r>
      <rPr>
        <sz val="10"/>
        <rFont val="宋体"/>
        <family val="3"/>
        <charset val="134"/>
      </rPr>
      <t>罗红霉素胶囊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二叶虹</t>
    </r>
    <r>
      <rPr>
        <sz val="10"/>
        <rFont val="Microsoft Sans Serif"/>
        <family val="2"/>
      </rPr>
      <t>)12×400</t>
    </r>
  </si>
  <si>
    <r>
      <t>150mg</t>
    </r>
    <r>
      <rPr>
        <sz val="10"/>
        <rFont val="宋体"/>
        <family val="3"/>
        <charset val="134"/>
      </rPr>
      <t>罗红霉素胶囊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二叶虹</t>
    </r>
    <r>
      <rPr>
        <sz val="10"/>
        <rFont val="Microsoft Sans Serif"/>
        <family val="2"/>
      </rPr>
      <t>)10×600</t>
    </r>
  </si>
  <si>
    <r>
      <t>150mg</t>
    </r>
    <r>
      <rPr>
        <sz val="10"/>
        <rFont val="宋体"/>
        <family val="3"/>
        <charset val="134"/>
      </rPr>
      <t>罗红霉素胶囊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二叶虹</t>
    </r>
    <r>
      <rPr>
        <sz val="10"/>
        <rFont val="Microsoft Sans Serif"/>
        <family val="2"/>
      </rPr>
      <t>)6/600</t>
    </r>
  </si>
  <si>
    <r>
      <t>150mg</t>
    </r>
    <r>
      <rPr>
        <sz val="10"/>
        <rFont val="宋体"/>
        <family val="3"/>
        <charset val="134"/>
      </rPr>
      <t>罗红霉素胶囊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二叶虹</t>
    </r>
    <r>
      <rPr>
        <sz val="10"/>
        <rFont val="Microsoft Sans Serif"/>
        <family val="2"/>
      </rPr>
      <t>)10/600</t>
    </r>
  </si>
  <si>
    <r>
      <t>300mg</t>
    </r>
    <r>
      <rPr>
        <sz val="10"/>
        <rFont val="宋体"/>
        <family val="3"/>
        <charset val="134"/>
      </rPr>
      <t>罗红霉素胶囊</t>
    </r>
    <r>
      <rPr>
        <sz val="10"/>
        <rFont val="Microsoft Sans Serif"/>
        <family val="2"/>
      </rPr>
      <t>6/600</t>
    </r>
  </si>
  <si>
    <r>
      <t>75mg</t>
    </r>
    <r>
      <rPr>
        <sz val="10"/>
        <rFont val="宋体"/>
        <family val="3"/>
        <charset val="134"/>
      </rPr>
      <t>罗红霉素胶囊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二叶虹</t>
    </r>
    <r>
      <rPr>
        <sz val="10"/>
        <rFont val="Microsoft Sans Serif"/>
        <family val="2"/>
      </rPr>
      <t>)12×600</t>
    </r>
  </si>
  <si>
    <r>
      <rPr>
        <sz val="10"/>
        <rFont val="宋体"/>
        <family val="3"/>
        <charset val="134"/>
      </rPr>
      <t>二甲双胍格列本脲胶囊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二叶双平</t>
    </r>
    <r>
      <rPr>
        <sz val="10"/>
        <rFont val="Microsoft Sans Serif"/>
        <family val="2"/>
      </rPr>
      <t>)24/400</t>
    </r>
  </si>
  <si>
    <r>
      <rPr>
        <sz val="10"/>
        <rFont val="宋体"/>
        <family val="3"/>
        <charset val="134"/>
      </rPr>
      <t>阿德福韦酯胶囊</t>
    </r>
    <r>
      <rPr>
        <sz val="10"/>
        <rFont val="Microsoft Sans Serif"/>
        <family val="2"/>
      </rPr>
      <t>7*2/400</t>
    </r>
  </si>
  <si>
    <r>
      <rPr>
        <sz val="10"/>
        <rFont val="宋体"/>
        <family val="3"/>
        <charset val="134"/>
      </rPr>
      <t>硫普罗宁胶囊</t>
    </r>
    <r>
      <rPr>
        <sz val="10"/>
        <rFont val="Microsoft Sans Serif"/>
        <family val="2"/>
      </rPr>
      <t>12*2/320</t>
    </r>
  </si>
  <si>
    <r>
      <t>(0.25g</t>
    </r>
    <r>
      <rPr>
        <sz val="10"/>
        <rFont val="宋体"/>
        <family val="3"/>
        <charset val="134"/>
      </rPr>
      <t>阿奇霉素胶囊</t>
    </r>
    <r>
      <rPr>
        <sz val="10"/>
        <rFont val="Microsoft Sans Serif"/>
        <family val="2"/>
      </rPr>
      <t>)6/600</t>
    </r>
  </si>
  <si>
    <r>
      <t>0.25g</t>
    </r>
    <r>
      <rPr>
        <sz val="10"/>
        <rFont val="宋体"/>
        <family val="3"/>
        <charset val="134"/>
      </rPr>
      <t>阿奇霉素胶囊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司可尼</t>
    </r>
    <r>
      <rPr>
        <sz val="10"/>
        <rFont val="Microsoft Sans Serif"/>
        <family val="2"/>
      </rPr>
      <t>)12/300</t>
    </r>
  </si>
  <si>
    <r>
      <t>0.25g</t>
    </r>
    <r>
      <rPr>
        <sz val="10"/>
        <rFont val="宋体"/>
        <family val="3"/>
        <charset val="134"/>
      </rPr>
      <t>阿奇霉素胶囊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司可尼</t>
    </r>
    <r>
      <rPr>
        <sz val="10"/>
        <rFont val="Microsoft Sans Serif"/>
        <family val="2"/>
      </rPr>
      <t>)6/400</t>
    </r>
  </si>
  <si>
    <r>
      <t>0.25g</t>
    </r>
    <r>
      <rPr>
        <sz val="10"/>
        <rFont val="宋体"/>
        <family val="3"/>
        <charset val="134"/>
      </rPr>
      <t>阿奇霉素胶囊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司可尼</t>
    </r>
    <r>
      <rPr>
        <sz val="10"/>
        <rFont val="Microsoft Sans Serif"/>
        <family val="2"/>
      </rPr>
      <t>)12/400</t>
    </r>
  </si>
  <si>
    <r>
      <t>50mg</t>
    </r>
    <r>
      <rPr>
        <sz val="10"/>
        <rFont val="宋体"/>
        <family val="3"/>
        <charset val="134"/>
      </rPr>
      <t>甘草酸二铵胶囊</t>
    </r>
    <r>
      <rPr>
        <sz val="10"/>
        <rFont val="Microsoft Sans Serif"/>
        <family val="2"/>
      </rPr>
      <t>24/200</t>
    </r>
  </si>
  <si>
    <r>
      <t>50mg</t>
    </r>
    <r>
      <rPr>
        <sz val="10"/>
        <rFont val="宋体"/>
        <family val="3"/>
        <charset val="134"/>
      </rPr>
      <t>甘草酸二铵胶囊</t>
    </r>
    <r>
      <rPr>
        <sz val="10"/>
        <rFont val="Microsoft Sans Serif"/>
        <family val="2"/>
      </rPr>
      <t>48/200</t>
    </r>
  </si>
  <si>
    <r>
      <t>20mg</t>
    </r>
    <r>
      <rPr>
        <sz val="10"/>
        <rFont val="宋体"/>
        <family val="3"/>
        <charset val="134"/>
      </rPr>
      <t>奥美拉唑肠溶胶囊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司可安</t>
    </r>
    <r>
      <rPr>
        <sz val="10"/>
        <rFont val="Microsoft Sans Serif"/>
        <family val="2"/>
      </rPr>
      <t>)14/400</t>
    </r>
  </si>
  <si>
    <r>
      <t>20mg</t>
    </r>
    <r>
      <rPr>
        <sz val="10"/>
        <rFont val="宋体"/>
        <family val="3"/>
        <charset val="134"/>
      </rPr>
      <t>奥美拉唑肠溶胶囊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司可安</t>
    </r>
    <r>
      <rPr>
        <sz val="10"/>
        <rFont val="Microsoft Sans Serif"/>
        <family val="2"/>
      </rPr>
      <t>)14/300</t>
    </r>
  </si>
  <si>
    <r>
      <t>20mg</t>
    </r>
    <r>
      <rPr>
        <sz val="10"/>
        <rFont val="宋体"/>
        <family val="3"/>
        <charset val="134"/>
      </rPr>
      <t>奥美拉唑肠溶胶囊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司可安</t>
    </r>
    <r>
      <rPr>
        <sz val="10"/>
        <rFont val="Microsoft Sans Serif"/>
        <family val="2"/>
      </rPr>
      <t>)28/300</t>
    </r>
  </si>
  <si>
    <r>
      <rPr>
        <sz val="10"/>
        <rFont val="Microsoft Sans Serif"/>
        <family val="2"/>
        <charset val="134"/>
      </rPr>
      <t>中试对照产品（胶囊）</t>
    </r>
  </si>
  <si>
    <r>
      <rPr>
        <sz val="10"/>
        <rFont val="宋体"/>
        <family val="3"/>
        <charset val="134"/>
      </rPr>
      <t>中试对照产品（片）乐卡</t>
    </r>
    <r>
      <rPr>
        <sz val="10"/>
        <rFont val="Microsoft Sans Serif"/>
        <family val="2"/>
      </rPr>
      <t xml:space="preserve"> 7</t>
    </r>
    <r>
      <rPr>
        <sz val="10"/>
        <rFont val="宋体"/>
        <family val="3"/>
        <charset val="134"/>
      </rPr>
      <t>片</t>
    </r>
    <r>
      <rPr>
        <sz val="10"/>
        <rFont val="Microsoft Sans Serif"/>
        <family val="2"/>
      </rPr>
      <t>/</t>
    </r>
    <r>
      <rPr>
        <sz val="10"/>
        <rFont val="宋体"/>
        <family val="3"/>
        <charset val="134"/>
      </rPr>
      <t>板</t>
    </r>
  </si>
  <si>
    <r>
      <rPr>
        <sz val="10"/>
        <rFont val="MS UI Gothic"/>
        <family val="2"/>
      </rPr>
      <t>万片</t>
    </r>
  </si>
  <si>
    <r>
      <t>10mg</t>
    </r>
    <r>
      <rPr>
        <sz val="10"/>
        <rFont val="宋体"/>
        <family val="3"/>
        <charset val="134"/>
      </rPr>
      <t>盐酸乐卡地平片</t>
    </r>
    <r>
      <rPr>
        <sz val="10"/>
        <rFont val="Microsoft Sans Serif"/>
        <family val="2"/>
      </rPr>
      <t xml:space="preserve">  7</t>
    </r>
    <r>
      <rPr>
        <sz val="10"/>
        <rFont val="宋体"/>
        <family val="3"/>
        <charset val="134"/>
      </rPr>
      <t>片</t>
    </r>
    <r>
      <rPr>
        <sz val="10"/>
        <rFont val="Microsoft Sans Serif"/>
        <family val="2"/>
      </rPr>
      <t>/</t>
    </r>
    <r>
      <rPr>
        <sz val="10"/>
        <rFont val="宋体"/>
        <family val="3"/>
        <charset val="134"/>
      </rPr>
      <t>板</t>
    </r>
  </si>
  <si>
    <r>
      <t>20mg</t>
    </r>
    <r>
      <rPr>
        <sz val="10"/>
        <rFont val="Microsoft Sans Serif"/>
        <family val="2"/>
        <charset val="134"/>
      </rPr>
      <t>盐酸齐拉西酮胶囊</t>
    </r>
  </si>
  <si>
    <r>
      <rPr>
        <sz val="10"/>
        <rFont val="MS UI Gothic"/>
        <family val="2"/>
      </rPr>
      <t>万粒</t>
    </r>
  </si>
  <si>
    <r>
      <rPr>
        <sz val="10"/>
        <rFont val="宋体"/>
        <family val="3"/>
        <charset val="134"/>
      </rPr>
      <t>片剂</t>
    </r>
  </si>
  <si>
    <r>
      <rPr>
        <b/>
        <sz val="10"/>
        <rFont val="宋体"/>
        <family val="3"/>
        <charset val="134"/>
      </rPr>
      <t>合计</t>
    </r>
  </si>
  <si>
    <r>
      <rPr>
        <sz val="10"/>
        <rFont val="Microsoft Sans Serif"/>
        <family val="2"/>
        <charset val="134"/>
      </rPr>
      <t>青霉素类</t>
    </r>
  </si>
  <si>
    <r>
      <t>80</t>
    </r>
    <r>
      <rPr>
        <sz val="10"/>
        <rFont val="Microsoft Sans Serif"/>
        <family val="2"/>
        <charset val="134"/>
      </rPr>
      <t>万</t>
    </r>
    <r>
      <rPr>
        <sz val="10"/>
        <rFont val="Microsoft Sans Serif"/>
        <family val="2"/>
      </rPr>
      <t>μ</t>
    </r>
    <r>
      <rPr>
        <sz val="10"/>
        <rFont val="Microsoft Sans Serif"/>
        <family val="2"/>
        <charset val="134"/>
      </rPr>
      <t>注射用青霉素钠</t>
    </r>
  </si>
  <si>
    <r>
      <t>80</t>
    </r>
    <r>
      <rPr>
        <sz val="10"/>
        <rFont val="宋体"/>
        <family val="3"/>
        <charset val="134"/>
      </rPr>
      <t>万</t>
    </r>
    <r>
      <rPr>
        <sz val="10"/>
        <rFont val="Microsoft Sans Serif"/>
        <family val="2"/>
      </rPr>
      <t>μ</t>
    </r>
  </si>
  <si>
    <r>
      <rPr>
        <sz val="10"/>
        <rFont val="Microsoft Sans Serif"/>
        <family val="2"/>
        <charset val="134"/>
      </rPr>
      <t>万支</t>
    </r>
  </si>
  <si>
    <r>
      <t>160</t>
    </r>
    <r>
      <rPr>
        <sz val="10"/>
        <rFont val="Microsoft Sans Serif"/>
        <family val="2"/>
        <charset val="134"/>
      </rPr>
      <t>万</t>
    </r>
    <r>
      <rPr>
        <sz val="10"/>
        <rFont val="Microsoft Sans Serif"/>
        <family val="2"/>
      </rPr>
      <t>μ</t>
    </r>
    <r>
      <rPr>
        <sz val="10"/>
        <rFont val="Microsoft Sans Serif"/>
        <family val="2"/>
        <charset val="134"/>
      </rPr>
      <t>注射用青霉素钠</t>
    </r>
  </si>
  <si>
    <r>
      <t>160</t>
    </r>
    <r>
      <rPr>
        <sz val="10"/>
        <rFont val="宋体"/>
        <family val="3"/>
        <charset val="134"/>
      </rPr>
      <t>万</t>
    </r>
    <r>
      <rPr>
        <sz val="10"/>
        <rFont val="Microsoft Sans Serif"/>
        <family val="2"/>
      </rPr>
      <t>μ</t>
    </r>
  </si>
  <si>
    <r>
      <t>1.0g</t>
    </r>
    <r>
      <rPr>
        <sz val="10"/>
        <rFont val="Microsoft Sans Serif"/>
        <family val="2"/>
        <charset val="134"/>
      </rPr>
      <t>注射用美洛西林钠</t>
    </r>
    <r>
      <rPr>
        <sz val="10"/>
        <rFont val="Microsoft Sans Serif"/>
        <family val="2"/>
      </rPr>
      <t>(</t>
    </r>
    <r>
      <rPr>
        <sz val="10"/>
        <rFont val="Microsoft Sans Serif"/>
        <family val="2"/>
        <charset val="134"/>
      </rPr>
      <t>二叶美</t>
    </r>
    <r>
      <rPr>
        <sz val="10"/>
        <rFont val="Microsoft Sans Serif"/>
        <family val="2"/>
      </rPr>
      <t>)</t>
    </r>
  </si>
  <si>
    <r>
      <t>400</t>
    </r>
    <r>
      <rPr>
        <sz val="10"/>
        <rFont val="宋体"/>
        <family val="3"/>
        <charset val="134"/>
      </rPr>
      <t>万</t>
    </r>
    <r>
      <rPr>
        <sz val="10"/>
        <rFont val="Microsoft Sans Serif"/>
        <family val="2"/>
      </rPr>
      <t>μ</t>
    </r>
  </si>
  <si>
    <r>
      <t>0.75g</t>
    </r>
    <r>
      <rPr>
        <sz val="10"/>
        <rFont val="Microsoft Sans Serif"/>
        <family val="2"/>
        <charset val="134"/>
      </rPr>
      <t>注射用氨苄西林钠舒巴坦钠</t>
    </r>
    <r>
      <rPr>
        <sz val="10"/>
        <rFont val="Microsoft Sans Serif"/>
        <family val="2"/>
      </rPr>
      <t>(</t>
    </r>
    <r>
      <rPr>
        <sz val="10"/>
        <rFont val="Microsoft Sans Serif"/>
        <family val="2"/>
        <charset val="134"/>
      </rPr>
      <t>二叶舒</t>
    </r>
    <r>
      <rPr>
        <sz val="10"/>
        <rFont val="Microsoft Sans Serif"/>
        <family val="2"/>
      </rPr>
      <t>)</t>
    </r>
  </si>
  <si>
    <r>
      <t>3.0g</t>
    </r>
    <r>
      <rPr>
        <sz val="10"/>
        <rFont val="Microsoft Sans Serif"/>
        <family val="2"/>
        <charset val="134"/>
      </rPr>
      <t>注射用氨苄西林钠舒巴坦钠</t>
    </r>
    <r>
      <rPr>
        <sz val="10"/>
        <rFont val="Microsoft Sans Serif"/>
        <family val="2"/>
      </rPr>
      <t>(</t>
    </r>
    <r>
      <rPr>
        <sz val="10"/>
        <rFont val="Microsoft Sans Serif"/>
        <family val="2"/>
        <charset val="134"/>
      </rPr>
      <t>二叶舒</t>
    </r>
    <r>
      <rPr>
        <sz val="10"/>
        <rFont val="Microsoft Sans Serif"/>
        <family val="2"/>
      </rPr>
      <t>)10/600</t>
    </r>
  </si>
  <si>
    <r>
      <t>1.5g</t>
    </r>
    <r>
      <rPr>
        <sz val="10"/>
        <rFont val="Microsoft Sans Serif"/>
        <family val="2"/>
        <charset val="134"/>
      </rPr>
      <t>注射用氨苄西林钠舒巴坦钠</t>
    </r>
    <r>
      <rPr>
        <sz val="10"/>
        <rFont val="Microsoft Sans Serif"/>
        <family val="2"/>
      </rPr>
      <t>(</t>
    </r>
    <r>
      <rPr>
        <sz val="10"/>
        <rFont val="Microsoft Sans Serif"/>
        <family val="2"/>
        <charset val="134"/>
      </rPr>
      <t>二叶舒</t>
    </r>
    <r>
      <rPr>
        <sz val="10"/>
        <rFont val="Microsoft Sans Serif"/>
        <family val="2"/>
      </rPr>
      <t>)10/600</t>
    </r>
  </si>
  <si>
    <r>
      <t>2.25g</t>
    </r>
    <r>
      <rPr>
        <sz val="10"/>
        <rFont val="Microsoft Sans Serif"/>
        <family val="2"/>
        <charset val="134"/>
      </rPr>
      <t>注射用氨苄西林钠舒巴坦钠</t>
    </r>
    <r>
      <rPr>
        <sz val="10"/>
        <rFont val="Microsoft Sans Serif"/>
        <family val="2"/>
      </rPr>
      <t>(</t>
    </r>
    <r>
      <rPr>
        <sz val="10"/>
        <rFont val="Microsoft Sans Serif"/>
        <family val="2"/>
        <charset val="134"/>
      </rPr>
      <t>二叶舒</t>
    </r>
    <r>
      <rPr>
        <sz val="10"/>
        <rFont val="Microsoft Sans Serif"/>
        <family val="2"/>
      </rPr>
      <t>)10/600</t>
    </r>
  </si>
  <si>
    <r>
      <t>0.75g</t>
    </r>
    <r>
      <rPr>
        <sz val="10"/>
        <rFont val="Microsoft Sans Serif"/>
        <family val="2"/>
        <charset val="134"/>
      </rPr>
      <t>注射用阿莫西林钠舒巴坦钠</t>
    </r>
    <r>
      <rPr>
        <sz val="10"/>
        <rFont val="Microsoft Sans Serif"/>
        <family val="2"/>
      </rPr>
      <t>(</t>
    </r>
    <r>
      <rPr>
        <sz val="10"/>
        <rFont val="Microsoft Sans Serif"/>
        <family val="2"/>
        <charset val="134"/>
      </rPr>
      <t>二叶强</t>
    </r>
    <r>
      <rPr>
        <sz val="10"/>
        <rFont val="Microsoft Sans Serif"/>
        <family val="2"/>
      </rPr>
      <t>)</t>
    </r>
  </si>
  <si>
    <r>
      <t>3.0g</t>
    </r>
    <r>
      <rPr>
        <sz val="10"/>
        <rFont val="Microsoft Sans Serif"/>
        <family val="2"/>
        <charset val="134"/>
      </rPr>
      <t>注射用阿莫西林钠舒巴坦钠</t>
    </r>
    <r>
      <rPr>
        <sz val="10"/>
        <rFont val="Microsoft Sans Serif"/>
        <family val="2"/>
      </rPr>
      <t>(</t>
    </r>
    <r>
      <rPr>
        <sz val="10"/>
        <rFont val="Microsoft Sans Serif"/>
        <family val="2"/>
        <charset val="134"/>
      </rPr>
      <t>二叶强</t>
    </r>
    <r>
      <rPr>
        <sz val="10"/>
        <rFont val="Microsoft Sans Serif"/>
        <family val="2"/>
      </rPr>
      <t>)</t>
    </r>
  </si>
  <si>
    <r>
      <t>1.5g</t>
    </r>
    <r>
      <rPr>
        <sz val="10"/>
        <rFont val="Microsoft Sans Serif"/>
        <family val="2"/>
        <charset val="134"/>
      </rPr>
      <t>注射用阿莫西林钠舒巴坦钠</t>
    </r>
    <r>
      <rPr>
        <sz val="10"/>
        <rFont val="Microsoft Sans Serif"/>
        <family val="2"/>
      </rPr>
      <t>(</t>
    </r>
    <r>
      <rPr>
        <sz val="10"/>
        <rFont val="Microsoft Sans Serif"/>
        <family val="2"/>
        <charset val="134"/>
      </rPr>
      <t>二叶强</t>
    </r>
    <r>
      <rPr>
        <sz val="10"/>
        <rFont val="Microsoft Sans Serif"/>
        <family val="2"/>
      </rPr>
      <t>)10</t>
    </r>
  </si>
  <si>
    <r>
      <t>0.6g</t>
    </r>
    <r>
      <rPr>
        <sz val="10"/>
        <rFont val="Microsoft Sans Serif"/>
        <family val="2"/>
        <charset val="134"/>
      </rPr>
      <t>注射用阿莫西林钠克拉维酸钾</t>
    </r>
    <r>
      <rPr>
        <sz val="10"/>
        <rFont val="Microsoft Sans Serif"/>
        <family val="2"/>
      </rPr>
      <t>(</t>
    </r>
    <r>
      <rPr>
        <sz val="10"/>
        <rFont val="Microsoft Sans Serif"/>
        <family val="2"/>
        <charset val="134"/>
      </rPr>
      <t>二叶克</t>
    </r>
    <r>
      <rPr>
        <sz val="10"/>
        <rFont val="Microsoft Sans Serif"/>
        <family val="2"/>
      </rPr>
      <t>)</t>
    </r>
  </si>
  <si>
    <r>
      <t>1.0g</t>
    </r>
    <r>
      <rPr>
        <sz val="10"/>
        <rFont val="Microsoft Sans Serif"/>
        <family val="2"/>
        <charset val="134"/>
      </rPr>
      <t>注射用阿洛西林钠</t>
    </r>
    <r>
      <rPr>
        <sz val="10"/>
        <rFont val="Microsoft Sans Serif"/>
        <family val="2"/>
      </rPr>
      <t>(</t>
    </r>
    <r>
      <rPr>
        <sz val="10"/>
        <rFont val="Microsoft Sans Serif"/>
        <family val="2"/>
        <charset val="134"/>
      </rPr>
      <t>欧乐施</t>
    </r>
    <r>
      <rPr>
        <sz val="10"/>
        <rFont val="Microsoft Sans Serif"/>
        <family val="2"/>
      </rPr>
      <t>)</t>
    </r>
  </si>
  <si>
    <t>711076</t>
  </si>
  <si>
    <r>
      <t>3.0g</t>
    </r>
    <r>
      <rPr>
        <sz val="10"/>
        <rFont val="宋体"/>
        <family val="3"/>
        <charset val="134"/>
      </rPr>
      <t>注射用阿洛西林钠</t>
    </r>
    <r>
      <rPr>
        <sz val="10"/>
        <rFont val="Microsoft Sans Serif"/>
        <family val="2"/>
        <charset val="134"/>
      </rPr>
      <t/>
    </r>
  </si>
  <si>
    <r>
      <t>2.0g</t>
    </r>
    <r>
      <rPr>
        <sz val="10"/>
        <rFont val="Microsoft Sans Serif"/>
        <family val="2"/>
        <charset val="134"/>
      </rPr>
      <t>注射用美洛西林钠</t>
    </r>
    <r>
      <rPr>
        <sz val="10"/>
        <rFont val="Microsoft Sans Serif"/>
        <family val="2"/>
      </rPr>
      <t>(</t>
    </r>
    <r>
      <rPr>
        <sz val="10"/>
        <rFont val="Microsoft Sans Serif"/>
        <family val="2"/>
        <charset val="134"/>
      </rPr>
      <t>二叶美</t>
    </r>
    <r>
      <rPr>
        <sz val="10"/>
        <rFont val="Microsoft Sans Serif"/>
        <family val="2"/>
      </rPr>
      <t>)</t>
    </r>
  </si>
  <si>
    <r>
      <t>3.0g</t>
    </r>
    <r>
      <rPr>
        <sz val="10"/>
        <rFont val="Microsoft Sans Serif"/>
        <family val="2"/>
        <charset val="134"/>
      </rPr>
      <t>注射用美洛西林钠</t>
    </r>
    <r>
      <rPr>
        <sz val="10"/>
        <rFont val="Microsoft Sans Serif"/>
        <family val="2"/>
      </rPr>
      <t>(</t>
    </r>
    <r>
      <rPr>
        <sz val="10"/>
        <rFont val="Microsoft Sans Serif"/>
        <family val="2"/>
        <charset val="134"/>
      </rPr>
      <t>二叶美</t>
    </r>
    <r>
      <rPr>
        <sz val="10"/>
        <rFont val="Microsoft Sans Serif"/>
        <family val="2"/>
      </rPr>
      <t>)10</t>
    </r>
  </si>
  <si>
    <r>
      <t>3.2g</t>
    </r>
    <r>
      <rPr>
        <sz val="10"/>
        <rFont val="宋体"/>
        <family val="3"/>
        <charset val="134"/>
      </rPr>
      <t>注射用替卡西林钠克拉维酸钾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二叶康</t>
    </r>
    <r>
      <rPr>
        <sz val="10"/>
        <rFont val="Microsoft Sans Serif"/>
        <family val="2"/>
      </rPr>
      <t>)/600</t>
    </r>
  </si>
  <si>
    <r>
      <t>3.375g</t>
    </r>
    <r>
      <rPr>
        <sz val="10"/>
        <rFont val="Microsoft Sans Serif"/>
        <family val="2"/>
        <charset val="134"/>
      </rPr>
      <t>注射用哌拉西林钠他唑巴坦钠</t>
    </r>
    <r>
      <rPr>
        <sz val="10"/>
        <rFont val="Microsoft Sans Serif"/>
        <family val="2"/>
      </rPr>
      <t>(</t>
    </r>
    <r>
      <rPr>
        <sz val="10"/>
        <rFont val="Microsoft Sans Serif"/>
        <family val="2"/>
        <charset val="134"/>
      </rPr>
      <t>哌舒西林</t>
    </r>
    <r>
      <rPr>
        <sz val="10"/>
        <rFont val="Microsoft Sans Serif"/>
        <family val="2"/>
      </rPr>
      <t>)10/400</t>
    </r>
  </si>
  <si>
    <r>
      <t>4.5g</t>
    </r>
    <r>
      <rPr>
        <sz val="10"/>
        <rFont val="Microsoft Sans Serif"/>
        <family val="2"/>
        <charset val="134"/>
      </rPr>
      <t>注射用哌拉西林钠他唑巴坦钠</t>
    </r>
    <r>
      <rPr>
        <sz val="10"/>
        <rFont val="Microsoft Sans Serif"/>
        <family val="2"/>
      </rPr>
      <t>(</t>
    </r>
    <r>
      <rPr>
        <sz val="10"/>
        <rFont val="Microsoft Sans Serif"/>
        <family val="2"/>
        <charset val="134"/>
      </rPr>
      <t>哌舒西林</t>
    </r>
    <r>
      <rPr>
        <sz val="10"/>
        <rFont val="Microsoft Sans Serif"/>
        <family val="2"/>
      </rPr>
      <t>)10/400</t>
    </r>
  </si>
  <si>
    <r>
      <t>2.5g</t>
    </r>
    <r>
      <rPr>
        <sz val="10"/>
        <rFont val="宋体"/>
        <family val="3"/>
        <charset val="134"/>
      </rPr>
      <t>注射用美洛西林钠舒巴坦钠</t>
    </r>
    <r>
      <rPr>
        <sz val="10"/>
        <rFont val="Microsoft Sans Serif"/>
        <family val="2"/>
      </rPr>
      <t>(</t>
    </r>
    <r>
      <rPr>
        <sz val="10"/>
        <rFont val="Microsoft Sans Serif"/>
        <family val="2"/>
        <charset val="134"/>
      </rPr>
      <t>二叶佳</t>
    </r>
    <r>
      <rPr>
        <sz val="10"/>
        <rFont val="Microsoft Sans Serif"/>
        <family val="2"/>
      </rPr>
      <t>)</t>
    </r>
  </si>
  <si>
    <r>
      <t>1.1g</t>
    </r>
    <r>
      <rPr>
        <sz val="10"/>
        <rFont val="宋体"/>
        <family val="3"/>
        <charset val="134"/>
      </rPr>
      <t>注射用阿莫西林钠克拉维酸钾</t>
    </r>
    <r>
      <rPr>
        <sz val="10"/>
        <rFont val="Microsoft Sans Serif"/>
        <family val="2"/>
      </rPr>
      <t>10:1</t>
    </r>
  </si>
  <si>
    <r>
      <rPr>
        <sz val="10"/>
        <rFont val="Microsoft Sans Serif"/>
        <family val="2"/>
        <charset val="134"/>
      </rPr>
      <t>调整（</t>
    </r>
    <r>
      <rPr>
        <sz val="10"/>
        <rFont val="Microsoft Sans Serif"/>
        <family val="2"/>
      </rPr>
      <t>GMP</t>
    </r>
    <r>
      <rPr>
        <sz val="10"/>
        <rFont val="Microsoft Sans Serif"/>
        <family val="2"/>
        <charset val="134"/>
      </rPr>
      <t>）</t>
    </r>
  </si>
  <si>
    <r>
      <rPr>
        <b/>
        <sz val="10"/>
        <rFont val="Microsoft Sans Serif"/>
        <family val="2"/>
        <charset val="134"/>
      </rPr>
      <t>总计：</t>
    </r>
  </si>
  <si>
    <r>
      <rPr>
        <b/>
        <sz val="10"/>
        <rFont val="宋体"/>
        <family val="3"/>
        <charset val="134"/>
      </rPr>
      <t>苯唑西林钠原药车间</t>
    </r>
    <r>
      <rPr>
        <b/>
        <sz val="10"/>
        <rFont val="Microsoft Sans Serif"/>
        <family val="2"/>
      </rPr>
      <t>(</t>
    </r>
    <r>
      <rPr>
        <b/>
        <sz val="10"/>
        <rFont val="宋体"/>
        <family val="3"/>
        <charset val="134"/>
      </rPr>
      <t>新厂）</t>
    </r>
    <phoneticPr fontId="11" type="noConversion"/>
  </si>
  <si>
    <r>
      <rPr>
        <b/>
        <sz val="10"/>
        <rFont val="宋体"/>
        <family val="3"/>
        <charset val="134"/>
      </rPr>
      <t>冻干原料药车间（新厂）</t>
    </r>
    <phoneticPr fontId="11" type="noConversion"/>
  </si>
  <si>
    <r>
      <rPr>
        <b/>
        <sz val="10"/>
        <rFont val="宋体"/>
        <family val="3"/>
        <charset val="134"/>
      </rPr>
      <t>合成车间、溶媒回收车间（新厂）</t>
    </r>
    <phoneticPr fontId="11" type="noConversion"/>
  </si>
  <si>
    <r>
      <rPr>
        <b/>
        <sz val="10"/>
        <rFont val="宋体"/>
        <family val="3"/>
        <charset val="134"/>
      </rPr>
      <t>普通原料药车间（新厂）</t>
    </r>
    <phoneticPr fontId="11" type="noConversion"/>
  </si>
  <si>
    <r>
      <rPr>
        <b/>
        <sz val="10"/>
        <rFont val="宋体"/>
        <family val="3"/>
        <charset val="134"/>
      </rPr>
      <t>青霉素粉针车间（新厂）</t>
    </r>
    <phoneticPr fontId="11" type="noConversion"/>
  </si>
  <si>
    <r>
      <rPr>
        <b/>
        <sz val="10"/>
        <rFont val="宋体"/>
        <family val="3"/>
        <charset val="134"/>
      </rPr>
      <t>头孢粉针车间（新厂）</t>
    </r>
    <phoneticPr fontId="11" type="noConversion"/>
  </si>
  <si>
    <r>
      <rPr>
        <b/>
        <sz val="10"/>
        <rFont val="宋体"/>
        <family val="3"/>
        <charset val="134"/>
      </rPr>
      <t>冻干粉针车间（新厂）</t>
    </r>
    <phoneticPr fontId="11" type="noConversion"/>
  </si>
  <si>
    <r>
      <rPr>
        <b/>
        <sz val="10"/>
        <rFont val="宋体"/>
        <family val="3"/>
        <charset val="134"/>
      </rPr>
      <t>胶囊剂车间（新厂）</t>
    </r>
    <phoneticPr fontId="11" type="noConversion"/>
  </si>
  <si>
    <r>
      <rPr>
        <b/>
        <sz val="10"/>
        <rFont val="宋体"/>
        <family val="3"/>
        <charset val="134"/>
      </rPr>
      <t>口服原料药综合车间</t>
    </r>
    <phoneticPr fontId="11" type="noConversion"/>
  </si>
  <si>
    <r>
      <rPr>
        <b/>
        <sz val="10"/>
        <rFont val="宋体"/>
        <family val="3"/>
        <charset val="134"/>
      </rPr>
      <t>青霉素粉针二期（新厂）</t>
    </r>
    <phoneticPr fontId="11" type="noConversion"/>
  </si>
  <si>
    <t>711077</t>
    <phoneticPr fontId="10" type="noConversion"/>
  </si>
  <si>
    <r>
      <t>1.5g</t>
    </r>
    <r>
      <rPr>
        <sz val="10"/>
        <rFont val="宋体"/>
        <family val="3"/>
        <charset val="134"/>
      </rPr>
      <t>注射用阿洛西林钠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二叶达</t>
    </r>
    <r>
      <rPr>
        <sz val="10"/>
        <rFont val="Microsoft Sans Serif"/>
        <family val="2"/>
      </rPr>
      <t>)</t>
    </r>
    <phoneticPr fontId="10" type="noConversion"/>
  </si>
  <si>
    <t>无菌磷酸氢二钠</t>
    <phoneticPr fontId="10" type="noConversion"/>
  </si>
  <si>
    <t>711078</t>
  </si>
  <si>
    <r>
      <t>2.0g</t>
    </r>
    <r>
      <rPr>
        <sz val="10"/>
        <rFont val="宋体"/>
        <family val="3"/>
        <charset val="134"/>
      </rPr>
      <t>注射用阿洛西林钠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二叶达</t>
    </r>
    <r>
      <rPr>
        <sz val="10"/>
        <rFont val="Microsoft Sans Serif"/>
        <family val="2"/>
      </rPr>
      <t>)</t>
    </r>
    <phoneticPr fontId="10" type="noConversion"/>
  </si>
  <si>
    <t>2.0g</t>
    <phoneticPr fontId="10" type="noConversion"/>
  </si>
  <si>
    <t>711079</t>
  </si>
  <si>
    <r>
      <t>1.0g</t>
    </r>
    <r>
      <rPr>
        <sz val="10"/>
        <rFont val="宋体"/>
        <family val="3"/>
        <charset val="134"/>
      </rPr>
      <t>注射用阿洛西林钠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二叶达</t>
    </r>
    <r>
      <rPr>
        <sz val="10"/>
        <rFont val="Microsoft Sans Serif"/>
        <family val="2"/>
      </rPr>
      <t>)</t>
    </r>
    <phoneticPr fontId="10" type="noConversion"/>
  </si>
  <si>
    <t>1.0g</t>
    <phoneticPr fontId="10" type="noConversion"/>
  </si>
  <si>
    <t>71205C</t>
    <phoneticPr fontId="10" type="noConversion"/>
  </si>
  <si>
    <r>
      <t>1.0g</t>
    </r>
    <r>
      <rPr>
        <sz val="10"/>
        <rFont val="宋体"/>
        <family val="3"/>
        <charset val="134"/>
      </rPr>
      <t>注射用头孢哌酮钠舒巴坦钠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二叶灵</t>
    </r>
    <r>
      <rPr>
        <sz val="10"/>
        <rFont val="Microsoft Sans Serif"/>
        <family val="2"/>
      </rPr>
      <t>)400</t>
    </r>
    <phoneticPr fontId="10" type="noConversion"/>
  </si>
  <si>
    <r>
      <t>1.0g</t>
    </r>
    <r>
      <rPr>
        <sz val="10"/>
        <rFont val="宋体"/>
        <family val="3"/>
        <charset val="134"/>
      </rPr>
      <t>（</t>
    </r>
    <r>
      <rPr>
        <sz val="10"/>
        <rFont val="Microsoft Sans Serif"/>
        <family val="2"/>
      </rPr>
      <t>1</t>
    </r>
    <r>
      <rPr>
        <sz val="10"/>
        <rFont val="宋体"/>
        <family val="3"/>
        <charset val="134"/>
      </rPr>
      <t>支</t>
    </r>
    <r>
      <rPr>
        <sz val="10"/>
        <rFont val="Microsoft Sans Serif"/>
        <family val="2"/>
      </rPr>
      <t>)</t>
    </r>
    <phoneticPr fontId="10" type="noConversion"/>
  </si>
  <si>
    <t>713161</t>
    <phoneticPr fontId="10" type="noConversion"/>
  </si>
  <si>
    <t>713162</t>
    <phoneticPr fontId="10" type="noConversion"/>
  </si>
  <si>
    <t>万支</t>
    <phoneticPr fontId="10" type="noConversion"/>
  </si>
  <si>
    <t>万支</t>
    <phoneticPr fontId="10" type="noConversion"/>
  </si>
  <si>
    <r>
      <t>2015.03</t>
    </r>
    <r>
      <rPr>
        <sz val="10"/>
        <rFont val="宋体"/>
        <family val="3"/>
        <charset val="134"/>
      </rPr>
      <t>月耗用</t>
    </r>
    <phoneticPr fontId="10" type="noConversion"/>
  </si>
  <si>
    <r>
      <t>2015.03</t>
    </r>
    <r>
      <rPr>
        <sz val="10"/>
        <rFont val="宋体"/>
        <family val="3"/>
        <charset val="134"/>
      </rPr>
      <t>月单耗</t>
    </r>
    <phoneticPr fontId="10" type="noConversion"/>
  </si>
  <si>
    <t>713161</t>
    <phoneticPr fontId="10" type="noConversion"/>
  </si>
  <si>
    <t>713162</t>
    <phoneticPr fontId="10" type="noConversion"/>
  </si>
  <si>
    <t>以生产工时24 冻干工时64 成本如上 现了解实际2种为同一天生产 应公用24与64 所以现各按一半计算 结果如下:</t>
    <phoneticPr fontId="10" type="noConversion"/>
  </si>
  <si>
    <r>
      <t>2015.03</t>
    </r>
    <r>
      <rPr>
        <sz val="10"/>
        <rFont val="宋体"/>
        <family val="3"/>
        <charset val="134"/>
      </rPr>
      <t>月耗用</t>
    </r>
    <phoneticPr fontId="10" type="noConversion"/>
  </si>
  <si>
    <t>按2个品种混在一起统算 结果如下：</t>
    <phoneticPr fontId="10" type="noConversion"/>
  </si>
  <si>
    <t>注射用依诺肝素钠</t>
    <phoneticPr fontId="10" type="noConversion"/>
  </si>
  <si>
    <t>以上价格全为无税单价</t>
    <phoneticPr fontId="10" type="noConversion"/>
  </si>
  <si>
    <r>
      <t>2015.01</t>
    </r>
    <r>
      <rPr>
        <sz val="10"/>
        <rFont val="宋体"/>
        <family val="3"/>
        <charset val="134"/>
      </rPr>
      <t>月</t>
    </r>
    <phoneticPr fontId="10" type="noConversion"/>
  </si>
  <si>
    <r>
      <t>2015.02</t>
    </r>
    <r>
      <rPr>
        <sz val="10"/>
        <rFont val="宋体"/>
        <family val="3"/>
        <charset val="134"/>
      </rPr>
      <t>月</t>
    </r>
    <phoneticPr fontId="10" type="noConversion"/>
  </si>
  <si>
    <r>
      <t>2015.03</t>
    </r>
    <r>
      <rPr>
        <sz val="10"/>
        <rFont val="宋体"/>
        <family val="3"/>
        <charset val="134"/>
      </rPr>
      <t>月</t>
    </r>
    <phoneticPr fontId="10" type="noConversion"/>
  </si>
  <si>
    <r>
      <t>2015.04</t>
    </r>
    <r>
      <rPr>
        <sz val="10"/>
        <rFont val="宋体"/>
        <family val="3"/>
        <charset val="134"/>
      </rPr>
      <t>月</t>
    </r>
    <phoneticPr fontId="10" type="noConversion"/>
  </si>
  <si>
    <t>原药</t>
    <phoneticPr fontId="10" type="noConversion"/>
  </si>
  <si>
    <t>原药效率</t>
    <phoneticPr fontId="10" type="noConversion"/>
  </si>
  <si>
    <r>
      <rPr>
        <sz val="10"/>
        <rFont val="宋体"/>
        <family val="3"/>
        <charset val="134"/>
      </rPr>
      <t>阿德福韦酯胶囊</t>
    </r>
    <r>
      <rPr>
        <sz val="10"/>
        <rFont val="Microsoft Sans Serif"/>
        <family val="2"/>
      </rPr>
      <t>7*2/400</t>
    </r>
    <phoneticPr fontId="10" type="noConversion"/>
  </si>
  <si>
    <t>万支</t>
    <phoneticPr fontId="10" type="noConversion"/>
  </si>
  <si>
    <t>711076</t>
    <phoneticPr fontId="10" type="noConversion"/>
  </si>
  <si>
    <r>
      <t>3.0g</t>
    </r>
    <r>
      <rPr>
        <sz val="10"/>
        <rFont val="宋体"/>
        <family val="3"/>
        <charset val="134"/>
      </rPr>
      <t>注射用阿洛西林钠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二叶达</t>
    </r>
    <r>
      <rPr>
        <sz val="10"/>
        <rFont val="Microsoft Sans Serif"/>
        <family val="2"/>
      </rPr>
      <t>)</t>
    </r>
    <phoneticPr fontId="10" type="noConversion"/>
  </si>
  <si>
    <t>711132</t>
    <phoneticPr fontId="10" type="noConversion"/>
  </si>
  <si>
    <r>
      <t>2.5g</t>
    </r>
    <r>
      <rPr>
        <sz val="10"/>
        <rFont val="宋体"/>
        <family val="3"/>
        <charset val="134"/>
      </rPr>
      <t>注射用美洛西林钠舒巴坦钠</t>
    </r>
    <phoneticPr fontId="10" type="noConversion"/>
  </si>
  <si>
    <t>2.5g</t>
    <phoneticPr fontId="10" type="noConversion"/>
  </si>
  <si>
    <t>712065</t>
  </si>
  <si>
    <r>
      <t>1.0g</t>
    </r>
    <r>
      <rPr>
        <sz val="10"/>
        <rFont val="宋体"/>
        <family val="3"/>
        <charset val="134"/>
      </rPr>
      <t>注射用头孢曲松钠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出口</t>
    </r>
    <r>
      <rPr>
        <sz val="10"/>
        <rFont val="Microsoft Sans Serif"/>
        <family val="2"/>
      </rPr>
      <t>)</t>
    </r>
    <phoneticPr fontId="10" type="noConversion"/>
  </si>
  <si>
    <r>
      <t>1.5g</t>
    </r>
    <r>
      <rPr>
        <sz val="10"/>
        <rFont val="宋体"/>
        <family val="3"/>
        <charset val="134"/>
      </rPr>
      <t>注射用哌拉西林钠舒巴坦钠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强舒西林</t>
    </r>
    <r>
      <rPr>
        <sz val="10"/>
        <rFont val="Microsoft Sans Serif"/>
        <family val="2"/>
      </rPr>
      <t>)10/600</t>
    </r>
    <phoneticPr fontId="10" type="noConversion"/>
  </si>
  <si>
    <r>
      <t>1.0g</t>
    </r>
    <r>
      <rPr>
        <sz val="10"/>
        <rFont val="宋体"/>
        <family val="3"/>
        <charset val="134"/>
      </rPr>
      <t>注射用左卡尼汀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二叶汀</t>
    </r>
    <r>
      <rPr>
        <sz val="10"/>
        <rFont val="Microsoft Sans Serif"/>
        <family val="2"/>
      </rPr>
      <t>)400</t>
    </r>
    <phoneticPr fontId="10" type="noConversion"/>
  </si>
  <si>
    <t>回收醋酸乙酯</t>
    <phoneticPr fontId="10" type="noConversion"/>
  </si>
  <si>
    <t>613003</t>
    <phoneticPr fontId="10" type="noConversion"/>
  </si>
  <si>
    <r>
      <t>2.0g</t>
    </r>
    <r>
      <rPr>
        <sz val="10"/>
        <rFont val="宋体"/>
        <family val="3"/>
        <charset val="134"/>
      </rPr>
      <t>注射用阿洛西林钠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二叶达</t>
    </r>
    <r>
      <rPr>
        <sz val="10"/>
        <rFont val="Microsoft Sans Serif"/>
        <family val="2"/>
      </rPr>
      <t>)</t>
    </r>
    <phoneticPr fontId="10" type="noConversion"/>
  </si>
  <si>
    <t>2.0g</t>
    <phoneticPr fontId="10" type="noConversion"/>
  </si>
  <si>
    <t>71402A</t>
    <phoneticPr fontId="10" type="noConversion"/>
  </si>
  <si>
    <t>150mg*10</t>
    <phoneticPr fontId="10" type="noConversion"/>
  </si>
  <si>
    <t>714013</t>
    <phoneticPr fontId="10" type="noConversion"/>
  </si>
  <si>
    <r>
      <rPr>
        <sz val="10"/>
        <rFont val="宋体"/>
        <family val="3"/>
        <charset val="134"/>
      </rPr>
      <t>甲磺酸酚妥拉明胶囊</t>
    </r>
    <r>
      <rPr>
        <sz val="10"/>
        <rFont val="Microsoft Sans Serif"/>
        <family val="2"/>
      </rPr>
      <t>640</t>
    </r>
    <r>
      <rPr>
        <sz val="10"/>
        <rFont val="宋体"/>
        <family val="3"/>
        <charset val="134"/>
      </rPr>
      <t>粒</t>
    </r>
    <phoneticPr fontId="10" type="noConversion"/>
  </si>
  <si>
    <r>
      <rPr>
        <sz val="10"/>
        <rFont val="宋体"/>
        <family val="3"/>
        <charset val="134"/>
      </rPr>
      <t>甲磺酸酚妥拉明胶囊胶囊</t>
    </r>
    <r>
      <rPr>
        <sz val="10"/>
        <rFont val="Microsoft Sans Serif"/>
        <family val="2"/>
      </rPr>
      <t>1280</t>
    </r>
    <r>
      <rPr>
        <sz val="10"/>
        <rFont val="宋体"/>
        <family val="3"/>
        <charset val="134"/>
      </rPr>
      <t>粒</t>
    </r>
    <phoneticPr fontId="10" type="noConversion"/>
  </si>
  <si>
    <r>
      <rPr>
        <sz val="10"/>
        <rFont val="宋体"/>
        <family val="3"/>
        <charset val="134"/>
      </rPr>
      <t>甲磺酸酚妥拉明胶囊胶囊</t>
    </r>
    <r>
      <rPr>
        <sz val="10"/>
        <rFont val="Microsoft Sans Serif"/>
        <family val="2"/>
      </rPr>
      <t>800</t>
    </r>
    <r>
      <rPr>
        <sz val="10"/>
        <rFont val="宋体"/>
        <family val="3"/>
        <charset val="134"/>
      </rPr>
      <t>粒</t>
    </r>
    <phoneticPr fontId="10" type="noConversion"/>
  </si>
  <si>
    <r>
      <rPr>
        <sz val="10"/>
        <rFont val="宋体"/>
        <family val="3"/>
        <charset val="134"/>
      </rPr>
      <t>甲磺酸酚妥拉明胶囊胶囊</t>
    </r>
    <r>
      <rPr>
        <sz val="10"/>
        <rFont val="Microsoft Sans Serif"/>
        <family val="2"/>
      </rPr>
      <t>2/200</t>
    </r>
    <phoneticPr fontId="10" type="noConversion"/>
  </si>
  <si>
    <r>
      <rPr>
        <sz val="10"/>
        <rFont val="宋体"/>
        <family val="3"/>
        <charset val="134"/>
      </rPr>
      <t>甲磺酸酚妥拉明胶囊胶囊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简装</t>
    </r>
    <r>
      <rPr>
        <sz val="10"/>
        <rFont val="Microsoft Sans Serif"/>
        <family val="2"/>
      </rPr>
      <t>)</t>
    </r>
    <phoneticPr fontId="10" type="noConversion"/>
  </si>
  <si>
    <t>启伟胶囊</t>
    <phoneticPr fontId="10" type="noConversion"/>
  </si>
  <si>
    <r>
      <t>40mg</t>
    </r>
    <r>
      <rPr>
        <sz val="10"/>
        <rFont val="宋体"/>
        <family val="3"/>
        <charset val="134"/>
      </rPr>
      <t>甲磺酸酚妥拉明胶囊胶囊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鑫烨</t>
    </r>
    <r>
      <rPr>
        <sz val="10"/>
        <rFont val="Microsoft Sans Serif"/>
        <family val="2"/>
      </rPr>
      <t>)4/320</t>
    </r>
    <phoneticPr fontId="10" type="noConversion"/>
  </si>
  <si>
    <t>40mg*4</t>
    <phoneticPr fontId="10" type="noConversion"/>
  </si>
  <si>
    <t>0.25g*12</t>
    <phoneticPr fontId="10" type="noConversion"/>
  </si>
  <si>
    <r>
      <t>20mg</t>
    </r>
    <r>
      <rPr>
        <sz val="10"/>
        <rFont val="宋体"/>
        <family val="3"/>
        <charset val="134"/>
      </rPr>
      <t>奥美拉唑肠溶胶囊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中大</t>
    </r>
    <r>
      <rPr>
        <sz val="10"/>
        <rFont val="Microsoft Sans Serif"/>
        <family val="2"/>
      </rPr>
      <t>)14/300</t>
    </r>
    <phoneticPr fontId="10" type="noConversion"/>
  </si>
  <si>
    <t>714092</t>
    <phoneticPr fontId="10" type="noConversion"/>
  </si>
  <si>
    <t>713073</t>
    <phoneticPr fontId="10" type="noConversion"/>
  </si>
  <si>
    <t>713082</t>
    <phoneticPr fontId="10" type="noConversion"/>
  </si>
  <si>
    <t>610012</t>
    <phoneticPr fontId="10" type="noConversion"/>
  </si>
  <si>
    <t>712073</t>
    <phoneticPr fontId="10" type="noConversion"/>
  </si>
  <si>
    <r>
      <t>1.0g</t>
    </r>
    <r>
      <rPr>
        <sz val="10"/>
        <rFont val="宋体"/>
        <family val="3"/>
        <charset val="134"/>
      </rPr>
      <t>注射用头孢曲松钠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二叶松</t>
    </r>
    <r>
      <rPr>
        <sz val="10"/>
        <rFont val="Microsoft Sans Serif"/>
        <family val="2"/>
      </rPr>
      <t>)600</t>
    </r>
    <phoneticPr fontId="10" type="noConversion"/>
  </si>
  <si>
    <t>1.0g</t>
    <phoneticPr fontId="10" type="noConversion"/>
  </si>
  <si>
    <t>1.0g</t>
    <phoneticPr fontId="10" type="noConversion"/>
  </si>
  <si>
    <r>
      <t>1.0g</t>
    </r>
    <r>
      <rPr>
        <sz val="10"/>
        <rFont val="宋体"/>
        <family val="3"/>
        <charset val="134"/>
      </rPr>
      <t>注射用头孢尼西钠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二叶希</t>
    </r>
    <r>
      <rPr>
        <sz val="10"/>
        <rFont val="Microsoft Sans Serif"/>
        <family val="2"/>
      </rPr>
      <t>)400</t>
    </r>
    <phoneticPr fontId="10" type="noConversion"/>
  </si>
  <si>
    <r>
      <t>1.0g</t>
    </r>
    <r>
      <rPr>
        <sz val="10"/>
        <rFont val="宋体"/>
        <family val="3"/>
        <charset val="134"/>
      </rPr>
      <t>注射用头孢尼西钠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二叶希</t>
    </r>
    <r>
      <rPr>
        <sz val="10"/>
        <rFont val="Microsoft Sans Serif"/>
        <family val="2"/>
      </rPr>
      <t>)600</t>
    </r>
    <phoneticPr fontId="10" type="noConversion"/>
  </si>
  <si>
    <t>712234</t>
    <phoneticPr fontId="10" type="noConversion"/>
  </si>
  <si>
    <t>0.5g</t>
    <phoneticPr fontId="10" type="noConversion"/>
  </si>
  <si>
    <t>万支</t>
    <phoneticPr fontId="10" type="noConversion"/>
  </si>
  <si>
    <t>714104</t>
    <phoneticPr fontId="10" type="noConversion"/>
  </si>
  <si>
    <r>
      <rPr>
        <sz val="10"/>
        <rFont val="宋体"/>
        <family val="3"/>
        <charset val="134"/>
      </rPr>
      <t>乙酰螺旋霉素胶囊</t>
    </r>
    <r>
      <rPr>
        <sz val="10"/>
        <rFont val="Microsoft Sans Serif"/>
        <family val="2"/>
      </rPr>
      <t>24/400</t>
    </r>
    <phoneticPr fontId="10" type="noConversion"/>
  </si>
  <si>
    <t>714105</t>
    <phoneticPr fontId="10" type="noConversion"/>
  </si>
  <si>
    <t>10mg*7</t>
    <phoneticPr fontId="10" type="noConversion"/>
  </si>
  <si>
    <t>阿德福韦酯(停用)</t>
    <phoneticPr fontId="10" type="noConversion"/>
  </si>
  <si>
    <t>620005</t>
    <phoneticPr fontId="10" type="noConversion"/>
  </si>
  <si>
    <t>620008</t>
    <phoneticPr fontId="10" type="noConversion"/>
  </si>
  <si>
    <t>712108</t>
  </si>
  <si>
    <r>
      <t>0.5g</t>
    </r>
    <r>
      <rPr>
        <sz val="10"/>
        <rFont val="宋体"/>
        <family val="3"/>
        <charset val="134"/>
      </rPr>
      <t>注射用头孢西丁钠（二叶赛）</t>
    </r>
    <r>
      <rPr>
        <sz val="10"/>
        <rFont val="Microsoft Sans Serif"/>
        <family val="2"/>
      </rPr>
      <t>10/600</t>
    </r>
    <phoneticPr fontId="10" type="noConversion"/>
  </si>
  <si>
    <t>0.5g</t>
    <phoneticPr fontId="10" type="noConversion"/>
  </si>
  <si>
    <t>合计</t>
  </si>
  <si>
    <t>原药</t>
  </si>
  <si>
    <t>包装</t>
  </si>
  <si>
    <t>动力</t>
  </si>
  <si>
    <t>工资</t>
  </si>
  <si>
    <t>制造</t>
  </si>
  <si>
    <r>
      <t>0.25g</t>
    </r>
    <r>
      <rPr>
        <sz val="10"/>
        <rFont val="宋体"/>
        <family val="3"/>
        <charset val="134"/>
      </rPr>
      <t>阿奇霉素胶囊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司可尼</t>
    </r>
    <r>
      <rPr>
        <sz val="10"/>
        <rFont val="Microsoft Sans Serif"/>
        <family val="2"/>
      </rPr>
      <t>)6/400</t>
    </r>
    <phoneticPr fontId="10" type="noConversion"/>
  </si>
  <si>
    <t>714083</t>
    <phoneticPr fontId="10" type="noConversion"/>
  </si>
  <si>
    <r>
      <t>2.0g</t>
    </r>
    <r>
      <rPr>
        <sz val="10"/>
        <rFont val="宋体"/>
        <family val="3"/>
        <charset val="134"/>
      </rPr>
      <t>注射用阿洛西林钠（二叶达）</t>
    </r>
    <r>
      <rPr>
        <sz val="10"/>
        <rFont val="Microsoft Sans Serif"/>
        <family val="2"/>
      </rPr>
      <t>600</t>
    </r>
    <r>
      <rPr>
        <sz val="10"/>
        <rFont val="宋体"/>
        <family val="3"/>
        <charset val="134"/>
      </rPr>
      <t>支</t>
    </r>
    <phoneticPr fontId="10" type="noConversion"/>
  </si>
  <si>
    <t>2.0g</t>
    <phoneticPr fontId="10" type="noConversion"/>
  </si>
  <si>
    <t>711080</t>
    <phoneticPr fontId="10" type="noConversion"/>
  </si>
  <si>
    <r>
      <rPr>
        <sz val="10"/>
        <rFont val="MS UI Gothic"/>
        <family val="2"/>
      </rPr>
      <t>青</t>
    </r>
    <r>
      <rPr>
        <sz val="10"/>
        <rFont val="宋体"/>
        <family val="3"/>
        <charset val="134"/>
      </rPr>
      <t>霉</t>
    </r>
    <r>
      <rPr>
        <sz val="10"/>
        <rFont val="MS UI Gothic"/>
        <family val="2"/>
      </rPr>
      <t>素</t>
    </r>
    <r>
      <rPr>
        <sz val="10"/>
        <rFont val="宋体"/>
        <family val="3"/>
        <charset val="134"/>
      </rPr>
      <t>类</t>
    </r>
    <phoneticPr fontId="10" type="noConversion"/>
  </si>
  <si>
    <r>
      <t>0.5g</t>
    </r>
    <r>
      <rPr>
        <sz val="10"/>
        <rFont val="宋体"/>
        <family val="3"/>
        <charset val="134"/>
      </rPr>
      <t>注射用呋布西林钠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二叶神</t>
    </r>
    <r>
      <rPr>
        <sz val="10"/>
        <rFont val="Microsoft Sans Serif"/>
        <family val="2"/>
      </rPr>
      <t>)</t>
    </r>
    <phoneticPr fontId="10" type="noConversion"/>
  </si>
  <si>
    <r>
      <t>3.0g</t>
    </r>
    <r>
      <rPr>
        <sz val="10"/>
        <rFont val="宋体"/>
        <family val="3"/>
        <charset val="134"/>
      </rPr>
      <t>注射用美洛西林钠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二叶美</t>
    </r>
    <r>
      <rPr>
        <sz val="10"/>
        <rFont val="Microsoft Sans Serif"/>
        <family val="2"/>
      </rPr>
      <t>)10</t>
    </r>
    <phoneticPr fontId="10" type="noConversion"/>
  </si>
  <si>
    <r>
      <t>0.75g</t>
    </r>
    <r>
      <rPr>
        <sz val="10"/>
        <rFont val="宋体"/>
        <family val="3"/>
        <charset val="134"/>
      </rPr>
      <t>注射用哌拉西林钠舒巴坦钠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二叶嗪</t>
    </r>
    <r>
      <rPr>
        <sz val="10"/>
        <rFont val="Microsoft Sans Serif"/>
        <family val="2"/>
      </rPr>
      <t>)10/600</t>
    </r>
    <phoneticPr fontId="10" type="noConversion"/>
  </si>
  <si>
    <t>711147</t>
  </si>
  <si>
    <t>0.75g</t>
    <phoneticPr fontId="10" type="noConversion"/>
  </si>
  <si>
    <r>
      <t>75mg</t>
    </r>
    <r>
      <rPr>
        <sz val="10"/>
        <rFont val="宋体"/>
        <family val="3"/>
        <charset val="134"/>
      </rPr>
      <t>罗红霉素胶囊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二叶虹</t>
    </r>
    <r>
      <rPr>
        <sz val="10"/>
        <rFont val="Microsoft Sans Serif"/>
        <family val="2"/>
      </rPr>
      <t>)24×400</t>
    </r>
    <phoneticPr fontId="10" type="noConversion"/>
  </si>
  <si>
    <t>714024</t>
    <phoneticPr fontId="10" type="noConversion"/>
  </si>
  <si>
    <t>714043</t>
  </si>
  <si>
    <r>
      <rPr>
        <sz val="10"/>
        <rFont val="宋体"/>
        <family val="3"/>
        <charset val="134"/>
      </rPr>
      <t>阿德福韦酯胶囊</t>
    </r>
    <r>
      <rPr>
        <sz val="10"/>
        <rFont val="Microsoft Sans Serif"/>
        <family val="2"/>
      </rPr>
      <t>7</t>
    </r>
    <r>
      <rPr>
        <sz val="10"/>
        <rFont val="Microsoft Sans Serif"/>
        <family val="2"/>
      </rPr>
      <t>/200</t>
    </r>
    <phoneticPr fontId="10" type="noConversion"/>
  </si>
  <si>
    <t>714042</t>
    <phoneticPr fontId="10" type="noConversion"/>
  </si>
  <si>
    <r>
      <rPr>
        <sz val="10"/>
        <rFont val="宋体"/>
        <family val="3"/>
        <charset val="134"/>
      </rPr>
      <t>阿德福韦酯胶囊</t>
    </r>
    <r>
      <rPr>
        <sz val="10"/>
        <rFont val="Microsoft Sans Serif"/>
        <family val="2"/>
      </rPr>
      <t>7*2/200</t>
    </r>
    <phoneticPr fontId="10" type="noConversion"/>
  </si>
  <si>
    <t>0.75</t>
    <phoneticPr fontId="10" type="noConversion"/>
  </si>
  <si>
    <r>
      <t>0.5g</t>
    </r>
    <r>
      <rPr>
        <sz val="10"/>
        <rFont val="宋体"/>
        <family val="3"/>
        <charset val="134"/>
      </rPr>
      <t>注射用头孢尼西钠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二叶希</t>
    </r>
    <r>
      <rPr>
        <sz val="10"/>
        <rFont val="Microsoft Sans Serif"/>
        <family val="2"/>
      </rPr>
      <t>)1/300</t>
    </r>
    <phoneticPr fontId="10" type="noConversion"/>
  </si>
  <si>
    <r>
      <t>1.0g</t>
    </r>
    <r>
      <rPr>
        <sz val="10"/>
        <rFont val="宋体"/>
        <family val="3"/>
        <charset val="134"/>
      </rPr>
      <t>注射用头孢尼西钠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二叶希</t>
    </r>
    <r>
      <rPr>
        <sz val="10"/>
        <rFont val="Microsoft Sans Serif"/>
        <family val="2"/>
      </rPr>
      <t>)1/400</t>
    </r>
    <phoneticPr fontId="10" type="noConversion"/>
  </si>
  <si>
    <t>712090</t>
    <phoneticPr fontId="10" type="noConversion"/>
  </si>
  <si>
    <t>0.75g</t>
    <phoneticPr fontId="10" type="noConversion"/>
  </si>
  <si>
    <t>1.5g</t>
    <phoneticPr fontId="10" type="noConversion"/>
  </si>
  <si>
    <r>
      <t>0.75g</t>
    </r>
    <r>
      <rPr>
        <sz val="10"/>
        <rFont val="宋体"/>
        <family val="3"/>
        <charset val="134"/>
      </rPr>
      <t>注射用头孢噻肟钠舒巴坦钠</t>
    </r>
    <phoneticPr fontId="10" type="noConversion"/>
  </si>
  <si>
    <r>
      <t>1.5g</t>
    </r>
    <r>
      <rPr>
        <sz val="10"/>
        <rFont val="宋体"/>
        <family val="3"/>
        <charset val="134"/>
      </rPr>
      <t>注射用头孢噻肟钠舒巴坦钠</t>
    </r>
    <phoneticPr fontId="10" type="noConversion"/>
  </si>
  <si>
    <r>
      <t>2.25g</t>
    </r>
    <r>
      <rPr>
        <sz val="10"/>
        <rFont val="宋体"/>
        <family val="3"/>
        <charset val="134"/>
      </rPr>
      <t>注射用注射用头孢噻肟钠舒巴坦钠</t>
    </r>
    <phoneticPr fontId="10" type="noConversion"/>
  </si>
  <si>
    <r>
      <t>3.0g</t>
    </r>
    <r>
      <rPr>
        <sz val="10"/>
        <rFont val="宋体"/>
        <family val="3"/>
        <charset val="134"/>
      </rPr>
      <t>注射用头孢噻肟钠舒巴坦钠</t>
    </r>
    <phoneticPr fontId="10" type="noConversion"/>
  </si>
  <si>
    <t>2.25g</t>
    <phoneticPr fontId="10" type="noConversion"/>
  </si>
  <si>
    <t>3.0g</t>
    <phoneticPr fontId="10" type="noConversion"/>
  </si>
  <si>
    <r>
      <t>2.0g</t>
    </r>
    <r>
      <rPr>
        <sz val="10"/>
        <rFont val="宋体"/>
        <family val="3"/>
        <charset val="134"/>
      </rPr>
      <t>注射用头孢哌酮钠舒巴坦钠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二叶仙</t>
    </r>
    <r>
      <rPr>
        <sz val="10"/>
        <rFont val="Microsoft Sans Serif"/>
        <family val="2"/>
      </rPr>
      <t>)</t>
    </r>
    <phoneticPr fontId="10" type="noConversion"/>
  </si>
  <si>
    <t>712059</t>
    <phoneticPr fontId="10" type="noConversion"/>
  </si>
  <si>
    <r>
      <t>2.0g</t>
    </r>
    <r>
      <rPr>
        <sz val="10"/>
        <rFont val="宋体"/>
        <family val="3"/>
        <charset val="134"/>
      </rPr>
      <t>注射用头孢噻吩钠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二叶吩</t>
    </r>
    <r>
      <rPr>
        <sz val="10"/>
        <rFont val="Microsoft Sans Serif"/>
        <family val="2"/>
      </rPr>
      <t>)</t>
    </r>
    <phoneticPr fontId="10" type="noConversion"/>
  </si>
  <si>
    <t>712085</t>
    <phoneticPr fontId="10" type="noConversion"/>
  </si>
  <si>
    <r>
      <t>1.5g</t>
    </r>
    <r>
      <rPr>
        <sz val="10"/>
        <rFont val="宋体"/>
        <family val="3"/>
        <charset val="134"/>
      </rPr>
      <t>注射用头孢呋辛钠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二叶威</t>
    </r>
    <r>
      <rPr>
        <sz val="10"/>
        <rFont val="Microsoft Sans Serif"/>
        <family val="2"/>
      </rPr>
      <t>)</t>
    </r>
    <phoneticPr fontId="10" type="noConversion"/>
  </si>
  <si>
    <t>712122</t>
    <phoneticPr fontId="10" type="noConversion"/>
  </si>
  <si>
    <t>x12021</t>
    <phoneticPr fontId="10" type="noConversion"/>
  </si>
  <si>
    <t>x12022</t>
    <phoneticPr fontId="10" type="noConversion"/>
  </si>
  <si>
    <t>x12023</t>
    <phoneticPr fontId="10" type="noConversion"/>
  </si>
  <si>
    <t>x12024</t>
    <phoneticPr fontId="10" type="noConversion"/>
  </si>
  <si>
    <r>
      <t>1.0g</t>
    </r>
    <r>
      <rPr>
        <sz val="10"/>
        <rFont val="宋体"/>
        <family val="3"/>
        <charset val="134"/>
      </rPr>
      <t>注射用头孢拉定</t>
    </r>
    <phoneticPr fontId="10" type="noConversion"/>
  </si>
  <si>
    <t>712022</t>
    <phoneticPr fontId="10" type="noConversion"/>
  </si>
  <si>
    <r>
      <t>2.25g</t>
    </r>
    <r>
      <rPr>
        <sz val="10"/>
        <rFont val="宋体"/>
        <family val="3"/>
        <charset val="134"/>
      </rPr>
      <t>注射用氨苄西林钠舒巴坦钠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二叶舒</t>
    </r>
    <r>
      <rPr>
        <sz val="10"/>
        <rFont val="Microsoft Sans Serif"/>
        <family val="2"/>
      </rPr>
      <t>)10/600</t>
    </r>
    <phoneticPr fontId="10" type="noConversion"/>
  </si>
  <si>
    <t>711039</t>
    <phoneticPr fontId="10" type="noConversion"/>
  </si>
  <si>
    <r>
      <t>1.0g</t>
    </r>
    <r>
      <rPr>
        <sz val="10"/>
        <rFont val="宋体"/>
        <family val="3"/>
        <charset val="134"/>
      </rPr>
      <t>注射用氨苄西林钠氯唑西林钠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二叶安</t>
    </r>
    <r>
      <rPr>
        <sz val="10"/>
        <rFont val="Microsoft Sans Serif"/>
        <family val="2"/>
      </rPr>
      <t>)</t>
    </r>
    <phoneticPr fontId="10" type="noConversion"/>
  </si>
  <si>
    <r>
      <t>0.5g</t>
    </r>
    <r>
      <rPr>
        <sz val="10"/>
        <rFont val="宋体"/>
        <family val="3"/>
        <charset val="134"/>
      </rPr>
      <t>注射用呋布西林钠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二叶神</t>
    </r>
    <r>
      <rPr>
        <sz val="10"/>
        <rFont val="Microsoft Sans Serif"/>
        <family val="2"/>
      </rPr>
      <t>)</t>
    </r>
    <phoneticPr fontId="10" type="noConversion"/>
  </si>
  <si>
    <r>
      <t>2.25g</t>
    </r>
    <r>
      <rPr>
        <sz val="10"/>
        <rFont val="宋体"/>
        <family val="3"/>
        <charset val="134"/>
      </rPr>
      <t>注射用哌拉西林钠他唑巴坦钠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哌舒西林</t>
    </r>
    <r>
      <rPr>
        <sz val="10"/>
        <rFont val="Microsoft Sans Serif"/>
        <family val="2"/>
      </rPr>
      <t>)</t>
    </r>
    <phoneticPr fontId="10" type="noConversion"/>
  </si>
  <si>
    <t>711123</t>
    <phoneticPr fontId="10" type="noConversion"/>
  </si>
  <si>
    <r>
      <rPr>
        <sz val="10"/>
        <rFont val="宋体"/>
        <family val="3"/>
        <charset val="134"/>
      </rPr>
      <t>甲磺酸酚妥拉明胶囊胶囊</t>
    </r>
    <r>
      <rPr>
        <sz val="10"/>
        <rFont val="Microsoft Sans Serif"/>
        <family val="2"/>
      </rPr>
      <t>600</t>
    </r>
    <r>
      <rPr>
        <sz val="10"/>
        <rFont val="宋体"/>
        <family val="3"/>
        <charset val="134"/>
      </rPr>
      <t>粒</t>
    </r>
    <phoneticPr fontId="10" type="noConversion"/>
  </si>
  <si>
    <t>714012</t>
    <phoneticPr fontId="10" type="noConversion"/>
  </si>
  <si>
    <r>
      <t>50mg</t>
    </r>
    <r>
      <rPr>
        <sz val="10"/>
        <rFont val="宋体"/>
        <family val="3"/>
        <charset val="134"/>
      </rPr>
      <t>甘草酸二铵胶囊</t>
    </r>
    <r>
      <rPr>
        <sz val="10"/>
        <rFont val="Microsoft Sans Serif"/>
        <family val="2"/>
      </rPr>
      <t>24/200</t>
    </r>
    <phoneticPr fontId="10" type="noConversion"/>
  </si>
  <si>
    <t>714091</t>
    <phoneticPr fontId="10" type="noConversion"/>
  </si>
  <si>
    <r>
      <t>220mg</t>
    </r>
    <r>
      <rPr>
        <sz val="10"/>
        <rFont val="宋体"/>
        <family val="3"/>
        <charset val="134"/>
      </rPr>
      <t>注射用甲硫氨酸维生素</t>
    </r>
    <r>
      <rPr>
        <sz val="10"/>
        <rFont val="Microsoft Sans Serif"/>
        <family val="2"/>
      </rPr>
      <t>B1(</t>
    </r>
    <r>
      <rPr>
        <sz val="10"/>
        <rFont val="宋体"/>
        <family val="3"/>
        <charset val="134"/>
      </rPr>
      <t>二叶梦</t>
    </r>
    <r>
      <rPr>
        <sz val="10"/>
        <rFont val="Microsoft Sans Serif"/>
        <family val="2"/>
      </rPr>
      <t>)</t>
    </r>
    <phoneticPr fontId="10" type="noConversion"/>
  </si>
  <si>
    <t>713112</t>
    <phoneticPr fontId="10" type="noConversion"/>
  </si>
  <si>
    <r>
      <t>1.0g</t>
    </r>
    <r>
      <rPr>
        <sz val="10"/>
        <rFont val="宋体"/>
        <family val="3"/>
        <charset val="134"/>
      </rPr>
      <t>注射用头孢西丁钠（二叶赛）</t>
    </r>
    <r>
      <rPr>
        <sz val="10"/>
        <rFont val="Microsoft Sans Serif"/>
        <family val="2"/>
      </rPr>
      <t>1/400</t>
    </r>
    <phoneticPr fontId="10" type="noConversion"/>
  </si>
  <si>
    <t>712106</t>
    <phoneticPr fontId="10" type="noConversion"/>
  </si>
  <si>
    <r>
      <t>80</t>
    </r>
    <r>
      <rPr>
        <sz val="10"/>
        <rFont val="宋体"/>
        <family val="3"/>
        <charset val="134"/>
      </rPr>
      <t>万</t>
    </r>
    <r>
      <rPr>
        <sz val="10"/>
        <rFont val="Microsoft Sans Serif"/>
        <family val="2"/>
      </rPr>
      <t>μ</t>
    </r>
    <r>
      <rPr>
        <sz val="10"/>
        <rFont val="宋体"/>
        <family val="3"/>
        <charset val="134"/>
      </rPr>
      <t>注射用青霉素钠</t>
    </r>
    <phoneticPr fontId="10" type="noConversion"/>
  </si>
  <si>
    <t>711002</t>
    <phoneticPr fontId="10" type="noConversion"/>
  </si>
  <si>
    <r>
      <t>1.125g</t>
    </r>
    <r>
      <rPr>
        <sz val="10"/>
        <rFont val="宋体"/>
        <family val="3"/>
        <charset val="134"/>
      </rPr>
      <t>注射用哌拉西林钠他唑巴坦钠</t>
    </r>
    <phoneticPr fontId="10" type="noConversion"/>
  </si>
  <si>
    <t>711121</t>
    <phoneticPr fontId="10" type="noConversion"/>
  </si>
  <si>
    <t>711147</t>
    <phoneticPr fontId="10" type="noConversion"/>
  </si>
  <si>
    <t>711126</t>
    <phoneticPr fontId="10" type="noConversion"/>
  </si>
  <si>
    <r>
      <t>4.5g</t>
    </r>
    <r>
      <rPr>
        <sz val="10"/>
        <rFont val="宋体"/>
        <family val="3"/>
        <charset val="134"/>
      </rPr>
      <t>注射用哌拉西林钠他唑巴坦钠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哌舒西林</t>
    </r>
    <r>
      <rPr>
        <sz val="10"/>
        <rFont val="Microsoft Sans Serif"/>
        <family val="2"/>
      </rPr>
      <t>)10/400</t>
    </r>
    <phoneticPr fontId="10" type="noConversion"/>
  </si>
  <si>
    <r>
      <t>1.0g</t>
    </r>
    <r>
      <rPr>
        <sz val="10"/>
        <rFont val="宋体"/>
        <family val="3"/>
        <charset val="134"/>
      </rPr>
      <t>注射用苯唑西林钠</t>
    </r>
    <phoneticPr fontId="10" type="noConversion"/>
  </si>
  <si>
    <t>711010</t>
    <phoneticPr fontId="10" type="noConversion"/>
  </si>
  <si>
    <r>
      <t>0.5g</t>
    </r>
    <r>
      <rPr>
        <sz val="10"/>
        <rFont val="宋体"/>
        <family val="3"/>
        <charset val="134"/>
      </rPr>
      <t>注射用阿莫西林钠</t>
    </r>
    <phoneticPr fontId="10" type="noConversion"/>
  </si>
  <si>
    <t>711021</t>
    <phoneticPr fontId="10" type="noConversion"/>
  </si>
  <si>
    <r>
      <t>2.0g</t>
    </r>
    <r>
      <rPr>
        <sz val="10"/>
        <rFont val="宋体"/>
        <family val="3"/>
        <charset val="134"/>
      </rPr>
      <t>注射用阿莫西林钠</t>
    </r>
    <r>
      <rPr>
        <sz val="10"/>
        <rFont val="Microsoft Sans Serif"/>
        <family val="2"/>
      </rPr>
      <t xml:space="preserve"> 600</t>
    </r>
    <r>
      <rPr>
        <sz val="10"/>
        <rFont val="宋体"/>
        <family val="3"/>
        <charset val="134"/>
      </rPr>
      <t>支</t>
    </r>
    <r>
      <rPr>
        <sz val="10"/>
        <rFont val="Microsoft Sans Serif"/>
        <family val="2"/>
      </rPr>
      <t>/</t>
    </r>
    <r>
      <rPr>
        <sz val="10"/>
        <rFont val="宋体"/>
        <family val="3"/>
        <charset val="134"/>
      </rPr>
      <t>箱</t>
    </r>
    <phoneticPr fontId="10" type="noConversion"/>
  </si>
  <si>
    <t>711023</t>
    <phoneticPr fontId="10" type="noConversion"/>
  </si>
  <si>
    <t>712075</t>
    <phoneticPr fontId="10" type="noConversion"/>
  </si>
  <si>
    <r>
      <t>1.0g</t>
    </r>
    <r>
      <rPr>
        <sz val="10"/>
        <rFont val="宋体"/>
        <family val="3"/>
        <charset val="134"/>
      </rPr>
      <t>注射用头孢曲松钠</t>
    </r>
    <r>
      <rPr>
        <sz val="10"/>
        <rFont val="Microsoft Sans Serif"/>
        <family val="2"/>
      </rPr>
      <t>+</t>
    </r>
    <r>
      <rPr>
        <sz val="10"/>
        <rFont val="宋体"/>
        <family val="3"/>
        <charset val="134"/>
      </rPr>
      <t>注射用水</t>
    </r>
    <r>
      <rPr>
        <sz val="10"/>
        <rFont val="Microsoft Sans Serif"/>
        <family val="2"/>
      </rPr>
      <t xml:space="preserve"> 1/360</t>
    </r>
    <phoneticPr fontId="10" type="noConversion"/>
  </si>
  <si>
    <t>1.0g</t>
    <phoneticPr fontId="10" type="noConversion"/>
  </si>
  <si>
    <r>
      <t>0.5g</t>
    </r>
    <r>
      <rPr>
        <sz val="10"/>
        <rFont val="宋体"/>
        <family val="3"/>
        <charset val="134"/>
      </rPr>
      <t>注射用硫酸头孢匹罗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二叶罗</t>
    </r>
    <r>
      <rPr>
        <sz val="10"/>
        <rFont val="Microsoft Sans Serif"/>
        <family val="2"/>
      </rPr>
      <t>)10/300</t>
    </r>
    <phoneticPr fontId="10" type="noConversion"/>
  </si>
  <si>
    <t>712113</t>
    <phoneticPr fontId="10" type="noConversion"/>
  </si>
  <si>
    <r>
      <t>0.5g</t>
    </r>
    <r>
      <rPr>
        <sz val="10"/>
        <rFont val="宋体"/>
        <family val="3"/>
        <charset val="134"/>
      </rPr>
      <t>注射用硫酸头孢匹罗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二叶罗</t>
    </r>
    <r>
      <rPr>
        <sz val="10"/>
        <rFont val="Microsoft Sans Serif"/>
        <family val="2"/>
      </rPr>
      <t>)10/400</t>
    </r>
    <phoneticPr fontId="10" type="noConversion"/>
  </si>
  <si>
    <t>711042</t>
    <phoneticPr fontId="10" type="noConversion"/>
  </si>
  <si>
    <r>
      <t>0.75g</t>
    </r>
    <r>
      <rPr>
        <sz val="10"/>
        <rFont val="宋体"/>
        <family val="3"/>
        <charset val="134"/>
      </rPr>
      <t>注射用阿莫西林钠舒巴坦钠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二叶强</t>
    </r>
    <r>
      <rPr>
        <sz val="10"/>
        <rFont val="Microsoft Sans Serif"/>
        <family val="2"/>
      </rPr>
      <t>)</t>
    </r>
    <phoneticPr fontId="10" type="noConversion"/>
  </si>
  <si>
    <t>711002</t>
    <phoneticPr fontId="10" type="noConversion"/>
  </si>
  <si>
    <r>
      <t>80</t>
    </r>
    <r>
      <rPr>
        <sz val="10"/>
        <rFont val="宋体"/>
        <family val="3"/>
        <charset val="134"/>
      </rPr>
      <t>万</t>
    </r>
    <r>
      <rPr>
        <sz val="10"/>
        <rFont val="Microsoft Sans Serif"/>
        <family val="2"/>
      </rPr>
      <t>μ</t>
    </r>
    <r>
      <rPr>
        <sz val="10"/>
        <rFont val="宋体"/>
        <family val="3"/>
        <charset val="134"/>
      </rPr>
      <t>注射用青霉素钠</t>
    </r>
    <phoneticPr fontId="10" type="noConversion"/>
  </si>
  <si>
    <t>711003</t>
    <phoneticPr fontId="10" type="noConversion"/>
  </si>
  <si>
    <r>
      <t>160</t>
    </r>
    <r>
      <rPr>
        <sz val="10"/>
        <rFont val="宋体"/>
        <family val="3"/>
        <charset val="134"/>
      </rPr>
      <t>万</t>
    </r>
    <r>
      <rPr>
        <sz val="10"/>
        <rFont val="Microsoft Sans Serif"/>
        <family val="2"/>
      </rPr>
      <t>μ</t>
    </r>
    <r>
      <rPr>
        <sz val="10"/>
        <rFont val="宋体"/>
        <family val="3"/>
        <charset val="134"/>
      </rPr>
      <t>注射用青霉素钠</t>
    </r>
    <phoneticPr fontId="10" type="noConversion"/>
  </si>
  <si>
    <t>711126</t>
    <phoneticPr fontId="10" type="noConversion"/>
  </si>
  <si>
    <r>
      <t>4.5g</t>
    </r>
    <r>
      <rPr>
        <sz val="10"/>
        <rFont val="宋体"/>
        <family val="3"/>
        <charset val="134"/>
      </rPr>
      <t>注射用哌拉西林钠他唑巴坦钠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哌舒西林</t>
    </r>
    <r>
      <rPr>
        <sz val="10"/>
        <rFont val="Microsoft Sans Serif"/>
        <family val="2"/>
      </rPr>
      <t>)10/400</t>
    </r>
    <phoneticPr fontId="10" type="noConversion"/>
  </si>
  <si>
    <t>711131</t>
    <phoneticPr fontId="10" type="noConversion"/>
  </si>
  <si>
    <r>
      <t>1.25g</t>
    </r>
    <r>
      <rPr>
        <sz val="10"/>
        <rFont val="宋体"/>
        <family val="3"/>
        <charset val="134"/>
      </rPr>
      <t>注射用美洛西林钠舒巴坦钠</t>
    </r>
    <phoneticPr fontId="10" type="noConversion"/>
  </si>
  <si>
    <t>711007</t>
    <phoneticPr fontId="10" type="noConversion"/>
  </si>
  <si>
    <r>
      <t>1.0g</t>
    </r>
    <r>
      <rPr>
        <sz val="10"/>
        <rFont val="宋体"/>
        <family val="3"/>
        <charset val="134"/>
      </rPr>
      <t>注射用美洛西林钠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二叶美</t>
    </r>
    <r>
      <rPr>
        <sz val="10"/>
        <rFont val="Microsoft Sans Serif"/>
        <family val="2"/>
      </rPr>
      <t>)</t>
    </r>
    <phoneticPr fontId="10" type="noConversion"/>
  </si>
  <si>
    <t>青霉素类</t>
  </si>
  <si>
    <t>万支</t>
  </si>
  <si>
    <r>
      <t>1.6g</t>
    </r>
    <r>
      <rPr>
        <sz val="10"/>
        <rFont val="宋体"/>
        <family val="3"/>
        <charset val="134"/>
      </rPr>
      <t>注射用替卡西林钠克拉维酸钾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二叶康</t>
    </r>
    <r>
      <rPr>
        <sz val="10"/>
        <rFont val="Microsoft Sans Serif"/>
        <family val="2"/>
      </rPr>
      <t>)/600</t>
    </r>
    <phoneticPr fontId="10" type="noConversion"/>
  </si>
  <si>
    <r>
      <t>1.5g</t>
    </r>
    <r>
      <rPr>
        <sz val="10"/>
        <rFont val="宋体"/>
        <family val="3"/>
        <charset val="134"/>
      </rPr>
      <t>注射用氨苄西林钠舒巴坦钠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二叶舒</t>
    </r>
    <r>
      <rPr>
        <sz val="10"/>
        <rFont val="Microsoft Sans Serif"/>
        <family val="2"/>
      </rPr>
      <t>)10/600</t>
    </r>
    <phoneticPr fontId="10" type="noConversion"/>
  </si>
  <si>
    <t>产量</t>
    <phoneticPr fontId="10" type="noConversion"/>
  </si>
  <si>
    <t>工时</t>
    <phoneticPr fontId="10" type="noConversion"/>
  </si>
  <si>
    <t>单月</t>
    <phoneticPr fontId="10" type="noConversion"/>
  </si>
  <si>
    <t>累计</t>
    <phoneticPr fontId="10" type="noConversion"/>
  </si>
  <si>
    <t>结论</t>
    <phoneticPr fontId="10" type="noConversion"/>
  </si>
  <si>
    <t>当月每工时产量小于累计平均值</t>
    <phoneticPr fontId="10" type="noConversion"/>
  </si>
  <si>
    <t>月份</t>
    <phoneticPr fontId="10" type="noConversion"/>
  </si>
  <si>
    <r>
      <t>2.0g</t>
    </r>
    <r>
      <rPr>
        <sz val="10"/>
        <rFont val="宋体"/>
        <family val="3"/>
        <charset val="134"/>
      </rPr>
      <t>注射用美洛西林钠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二叶美</t>
    </r>
    <r>
      <rPr>
        <sz val="10"/>
        <rFont val="Microsoft Sans Serif"/>
        <family val="2"/>
      </rPr>
      <t>)</t>
    </r>
    <phoneticPr fontId="10" type="noConversion"/>
  </si>
  <si>
    <t>711092</t>
    <phoneticPr fontId="10" type="noConversion"/>
  </si>
  <si>
    <t>711126</t>
    <phoneticPr fontId="10" type="noConversion"/>
  </si>
  <si>
    <t>阿洛西林钠</t>
    <phoneticPr fontId="10" type="noConversion"/>
  </si>
  <si>
    <t>哌拉西林钠</t>
  </si>
  <si>
    <t>他唑巴坦钠</t>
    <phoneticPr fontId="10" type="noConversion"/>
  </si>
  <si>
    <t>美洛西林钠</t>
    <phoneticPr fontId="10" type="noConversion"/>
  </si>
  <si>
    <t>712022</t>
    <phoneticPr fontId="10" type="noConversion"/>
  </si>
  <si>
    <t>头孢拉定(含精氨酸)</t>
    <phoneticPr fontId="10" type="noConversion"/>
  </si>
  <si>
    <t>当月每工时产量小于之前批次，但当月原料药耗用与之前相比有较大节约</t>
    <phoneticPr fontId="10" type="noConversion"/>
  </si>
  <si>
    <r>
      <t>0.5g</t>
    </r>
    <r>
      <rPr>
        <sz val="10"/>
        <rFont val="宋体"/>
        <family val="3"/>
        <charset val="134"/>
      </rPr>
      <t>注射用头孢唑肟钠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二叶必</t>
    </r>
    <r>
      <rPr>
        <sz val="10"/>
        <rFont val="Microsoft Sans Serif"/>
        <family val="2"/>
      </rPr>
      <t>)</t>
    </r>
    <phoneticPr fontId="10" type="noConversion"/>
  </si>
  <si>
    <t>712141</t>
    <phoneticPr fontId="10" type="noConversion"/>
  </si>
  <si>
    <t>头孢唑肟钠</t>
  </si>
  <si>
    <t>原料药耗用小幅度下降</t>
    <phoneticPr fontId="10" type="noConversion"/>
  </si>
  <si>
    <t>712144</t>
    <phoneticPr fontId="10" type="noConversion"/>
  </si>
  <si>
    <t>当月每工时产量与每万支原料药消耗量均小于累计平均值</t>
    <phoneticPr fontId="10" type="noConversion"/>
  </si>
  <si>
    <r>
      <t>40mg</t>
    </r>
    <r>
      <rPr>
        <sz val="10"/>
        <rFont val="宋体"/>
        <family val="3"/>
        <charset val="134"/>
      </rPr>
      <t>注射用奥美拉唑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二叶宁</t>
    </r>
    <r>
      <rPr>
        <sz val="10"/>
        <rFont val="Microsoft Sans Serif"/>
        <family val="2"/>
      </rPr>
      <t>)</t>
    </r>
    <phoneticPr fontId="10" type="noConversion"/>
  </si>
  <si>
    <r>
      <t>60mg</t>
    </r>
    <r>
      <rPr>
        <sz val="10"/>
        <rFont val="宋体"/>
        <family val="3"/>
        <charset val="134"/>
      </rPr>
      <t>注射用奥美拉唑钠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二叶宁</t>
    </r>
    <r>
      <rPr>
        <sz val="10"/>
        <rFont val="Microsoft Sans Serif"/>
        <family val="2"/>
      </rPr>
      <t>)10/600</t>
    </r>
    <phoneticPr fontId="10" type="noConversion"/>
  </si>
  <si>
    <r>
      <t>80mg</t>
    </r>
    <r>
      <rPr>
        <sz val="10"/>
        <rFont val="宋体"/>
        <family val="3"/>
        <charset val="134"/>
      </rPr>
      <t>注射用奥扎格雷钠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二叶畅</t>
    </r>
    <r>
      <rPr>
        <sz val="10"/>
        <rFont val="Microsoft Sans Serif"/>
        <family val="2"/>
      </rPr>
      <t>)/10/1000</t>
    </r>
    <phoneticPr fontId="10" type="noConversion"/>
  </si>
  <si>
    <r>
      <t>40mg</t>
    </r>
    <r>
      <rPr>
        <sz val="10"/>
        <rFont val="宋体"/>
        <family val="3"/>
        <charset val="134"/>
      </rPr>
      <t>注射用奥扎格雷钠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二叶坦</t>
    </r>
    <r>
      <rPr>
        <sz val="10"/>
        <rFont val="Microsoft Sans Serif"/>
        <family val="2"/>
      </rPr>
      <t>)1000</t>
    </r>
    <phoneticPr fontId="10" type="noConversion"/>
  </si>
  <si>
    <t>替卡西林钠</t>
    <phoneticPr fontId="10" type="noConversion"/>
  </si>
  <si>
    <t>氯唑西林钠</t>
    <phoneticPr fontId="10" type="noConversion"/>
  </si>
  <si>
    <t>610016</t>
    <phoneticPr fontId="10" type="noConversion"/>
  </si>
  <si>
    <t>苄星青霉素</t>
    <phoneticPr fontId="10" type="noConversion"/>
  </si>
  <si>
    <r>
      <t>2.0g</t>
    </r>
    <r>
      <rPr>
        <sz val="10"/>
        <rFont val="宋体"/>
        <family val="3"/>
        <charset val="134"/>
      </rPr>
      <t>注射用氨苄西林钠氯唑西林钠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二叶安</t>
    </r>
    <r>
      <rPr>
        <sz val="10"/>
        <rFont val="Microsoft Sans Serif"/>
        <family val="2"/>
      </rPr>
      <t>)</t>
    </r>
    <phoneticPr fontId="10" type="noConversion"/>
  </si>
  <si>
    <r>
      <t>2.0g</t>
    </r>
    <r>
      <rPr>
        <sz val="10"/>
        <rFont val="宋体"/>
        <family val="3"/>
        <charset val="134"/>
      </rPr>
      <t>注射用头孢唑肟钠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二叶必</t>
    </r>
    <r>
      <rPr>
        <sz val="10"/>
        <rFont val="Microsoft Sans Serif"/>
        <family val="2"/>
      </rPr>
      <t>)</t>
    </r>
    <phoneticPr fontId="10" type="noConversion"/>
  </si>
  <si>
    <t>713017</t>
  </si>
  <si>
    <r>
      <t>50mg</t>
    </r>
    <r>
      <rPr>
        <sz val="10"/>
        <rFont val="宋体"/>
        <family val="3"/>
        <charset val="134"/>
      </rPr>
      <t>注射用磷酸川芎嗪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二叶青</t>
    </r>
    <r>
      <rPr>
        <sz val="10"/>
        <rFont val="Microsoft Sans Serif"/>
        <family val="2"/>
      </rPr>
      <t>)10/1000</t>
    </r>
    <phoneticPr fontId="10" type="noConversion"/>
  </si>
  <si>
    <r>
      <t>0.6g</t>
    </r>
    <r>
      <rPr>
        <sz val="10"/>
        <rFont val="宋体"/>
        <family val="3"/>
        <charset val="134"/>
      </rPr>
      <t>克林霉素磷酸酯</t>
    </r>
    <phoneticPr fontId="10" type="noConversion"/>
  </si>
  <si>
    <t>总计：</t>
  </si>
  <si>
    <r>
      <t>2017.1</t>
    </r>
    <r>
      <rPr>
        <sz val="10"/>
        <rFont val="宋体"/>
        <family val="3"/>
        <charset val="134"/>
      </rPr>
      <t>月领用</t>
    </r>
    <phoneticPr fontId="10" type="noConversion"/>
  </si>
  <si>
    <r>
      <t>2017.1</t>
    </r>
    <r>
      <rPr>
        <sz val="10"/>
        <rFont val="宋体"/>
        <family val="3"/>
        <charset val="134"/>
      </rPr>
      <t>月耗用</t>
    </r>
    <phoneticPr fontId="10" type="noConversion"/>
  </si>
  <si>
    <r>
      <t>2017.1</t>
    </r>
    <r>
      <rPr>
        <sz val="10"/>
        <rFont val="宋体"/>
        <family val="3"/>
        <charset val="134"/>
      </rPr>
      <t>月累计耗用</t>
    </r>
    <phoneticPr fontId="10" type="noConversion"/>
  </si>
  <si>
    <r>
      <t>2017.1</t>
    </r>
    <r>
      <rPr>
        <sz val="10"/>
        <rFont val="宋体"/>
        <family val="3"/>
        <charset val="134"/>
      </rPr>
      <t>月单耗</t>
    </r>
    <phoneticPr fontId="10" type="noConversion"/>
  </si>
  <si>
    <r>
      <t>2017.1</t>
    </r>
    <r>
      <rPr>
        <sz val="10"/>
        <rFont val="宋体"/>
        <family val="3"/>
        <charset val="134"/>
      </rPr>
      <t>月平均单耗</t>
    </r>
    <phoneticPr fontId="10" type="noConversion"/>
  </si>
  <si>
    <t>2016.12月平均单耗</t>
  </si>
  <si>
    <t>产量</t>
  </si>
  <si>
    <r>
      <t>2017.2</t>
    </r>
    <r>
      <rPr>
        <sz val="10"/>
        <rFont val="宋体"/>
        <family val="3"/>
        <charset val="134"/>
      </rPr>
      <t>月领用</t>
    </r>
    <phoneticPr fontId="10" type="noConversion"/>
  </si>
  <si>
    <r>
      <t>2017.2</t>
    </r>
    <r>
      <rPr>
        <sz val="10"/>
        <rFont val="宋体"/>
        <family val="3"/>
        <charset val="134"/>
      </rPr>
      <t>月耗用</t>
    </r>
    <phoneticPr fontId="10" type="noConversion"/>
  </si>
  <si>
    <r>
      <t>2017.2</t>
    </r>
    <r>
      <rPr>
        <sz val="10"/>
        <rFont val="宋体"/>
        <family val="3"/>
        <charset val="134"/>
      </rPr>
      <t>月累计耗用</t>
    </r>
    <phoneticPr fontId="10" type="noConversion"/>
  </si>
  <si>
    <r>
      <t>2017.2</t>
    </r>
    <r>
      <rPr>
        <sz val="10"/>
        <rFont val="宋体"/>
        <family val="3"/>
        <charset val="134"/>
      </rPr>
      <t>月单耗</t>
    </r>
    <phoneticPr fontId="10" type="noConversion"/>
  </si>
  <si>
    <r>
      <t>2017.2</t>
    </r>
    <r>
      <rPr>
        <sz val="10"/>
        <rFont val="宋体"/>
        <family val="3"/>
        <charset val="134"/>
      </rPr>
      <t>月平均单耗</t>
    </r>
    <phoneticPr fontId="10" type="noConversion"/>
  </si>
  <si>
    <r>
      <t>2017.3</t>
    </r>
    <r>
      <rPr>
        <sz val="10"/>
        <rFont val="宋体"/>
        <family val="3"/>
        <charset val="134"/>
      </rPr>
      <t>月领用</t>
    </r>
    <phoneticPr fontId="10" type="noConversion"/>
  </si>
  <si>
    <r>
      <t>2017.3</t>
    </r>
    <r>
      <rPr>
        <sz val="10"/>
        <rFont val="宋体"/>
        <family val="3"/>
        <charset val="134"/>
      </rPr>
      <t>月耗用</t>
    </r>
    <phoneticPr fontId="10" type="noConversion"/>
  </si>
  <si>
    <r>
      <t>2017.3</t>
    </r>
    <r>
      <rPr>
        <sz val="10"/>
        <rFont val="宋体"/>
        <family val="3"/>
        <charset val="134"/>
      </rPr>
      <t>月累计耗用</t>
    </r>
    <phoneticPr fontId="10" type="noConversion"/>
  </si>
  <si>
    <r>
      <t>2017.3</t>
    </r>
    <r>
      <rPr>
        <sz val="10"/>
        <rFont val="宋体"/>
        <family val="3"/>
        <charset val="134"/>
      </rPr>
      <t>月单耗</t>
    </r>
    <phoneticPr fontId="10" type="noConversion"/>
  </si>
  <si>
    <r>
      <t>2017.3</t>
    </r>
    <r>
      <rPr>
        <sz val="10"/>
        <rFont val="宋体"/>
        <family val="3"/>
        <charset val="134"/>
      </rPr>
      <t>月平均单耗</t>
    </r>
    <phoneticPr fontId="10" type="noConversion"/>
  </si>
  <si>
    <r>
      <t>2017.2</t>
    </r>
    <r>
      <rPr>
        <b/>
        <sz val="10"/>
        <rFont val="宋体"/>
        <family val="3"/>
        <charset val="134"/>
      </rPr>
      <t>月份头孢粉针剂车间三项费用分配表</t>
    </r>
    <phoneticPr fontId="23" type="noConversion"/>
  </si>
  <si>
    <r>
      <rPr>
        <sz val="10"/>
        <rFont val="宋体"/>
        <family val="3"/>
        <charset val="134"/>
      </rPr>
      <t>本月入库品名</t>
    </r>
  </si>
  <si>
    <t>生产工时</t>
  </si>
  <si>
    <t>应摊能源费用</t>
  </si>
  <si>
    <t>应摊工资费用</t>
  </si>
  <si>
    <t>应摊制造费用</t>
  </si>
  <si>
    <t>合计分摊</t>
  </si>
  <si>
    <r>
      <t>712162     1.0g</t>
    </r>
    <r>
      <rPr>
        <sz val="10"/>
        <rFont val="宋体"/>
        <family val="3"/>
        <charset val="134"/>
      </rPr>
      <t>二叶甘</t>
    </r>
    <phoneticPr fontId="10" type="noConversion"/>
  </si>
  <si>
    <t>712234   1.0g注射用头孢尼西钠(二叶希)600</t>
  </si>
  <si>
    <t>春节放假</t>
    <phoneticPr fontId="10" type="noConversion"/>
  </si>
  <si>
    <r>
      <rPr>
        <b/>
        <sz val="10"/>
        <rFont val="宋体"/>
        <family val="3"/>
        <charset val="134"/>
      </rPr>
      <t>小</t>
    </r>
    <r>
      <rPr>
        <b/>
        <sz val="10"/>
        <rFont val="Microsoft Sans Serif"/>
        <family val="2"/>
      </rPr>
      <t xml:space="preserve">           </t>
    </r>
    <r>
      <rPr>
        <b/>
        <sz val="10"/>
        <rFont val="宋体"/>
        <family val="3"/>
        <charset val="134"/>
      </rPr>
      <t>计</t>
    </r>
    <phoneticPr fontId="10" type="noConversion"/>
  </si>
  <si>
    <r>
      <t>月初延续春节放假</t>
    </r>
    <r>
      <rPr>
        <b/>
        <sz val="10"/>
        <color theme="1"/>
        <rFont val="Microsoft Sans Serif"/>
        <family val="2"/>
      </rPr>
      <t>5</t>
    </r>
    <r>
      <rPr>
        <b/>
        <sz val="10"/>
        <color theme="1"/>
        <rFont val="宋体"/>
        <family val="3"/>
        <charset val="134"/>
      </rPr>
      <t>天，折旧</t>
    </r>
    <r>
      <rPr>
        <b/>
        <sz val="10"/>
        <color theme="1"/>
        <rFont val="Microsoft Sans Serif"/>
        <family val="2"/>
      </rPr>
      <t>5/28</t>
    </r>
    <r>
      <rPr>
        <b/>
        <sz val="10"/>
        <color theme="1"/>
        <rFont val="宋体"/>
        <family val="3"/>
        <charset val="134"/>
      </rPr>
      <t>停工损失</t>
    </r>
    <phoneticPr fontId="10" type="noConversion"/>
  </si>
  <si>
    <t>折旧</t>
    <phoneticPr fontId="10" type="noConversion"/>
  </si>
  <si>
    <t>修理</t>
    <phoneticPr fontId="10" type="noConversion"/>
  </si>
  <si>
    <t>机物料</t>
    <phoneticPr fontId="10" type="noConversion"/>
  </si>
  <si>
    <t>研发/GMP</t>
    <phoneticPr fontId="10" type="noConversion"/>
  </si>
  <si>
    <t>无菌磷酸氢二钠</t>
    <phoneticPr fontId="10" type="noConversion"/>
  </si>
  <si>
    <t>美洛西林钠</t>
    <phoneticPr fontId="10" type="noConversion"/>
  </si>
  <si>
    <r>
      <rPr>
        <sz val="10"/>
        <color indexed="8"/>
        <rFont val="宋体"/>
        <family val="3"/>
        <charset val="134"/>
      </rPr>
      <t>阿洛西林酸</t>
    </r>
    <r>
      <rPr>
        <sz val="10"/>
        <color indexed="8"/>
        <rFont val="Microsoft Sans Serif"/>
        <family val="2"/>
        <charset val="134"/>
      </rPr>
      <t/>
    </r>
    <phoneticPr fontId="10" type="noConversion"/>
  </si>
  <si>
    <r>
      <t>0.5g</t>
    </r>
    <r>
      <rPr>
        <sz val="10"/>
        <rFont val="宋体"/>
        <family val="3"/>
        <charset val="134"/>
      </rPr>
      <t>注射用苯唑西林钠</t>
    </r>
    <phoneticPr fontId="10" type="noConversion"/>
  </si>
  <si>
    <r>
      <t>400</t>
    </r>
    <r>
      <rPr>
        <sz val="10"/>
        <rFont val="宋体"/>
        <family val="3"/>
        <charset val="134"/>
      </rPr>
      <t>万注射用青霉素钠</t>
    </r>
    <phoneticPr fontId="10" type="noConversion"/>
  </si>
  <si>
    <t>711054</t>
    <phoneticPr fontId="10" type="noConversion"/>
  </si>
  <si>
    <t>711061</t>
    <phoneticPr fontId="10" type="noConversion"/>
  </si>
  <si>
    <t>711080</t>
    <phoneticPr fontId="10" type="noConversion"/>
  </si>
  <si>
    <r>
      <t>2.0g</t>
    </r>
    <r>
      <rPr>
        <sz val="10"/>
        <rFont val="宋体"/>
        <family val="3"/>
        <charset val="134"/>
      </rPr>
      <t>注射用阿洛西林钠（二叶达）</t>
    </r>
    <r>
      <rPr>
        <sz val="10"/>
        <rFont val="Microsoft Sans Serif"/>
        <family val="2"/>
      </rPr>
      <t>600</t>
    </r>
    <r>
      <rPr>
        <sz val="10"/>
        <rFont val="宋体"/>
        <family val="3"/>
        <charset val="134"/>
      </rPr>
      <t>支</t>
    </r>
    <phoneticPr fontId="10" type="noConversion"/>
  </si>
  <si>
    <t>711094</t>
    <phoneticPr fontId="10" type="noConversion"/>
  </si>
  <si>
    <r>
      <t>3.0g</t>
    </r>
    <r>
      <rPr>
        <sz val="10"/>
        <rFont val="宋体"/>
        <family val="3"/>
        <charset val="134"/>
      </rPr>
      <t>注射用美洛西林钠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二叶美</t>
    </r>
    <r>
      <rPr>
        <sz val="10"/>
        <rFont val="Microsoft Sans Serif"/>
        <family val="2"/>
      </rPr>
      <t>)10</t>
    </r>
    <phoneticPr fontId="10" type="noConversion"/>
  </si>
  <si>
    <t>711101</t>
    <phoneticPr fontId="10" type="noConversion"/>
  </si>
  <si>
    <t>711113</t>
    <phoneticPr fontId="10" type="noConversion"/>
  </si>
  <si>
    <t>711125</t>
    <phoneticPr fontId="10" type="noConversion"/>
  </si>
  <si>
    <r>
      <t>3.375g</t>
    </r>
    <r>
      <rPr>
        <sz val="10"/>
        <rFont val="宋体"/>
        <family val="3"/>
        <charset val="134"/>
      </rPr>
      <t>注射用哌拉西林钠他唑巴坦钠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哌舒西林</t>
    </r>
    <r>
      <rPr>
        <sz val="10"/>
        <rFont val="Microsoft Sans Serif"/>
        <family val="2"/>
      </rPr>
      <t>)10/400</t>
    </r>
    <phoneticPr fontId="10" type="noConversion"/>
  </si>
  <si>
    <t>711146</t>
    <phoneticPr fontId="10" type="noConversion"/>
  </si>
  <si>
    <r>
      <t>0.75g</t>
    </r>
    <r>
      <rPr>
        <sz val="10"/>
        <rFont val="宋体"/>
        <family val="3"/>
        <charset val="134"/>
      </rPr>
      <t>注射用哌拉西林钠舒巴坦钠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二叶嗪</t>
    </r>
    <r>
      <rPr>
        <sz val="10"/>
        <rFont val="Microsoft Sans Serif"/>
        <family val="2"/>
      </rPr>
      <t>)10/600</t>
    </r>
    <phoneticPr fontId="10" type="noConversion"/>
  </si>
  <si>
    <t>712053</t>
    <phoneticPr fontId="10" type="noConversion"/>
  </si>
  <si>
    <r>
      <t>3.0g</t>
    </r>
    <r>
      <rPr>
        <sz val="10"/>
        <rFont val="宋体"/>
        <family val="3"/>
        <charset val="134"/>
      </rPr>
      <t>注射用头孢哌酮钠舒巴坦钠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二叶仙</t>
    </r>
    <r>
      <rPr>
        <sz val="10"/>
        <rFont val="Microsoft Sans Serif"/>
        <family val="2"/>
      </rPr>
      <t>)</t>
    </r>
    <phoneticPr fontId="10" type="noConversion"/>
  </si>
  <si>
    <t>712097</t>
    <phoneticPr fontId="10" type="noConversion"/>
  </si>
  <si>
    <t>712107</t>
    <phoneticPr fontId="10" type="noConversion"/>
  </si>
  <si>
    <r>
      <t>1.0g</t>
    </r>
    <r>
      <rPr>
        <sz val="10"/>
        <rFont val="宋体"/>
        <family val="3"/>
        <charset val="134"/>
      </rPr>
      <t>注射用头孢西丁钠（二叶赛）</t>
    </r>
    <r>
      <rPr>
        <sz val="10"/>
        <rFont val="Microsoft Sans Serif"/>
        <family val="2"/>
      </rPr>
      <t>10/600</t>
    </r>
    <phoneticPr fontId="10" type="noConversion"/>
  </si>
  <si>
    <t>712121</t>
    <phoneticPr fontId="10" type="noConversion"/>
  </si>
  <si>
    <r>
      <t>0.75g</t>
    </r>
    <r>
      <rPr>
        <sz val="10"/>
        <rFont val="宋体"/>
        <family val="3"/>
        <charset val="134"/>
      </rPr>
      <t>注射用头孢呋辛钠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二叶威</t>
    </r>
    <r>
      <rPr>
        <sz val="10"/>
        <rFont val="Microsoft Sans Serif"/>
        <family val="2"/>
      </rPr>
      <t>)</t>
    </r>
    <phoneticPr fontId="10" type="noConversion"/>
  </si>
  <si>
    <t>712135</t>
    <phoneticPr fontId="10" type="noConversion"/>
  </si>
  <si>
    <r>
      <t>2.0g</t>
    </r>
    <r>
      <rPr>
        <sz val="10"/>
        <rFont val="宋体"/>
        <family val="3"/>
        <charset val="134"/>
      </rPr>
      <t>注射用头孢孟多酯钠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二叶莫</t>
    </r>
    <r>
      <rPr>
        <sz val="10"/>
        <rFont val="Microsoft Sans Serif"/>
        <family val="2"/>
      </rPr>
      <t>)400</t>
    </r>
    <phoneticPr fontId="10" type="noConversion"/>
  </si>
  <si>
    <t>712136</t>
    <phoneticPr fontId="10" type="noConversion"/>
  </si>
  <si>
    <r>
      <t>1.0g</t>
    </r>
    <r>
      <rPr>
        <sz val="10"/>
        <rFont val="宋体"/>
        <family val="3"/>
        <charset val="134"/>
      </rPr>
      <t>注射用头孢孟多酯钠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二叶莫</t>
    </r>
    <r>
      <rPr>
        <sz val="10"/>
        <rFont val="Microsoft Sans Serif"/>
        <family val="2"/>
      </rPr>
      <t>)1/400</t>
    </r>
    <phoneticPr fontId="10" type="noConversion"/>
  </si>
  <si>
    <t>712141</t>
    <phoneticPr fontId="10" type="noConversion"/>
  </si>
  <si>
    <t>712144</t>
    <phoneticPr fontId="10" type="noConversion"/>
  </si>
  <si>
    <r>
      <t>1.0g</t>
    </r>
    <r>
      <rPr>
        <sz val="10"/>
        <rFont val="宋体"/>
        <family val="3"/>
        <charset val="134"/>
      </rPr>
      <t>注射用头孢唑肟钠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二叶必</t>
    </r>
    <r>
      <rPr>
        <sz val="10"/>
        <rFont val="Microsoft Sans Serif"/>
        <family val="2"/>
      </rPr>
      <t>)10/600</t>
    </r>
    <phoneticPr fontId="10" type="noConversion"/>
  </si>
  <si>
    <t>712161</t>
    <phoneticPr fontId="10" type="noConversion"/>
  </si>
  <si>
    <r>
      <t>0.5g</t>
    </r>
    <r>
      <rPr>
        <sz val="10"/>
        <rFont val="宋体"/>
        <family val="3"/>
        <charset val="134"/>
      </rPr>
      <t>注射用头孢米诺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二叶甘</t>
    </r>
    <r>
      <rPr>
        <sz val="10"/>
        <rFont val="Microsoft Sans Serif"/>
        <family val="2"/>
      </rPr>
      <t>)</t>
    </r>
    <phoneticPr fontId="10" type="noConversion"/>
  </si>
  <si>
    <t>712162</t>
    <phoneticPr fontId="10" type="noConversion"/>
  </si>
  <si>
    <r>
      <t>1.0g</t>
    </r>
    <r>
      <rPr>
        <sz val="10"/>
        <rFont val="宋体"/>
        <family val="3"/>
        <charset val="134"/>
      </rPr>
      <t>注射用头孢米诺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二叶甘</t>
    </r>
    <r>
      <rPr>
        <sz val="10"/>
        <rFont val="Microsoft Sans Serif"/>
        <family val="2"/>
      </rPr>
      <t>)</t>
    </r>
    <phoneticPr fontId="10" type="noConversion"/>
  </si>
  <si>
    <t>713016</t>
    <phoneticPr fontId="10" type="noConversion"/>
  </si>
  <si>
    <r>
      <t>100mg</t>
    </r>
    <r>
      <rPr>
        <sz val="10"/>
        <rFont val="宋体"/>
        <family val="3"/>
        <charset val="134"/>
      </rPr>
      <t>注射用磷酸川芎嗪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二叶青</t>
    </r>
    <r>
      <rPr>
        <sz val="10"/>
        <rFont val="Microsoft Sans Serif"/>
        <family val="2"/>
      </rPr>
      <t>)10/1000</t>
    </r>
    <phoneticPr fontId="10" type="noConversion"/>
  </si>
  <si>
    <r>
      <t>150mg</t>
    </r>
    <r>
      <rPr>
        <sz val="10"/>
        <rFont val="宋体"/>
        <family val="3"/>
        <charset val="134"/>
      </rPr>
      <t>罗红霉素胶囊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鑫烨</t>
    </r>
    <r>
      <rPr>
        <sz val="10"/>
        <rFont val="Microsoft Sans Serif"/>
        <family val="2"/>
      </rPr>
      <t>)10/600</t>
    </r>
    <phoneticPr fontId="10" type="noConversion"/>
  </si>
  <si>
    <t>714025</t>
    <phoneticPr fontId="10" type="noConversion"/>
  </si>
  <si>
    <r>
      <t>150mg</t>
    </r>
    <r>
      <rPr>
        <sz val="10"/>
        <rFont val="宋体"/>
        <family val="3"/>
        <charset val="134"/>
      </rPr>
      <t>罗红霉素胶囊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二叶虹</t>
    </r>
    <r>
      <rPr>
        <sz val="10"/>
        <rFont val="Microsoft Sans Serif"/>
        <family val="2"/>
      </rPr>
      <t>)12×400</t>
    </r>
    <phoneticPr fontId="10" type="noConversion"/>
  </si>
  <si>
    <t>714031</t>
    <phoneticPr fontId="10" type="noConversion"/>
  </si>
  <si>
    <r>
      <rPr>
        <sz val="10"/>
        <rFont val="宋体"/>
        <family val="3"/>
        <charset val="134"/>
      </rPr>
      <t>二甲双胍格列本脲胶囊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二叶双平</t>
    </r>
    <r>
      <rPr>
        <sz val="10"/>
        <rFont val="Microsoft Sans Serif"/>
        <family val="2"/>
      </rPr>
      <t>)24/400</t>
    </r>
    <phoneticPr fontId="10" type="noConversion"/>
  </si>
  <si>
    <t>714085</t>
    <phoneticPr fontId="10" type="noConversion"/>
  </si>
  <si>
    <r>
      <t>0.25g</t>
    </r>
    <r>
      <rPr>
        <sz val="10"/>
        <rFont val="宋体"/>
        <family val="3"/>
        <charset val="134"/>
      </rPr>
      <t>阿奇霉素胶囊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鑫烨</t>
    </r>
    <r>
      <rPr>
        <sz val="10"/>
        <rFont val="Microsoft Sans Serif"/>
        <family val="2"/>
      </rPr>
      <t>)12/400</t>
    </r>
    <phoneticPr fontId="10" type="noConversion"/>
  </si>
  <si>
    <t>714103</t>
    <phoneticPr fontId="10" type="noConversion"/>
  </si>
  <si>
    <r>
      <t>20mg</t>
    </r>
    <r>
      <rPr>
        <sz val="10"/>
        <rFont val="宋体"/>
        <family val="3"/>
        <charset val="134"/>
      </rPr>
      <t>奥美拉唑肠溶胶囊</t>
    </r>
    <r>
      <rPr>
        <sz val="10"/>
        <rFont val="Microsoft Sans Serif"/>
        <family val="2"/>
      </rPr>
      <t>(</t>
    </r>
    <r>
      <rPr>
        <sz val="10"/>
        <rFont val="宋体"/>
        <family val="3"/>
        <charset val="134"/>
      </rPr>
      <t>乐奥苏</t>
    </r>
    <r>
      <rPr>
        <sz val="10"/>
        <rFont val="Microsoft Sans Serif"/>
        <family val="2"/>
      </rPr>
      <t>)28/300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</si>
</sst>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 * #,##0.00_ ;_ * \-#,##0.00_ ;_ * &quot;-&quot;??_ ;_ @_ "/>
    <numFmt numFmtId="176" formatCode="0.00_ "/>
    <numFmt numFmtId="177" formatCode="0.000_ "/>
    <numFmt numFmtId="178" formatCode="#,##0.00_ "/>
    <numFmt numFmtId="179" formatCode="0.0000_ "/>
    <numFmt numFmtId="180" formatCode="#,##0.00_);[Red]\(#,##0.00\)"/>
  </numFmts>
  <fonts count="26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0"/>
      <name val="MS UI Gothic"/>
      <family val="2"/>
    </font>
    <font>
      <sz val="10"/>
      <name val="宋体"/>
      <family val="3"/>
      <charset val="134"/>
    </font>
    <font>
      <sz val="10"/>
      <name val="Microsoft Sans Serif"/>
      <family val="2"/>
      <charset val="134"/>
    </font>
    <font>
      <b/>
      <sz val="10"/>
      <name val="Microsoft Sans Serif"/>
      <family val="2"/>
      <charset val="134"/>
    </font>
    <font>
      <b/>
      <sz val="10"/>
      <name val="宋体"/>
      <family val="3"/>
      <charset val="134"/>
    </font>
    <font>
      <sz val="10"/>
      <color indexed="8"/>
      <name val="Microsoft Sans Serif"/>
      <family val="2"/>
      <charset val="134"/>
    </font>
    <font>
      <sz val="10"/>
      <color indexed="8"/>
      <name val="MS UI Gothic"/>
      <family val="2"/>
    </font>
    <font>
      <sz val="10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Microsoft Sans Serif"/>
      <family val="2"/>
    </font>
    <font>
      <b/>
      <sz val="10"/>
      <name val="Microsoft Sans Serif"/>
      <family val="2"/>
    </font>
    <font>
      <sz val="10"/>
      <color indexed="8"/>
      <name val="Microsoft Sans Serif"/>
      <family val="2"/>
    </font>
    <font>
      <sz val="10"/>
      <color theme="1"/>
      <name val="Microsoft Sans Serif"/>
      <family val="2"/>
    </font>
    <font>
      <b/>
      <sz val="10"/>
      <color theme="1"/>
      <name val="Microsoft Sans Serif"/>
      <family val="2"/>
    </font>
    <font>
      <sz val="12"/>
      <color theme="1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2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-10Point倍宽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43" fontId="1" fillId="0" borderId="0" applyFont="0" applyFill="0" applyBorder="0" applyAlignment="0" applyProtection="0"/>
    <xf numFmtId="43" fontId="22" fillId="0" borderId="0" applyFont="0" applyFill="0" applyBorder="0" applyAlignment="0" applyProtection="0">
      <alignment vertical="center"/>
    </xf>
  </cellStyleXfs>
  <cellXfs count="142">
    <xf numFmtId="0" fontId="0" fillId="0" borderId="0" xfId="0">
      <alignment vertical="center"/>
    </xf>
    <xf numFmtId="49" fontId="14" fillId="0" borderId="0" xfId="2" applyNumberFormat="1" applyFont="1" applyFill="1" applyBorder="1" applyAlignment="1">
      <alignment horizontal="center" vertical="center"/>
    </xf>
    <xf numFmtId="49" fontId="12" fillId="0" borderId="0" xfId="1" applyNumberFormat="1" applyFont="1" applyFill="1" applyBorder="1" applyAlignment="1">
      <alignment horizontal="center"/>
    </xf>
    <xf numFmtId="49" fontId="13" fillId="0" borderId="0" xfId="2" applyNumberFormat="1" applyFont="1" applyFill="1" applyBorder="1" applyAlignment="1">
      <alignment horizontal="center"/>
    </xf>
    <xf numFmtId="49" fontId="12" fillId="0" borderId="0" xfId="1" applyNumberFormat="1" applyFont="1" applyFill="1" applyBorder="1"/>
    <xf numFmtId="49" fontId="13" fillId="0" borderId="0" xfId="1" applyNumberFormat="1" applyFont="1" applyFill="1" applyBorder="1"/>
    <xf numFmtId="176" fontId="12" fillId="0" borderId="0" xfId="1" applyNumberFormat="1" applyFont="1" applyFill="1" applyBorder="1" applyAlignment="1">
      <alignment horizontal="right"/>
    </xf>
    <xf numFmtId="49" fontId="12" fillId="0" borderId="0" xfId="2" applyNumberFormat="1" applyFont="1" applyFill="1" applyBorder="1" applyAlignment="1">
      <alignment vertical="center"/>
    </xf>
    <xf numFmtId="49" fontId="12" fillId="0" borderId="0" xfId="2" applyNumberFormat="1" applyFont="1" applyFill="1" applyBorder="1" applyAlignment="1">
      <alignment vertical="center" wrapText="1"/>
    </xf>
    <xf numFmtId="49" fontId="14" fillId="0" borderId="0" xfId="2" applyNumberFormat="1" applyFont="1" applyFill="1" applyBorder="1" applyAlignment="1">
      <alignment vertical="center"/>
    </xf>
    <xf numFmtId="49" fontId="14" fillId="0" borderId="0" xfId="2" applyNumberFormat="1" applyFont="1" applyFill="1" applyBorder="1" applyAlignment="1">
      <alignment vertical="center" wrapText="1"/>
    </xf>
    <xf numFmtId="49" fontId="12" fillId="0" borderId="0" xfId="2" applyNumberFormat="1" applyFont="1" applyFill="1" applyBorder="1"/>
    <xf numFmtId="49" fontId="13" fillId="0" borderId="0" xfId="2" applyNumberFormat="1" applyFont="1" applyFill="1" applyBorder="1"/>
    <xf numFmtId="49" fontId="13" fillId="0" borderId="0" xfId="2" applyNumberFormat="1" applyFont="1" applyFill="1" applyBorder="1" applyAlignment="1">
      <alignment wrapText="1"/>
    </xf>
    <xf numFmtId="49" fontId="12" fillId="0" borderId="0" xfId="1" applyNumberFormat="1" applyFont="1" applyFill="1" applyBorder="1" applyAlignment="1">
      <alignment horizontal="left"/>
    </xf>
    <xf numFmtId="49" fontId="12" fillId="2" borderId="0" xfId="2" applyNumberFormat="1" applyFont="1" applyFill="1" applyBorder="1" applyAlignment="1">
      <alignment horizontal="center" vertical="center"/>
    </xf>
    <xf numFmtId="49" fontId="12" fillId="2" borderId="0" xfId="2" applyNumberFormat="1" applyFont="1" applyFill="1" applyBorder="1" applyAlignment="1">
      <alignment vertical="center"/>
    </xf>
    <xf numFmtId="49" fontId="12" fillId="2" borderId="0" xfId="2" applyNumberFormat="1" applyFont="1" applyFill="1" applyBorder="1" applyAlignment="1">
      <alignment vertical="center" wrapText="1"/>
    </xf>
    <xf numFmtId="176" fontId="15" fillId="2" borderId="0" xfId="0" applyNumberFormat="1" applyFont="1" applyFill="1" applyBorder="1">
      <alignment vertical="center"/>
    </xf>
    <xf numFmtId="176" fontId="15" fillId="0" borderId="0" xfId="0" applyNumberFormat="1" applyFont="1" applyFill="1" applyBorder="1">
      <alignment vertical="center"/>
    </xf>
    <xf numFmtId="49" fontId="15" fillId="0" borderId="0" xfId="0" applyNumberFormat="1" applyFont="1" applyFill="1" applyBorder="1">
      <alignment vertical="center"/>
    </xf>
    <xf numFmtId="176" fontId="12" fillId="2" borderId="0" xfId="1" applyNumberFormat="1" applyFont="1" applyFill="1" applyBorder="1" applyAlignment="1">
      <alignment horizontal="right"/>
    </xf>
    <xf numFmtId="49" fontId="14" fillId="2" borderId="0" xfId="2" applyNumberFormat="1" applyFont="1" applyFill="1" applyBorder="1" applyAlignment="1">
      <alignment horizontal="center" vertical="center"/>
    </xf>
    <xf numFmtId="49" fontId="14" fillId="2" borderId="0" xfId="2" applyNumberFormat="1" applyFont="1" applyFill="1" applyBorder="1" applyAlignment="1">
      <alignment vertical="center"/>
    </xf>
    <xf numFmtId="49" fontId="14" fillId="2" borderId="0" xfId="2" applyNumberFormat="1" applyFont="1" applyFill="1" applyBorder="1" applyAlignment="1">
      <alignment vertical="center" wrapText="1"/>
    </xf>
    <xf numFmtId="49" fontId="13" fillId="3" borderId="0" xfId="2" applyNumberFormat="1" applyFont="1" applyFill="1" applyBorder="1" applyAlignment="1">
      <alignment horizontal="center" vertical="center"/>
    </xf>
    <xf numFmtId="49" fontId="13" fillId="3" borderId="0" xfId="2" applyNumberFormat="1" applyFont="1" applyFill="1" applyBorder="1" applyAlignment="1">
      <alignment vertical="center"/>
    </xf>
    <xf numFmtId="49" fontId="13" fillId="3" borderId="0" xfId="0" applyNumberFormat="1" applyFont="1" applyFill="1" applyAlignment="1"/>
    <xf numFmtId="176" fontId="13" fillId="3" borderId="0" xfId="1" applyNumberFormat="1" applyFont="1" applyFill="1" applyBorder="1" applyAlignment="1">
      <alignment horizontal="right"/>
    </xf>
    <xf numFmtId="176" fontId="15" fillId="3" borderId="0" xfId="0" applyNumberFormat="1" applyFont="1" applyFill="1" applyBorder="1">
      <alignment vertical="center"/>
    </xf>
    <xf numFmtId="49" fontId="13" fillId="3" borderId="0" xfId="2" applyNumberFormat="1" applyFont="1" applyFill="1" applyBorder="1" applyAlignment="1">
      <alignment horizontal="center"/>
    </xf>
    <xf numFmtId="49" fontId="13" fillId="3" borderId="0" xfId="2" applyNumberFormat="1" applyFont="1" applyFill="1" applyBorder="1"/>
    <xf numFmtId="49" fontId="13" fillId="3" borderId="0" xfId="1" applyNumberFormat="1" applyFont="1" applyFill="1" applyBorder="1"/>
    <xf numFmtId="49" fontId="3" fillId="2" borderId="0" xfId="2" applyNumberFormat="1" applyFont="1" applyFill="1" applyBorder="1" applyAlignment="1">
      <alignment vertical="center" wrapText="1"/>
    </xf>
    <xf numFmtId="176" fontId="16" fillId="3" borderId="0" xfId="0" applyNumberFormat="1" applyFont="1" applyFill="1" applyBorder="1">
      <alignment vertical="center"/>
    </xf>
    <xf numFmtId="49" fontId="12" fillId="2" borderId="0" xfId="1" applyNumberFormat="1" applyFont="1" applyFill="1" applyBorder="1"/>
    <xf numFmtId="176" fontId="15" fillId="4" borderId="0" xfId="0" applyNumberFormat="1" applyFont="1" applyFill="1" applyBorder="1">
      <alignment vertical="center"/>
    </xf>
    <xf numFmtId="49" fontId="12" fillId="2" borderId="0" xfId="1" applyNumberFormat="1" applyFont="1" applyFill="1" applyBorder="1" applyAlignment="1">
      <alignment horizontal="center"/>
    </xf>
    <xf numFmtId="49" fontId="3" fillId="2" borderId="0" xfId="2" applyNumberFormat="1" applyFont="1" applyFill="1" applyBorder="1" applyAlignment="1">
      <alignment horizontal="center" vertical="center"/>
    </xf>
    <xf numFmtId="176" fontId="12" fillId="0" borderId="0" xfId="1" applyNumberFormat="1" applyFont="1" applyFill="1" applyBorder="1" applyAlignment="1">
      <alignment horizontal="center"/>
    </xf>
    <xf numFmtId="0" fontId="18" fillId="0" borderId="0" xfId="0" applyFont="1">
      <alignment vertical="center"/>
    </xf>
    <xf numFmtId="176" fontId="18" fillId="0" borderId="0" xfId="0" applyNumberFormat="1" applyFont="1">
      <alignment vertical="center"/>
    </xf>
    <xf numFmtId="0" fontId="17" fillId="0" borderId="0" xfId="0" applyFont="1">
      <alignment vertical="center"/>
    </xf>
    <xf numFmtId="176" fontId="19" fillId="0" borderId="0" xfId="0" applyNumberFormat="1" applyFont="1">
      <alignment vertical="center"/>
    </xf>
    <xf numFmtId="0" fontId="18" fillId="4" borderId="0" xfId="0" applyFont="1" applyFill="1">
      <alignment vertical="center"/>
    </xf>
    <xf numFmtId="49" fontId="12" fillId="4" borderId="0" xfId="2" applyNumberFormat="1" applyFont="1" applyFill="1" applyBorder="1" applyAlignment="1">
      <alignment vertical="center"/>
    </xf>
    <xf numFmtId="176" fontId="18" fillId="4" borderId="0" xfId="0" applyNumberFormat="1" applyFont="1" applyFill="1">
      <alignment vertical="center"/>
    </xf>
    <xf numFmtId="176" fontId="12" fillId="0" borderId="0" xfId="1" applyNumberFormat="1" applyFont="1" applyFill="1" applyBorder="1" applyAlignment="1">
      <alignment horizontal="center"/>
    </xf>
    <xf numFmtId="49" fontId="12" fillId="0" borderId="0" xfId="2" applyNumberFormat="1" applyFont="1" applyFill="1" applyBorder="1" applyAlignment="1">
      <alignment horizontal="center" vertical="center"/>
    </xf>
    <xf numFmtId="176" fontId="3" fillId="4" borderId="0" xfId="1" applyNumberFormat="1" applyFont="1" applyFill="1" applyBorder="1" applyAlignment="1">
      <alignment horizontal="center"/>
    </xf>
    <xf numFmtId="176" fontId="12" fillId="4" borderId="0" xfId="1" applyNumberFormat="1" applyFont="1" applyFill="1" applyBorder="1" applyAlignment="1">
      <alignment horizontal="right"/>
    </xf>
    <xf numFmtId="176" fontId="13" fillId="4" borderId="0" xfId="1" applyNumberFormat="1" applyFont="1" applyFill="1" applyBorder="1" applyAlignment="1">
      <alignment horizontal="right"/>
    </xf>
    <xf numFmtId="176" fontId="16" fillId="4" borderId="0" xfId="0" applyNumberFormat="1" applyFont="1" applyFill="1" applyBorder="1">
      <alignment vertical="center"/>
    </xf>
    <xf numFmtId="176" fontId="3" fillId="0" borderId="0" xfId="2" applyNumberFormat="1" applyFont="1" applyFill="1" applyBorder="1" applyAlignment="1">
      <alignment horizontal="center" vertical="center"/>
    </xf>
    <xf numFmtId="176" fontId="12" fillId="0" borderId="0" xfId="2" applyNumberFormat="1" applyFont="1" applyFill="1" applyBorder="1" applyAlignment="1">
      <alignment horizontal="center" vertical="center"/>
    </xf>
    <xf numFmtId="176" fontId="12" fillId="2" borderId="0" xfId="2" applyNumberFormat="1" applyFont="1" applyFill="1" applyBorder="1" applyAlignment="1">
      <alignment horizontal="center" vertical="center"/>
    </xf>
    <xf numFmtId="176" fontId="13" fillId="3" borderId="0" xfId="2" applyNumberFormat="1" applyFont="1" applyFill="1" applyBorder="1" applyAlignment="1">
      <alignment horizontal="center" vertical="center"/>
    </xf>
    <xf numFmtId="176" fontId="14" fillId="2" borderId="0" xfId="2" applyNumberFormat="1" applyFont="1" applyFill="1" applyBorder="1" applyAlignment="1">
      <alignment horizontal="center" vertical="center"/>
    </xf>
    <xf numFmtId="176" fontId="14" fillId="0" borderId="0" xfId="2" applyNumberFormat="1" applyFont="1" applyFill="1" applyBorder="1" applyAlignment="1">
      <alignment horizontal="center" vertical="center"/>
    </xf>
    <xf numFmtId="176" fontId="3" fillId="2" borderId="0" xfId="2" applyNumberFormat="1" applyFont="1" applyFill="1" applyBorder="1" applyAlignment="1">
      <alignment horizontal="center" vertical="center"/>
    </xf>
    <xf numFmtId="176" fontId="13" fillId="0" borderId="0" xfId="2" applyNumberFormat="1" applyFont="1" applyFill="1" applyBorder="1" applyAlignment="1">
      <alignment horizontal="center"/>
    </xf>
    <xf numFmtId="176" fontId="13" fillId="3" borderId="0" xfId="1" applyNumberFormat="1" applyFont="1" applyFill="1" applyBorder="1"/>
    <xf numFmtId="176" fontId="12" fillId="0" borderId="0" xfId="1" applyNumberFormat="1" applyFont="1" applyFill="1" applyBorder="1"/>
    <xf numFmtId="176" fontId="13" fillId="0" borderId="0" xfId="1" applyNumberFormat="1" applyFont="1" applyFill="1" applyBorder="1"/>
    <xf numFmtId="49" fontId="2" fillId="0" borderId="0" xfId="2" applyNumberFormat="1" applyFont="1" applyFill="1" applyBorder="1" applyAlignment="1">
      <alignment horizontal="center" vertical="center"/>
    </xf>
    <xf numFmtId="49" fontId="3" fillId="0" borderId="0" xfId="2" applyNumberFormat="1" applyFont="1" applyFill="1" applyBorder="1" applyAlignment="1">
      <alignment vertical="center" wrapText="1"/>
    </xf>
    <xf numFmtId="49" fontId="15" fillId="0" borderId="0" xfId="0" applyNumberFormat="1" applyFont="1" applyFill="1" applyBorder="1" applyAlignment="1">
      <alignment horizontal="center" vertical="center"/>
    </xf>
    <xf numFmtId="49" fontId="3" fillId="0" borderId="0" xfId="2" applyNumberFormat="1" applyFont="1" applyFill="1" applyBorder="1" applyAlignment="1">
      <alignment horizontal="center" vertical="center"/>
    </xf>
    <xf numFmtId="49" fontId="13" fillId="0" borderId="0" xfId="1" applyNumberFormat="1" applyFont="1" applyFill="1" applyBorder="1" applyAlignment="1">
      <alignment horizontal="center"/>
    </xf>
    <xf numFmtId="176" fontId="16" fillId="5" borderId="0" xfId="0" applyNumberFormat="1" applyFont="1" applyFill="1" applyBorder="1">
      <alignment vertical="center"/>
    </xf>
    <xf numFmtId="49" fontId="12" fillId="0" borderId="0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77" fontId="21" fillId="5" borderId="0" xfId="0" applyNumberFormat="1" applyFont="1" applyFill="1" applyAlignment="1">
      <alignment vertical="center"/>
    </xf>
    <xf numFmtId="177" fontId="12" fillId="0" borderId="0" xfId="2" applyNumberFormat="1" applyFont="1" applyFill="1" applyBorder="1" applyAlignment="1">
      <alignment horizontal="center" vertical="center"/>
    </xf>
    <xf numFmtId="49" fontId="12" fillId="0" borderId="0" xfId="2" applyNumberFormat="1" applyFont="1" applyFill="1" applyBorder="1" applyAlignment="1">
      <alignment horizontal="center" vertical="center" wrapText="1"/>
    </xf>
    <xf numFmtId="176" fontId="16" fillId="0" borderId="0" xfId="0" applyNumberFormat="1" applyFont="1" applyFill="1" applyBorder="1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12" fillId="0" borderId="0" xfId="1" applyNumberFormat="1" applyFont="1" applyFill="1" applyBorder="1" applyAlignment="1">
      <alignment horizontal="center"/>
    </xf>
    <xf numFmtId="176" fontId="15" fillId="0" borderId="0" xfId="0" applyNumberFormat="1" applyFont="1" applyFill="1" applyBorder="1" applyAlignment="1">
      <alignment horizontal="center" vertical="center"/>
    </xf>
    <xf numFmtId="49" fontId="12" fillId="0" borderId="0" xfId="2" applyNumberFormat="1" applyFont="1" applyFill="1" applyBorder="1" applyAlignment="1">
      <alignment horizontal="center" vertical="center"/>
    </xf>
    <xf numFmtId="176" fontId="15" fillId="6" borderId="0" xfId="0" applyNumberFormat="1" applyFont="1" applyFill="1" applyBorder="1">
      <alignment vertical="center"/>
    </xf>
    <xf numFmtId="176" fontId="16" fillId="6" borderId="0" xfId="0" applyNumberFormat="1" applyFont="1" applyFill="1" applyBorder="1">
      <alignment vertical="center"/>
    </xf>
    <xf numFmtId="49" fontId="12" fillId="0" borderId="0" xfId="2" applyNumberFormat="1" applyFont="1" applyFill="1" applyBorder="1" applyAlignment="1">
      <alignment horizontal="center" vertical="center"/>
    </xf>
    <xf numFmtId="49" fontId="12" fillId="0" borderId="0" xfId="2" applyNumberFormat="1" applyFont="1" applyFill="1" applyBorder="1" applyAlignment="1">
      <alignment horizontal="center" vertical="center"/>
    </xf>
    <xf numFmtId="176" fontId="12" fillId="0" borderId="0" xfId="1" applyNumberFormat="1" applyFont="1" applyFill="1" applyBorder="1" applyAlignment="1">
      <alignment horizontal="center"/>
    </xf>
    <xf numFmtId="176" fontId="13" fillId="0" borderId="0" xfId="1" applyNumberFormat="1" applyFont="1" applyFill="1" applyBorder="1" applyAlignment="1">
      <alignment horizontal="center"/>
    </xf>
    <xf numFmtId="49" fontId="13" fillId="6" borderId="0" xfId="1" applyNumberFormat="1" applyFont="1" applyFill="1" applyBorder="1"/>
    <xf numFmtId="49" fontId="13" fillId="6" borderId="0" xfId="1" applyNumberFormat="1" applyFont="1" applyFill="1" applyBorder="1" applyAlignment="1">
      <alignment horizontal="center"/>
    </xf>
    <xf numFmtId="49" fontId="13" fillId="6" borderId="0" xfId="0" applyNumberFormat="1" applyFont="1" applyFill="1" applyBorder="1" applyAlignment="1"/>
    <xf numFmtId="49" fontId="13" fillId="6" borderId="0" xfId="2" applyNumberFormat="1" applyFont="1" applyFill="1" applyBorder="1" applyAlignment="1">
      <alignment horizontal="center"/>
    </xf>
    <xf numFmtId="49" fontId="13" fillId="6" borderId="0" xfId="2" applyNumberFormat="1" applyFont="1" applyFill="1" applyBorder="1"/>
    <xf numFmtId="49" fontId="13" fillId="6" borderId="0" xfId="2" applyNumberFormat="1" applyFont="1" applyFill="1" applyBorder="1" applyAlignment="1">
      <alignment horizontal="center" vertical="center"/>
    </xf>
    <xf numFmtId="49" fontId="13" fillId="6" borderId="0" xfId="2" applyNumberFormat="1" applyFont="1" applyFill="1" applyBorder="1" applyAlignment="1">
      <alignment vertical="center"/>
    </xf>
    <xf numFmtId="176" fontId="12" fillId="0" borderId="0" xfId="1" applyNumberFormat="1" applyFont="1" applyFill="1" applyBorder="1" applyAlignment="1">
      <alignment horizontal="center"/>
    </xf>
    <xf numFmtId="176" fontId="16" fillId="2" borderId="0" xfId="0" applyNumberFormat="1" applyFont="1" applyFill="1" applyBorder="1">
      <alignment vertical="center"/>
    </xf>
    <xf numFmtId="176" fontId="12" fillId="0" borderId="0" xfId="1" applyNumberFormat="1" applyFont="1" applyFill="1" applyBorder="1" applyAlignment="1">
      <alignment horizontal="center"/>
    </xf>
    <xf numFmtId="49" fontId="12" fillId="0" borderId="0" xfId="2" applyNumberFormat="1" applyFont="1" applyFill="1" applyBorder="1" applyAlignment="1">
      <alignment horizontal="center" vertical="center" wrapText="1"/>
    </xf>
    <xf numFmtId="178" fontId="12" fillId="0" borderId="4" xfId="3" applyNumberFormat="1" applyFont="1" applyFill="1" applyBorder="1" applyAlignment="1"/>
    <xf numFmtId="179" fontId="3" fillId="0" borderId="4" xfId="3" applyNumberFormat="1" applyFont="1" applyFill="1" applyBorder="1" applyAlignment="1">
      <alignment horizontal="center"/>
    </xf>
    <xf numFmtId="176" fontId="24" fillId="0" borderId="4" xfId="0" applyNumberFormat="1" applyFont="1" applyFill="1" applyBorder="1" applyAlignment="1">
      <alignment horizontal="center"/>
    </xf>
    <xf numFmtId="178" fontId="12" fillId="0" borderId="4" xfId="3" applyNumberFormat="1" applyFont="1" applyFill="1" applyBorder="1" applyAlignment="1">
      <alignment horizontal="center"/>
    </xf>
    <xf numFmtId="49" fontId="12" fillId="0" borderId="4" xfId="0" applyNumberFormat="1" applyFont="1" applyFill="1" applyBorder="1" applyAlignment="1">
      <alignment horizontal="center"/>
    </xf>
    <xf numFmtId="179" fontId="12" fillId="0" borderId="4" xfId="0" applyNumberFormat="1" applyFont="1" applyFill="1" applyBorder="1" applyAlignment="1">
      <alignment horizontal="center"/>
    </xf>
    <xf numFmtId="176" fontId="12" fillId="0" borderId="4" xfId="0" applyNumberFormat="1" applyFont="1" applyFill="1" applyBorder="1" applyAlignment="1">
      <alignment horizontal="center"/>
    </xf>
    <xf numFmtId="178" fontId="12" fillId="0" borderId="4" xfId="3" applyNumberFormat="1" applyFont="1" applyFill="1" applyBorder="1" applyAlignment="1">
      <alignment horizontal="right"/>
    </xf>
    <xf numFmtId="178" fontId="12" fillId="2" borderId="4" xfId="3" applyNumberFormat="1" applyFont="1" applyFill="1" applyBorder="1" applyAlignment="1">
      <alignment horizontal="right"/>
    </xf>
    <xf numFmtId="49" fontId="3" fillId="0" borderId="4" xfId="0" applyNumberFormat="1" applyFont="1" applyFill="1" applyBorder="1" applyAlignment="1">
      <alignment horizontal="center"/>
    </xf>
    <xf numFmtId="178" fontId="13" fillId="0" borderId="4" xfId="3" applyNumberFormat="1" applyFont="1" applyFill="1" applyBorder="1" applyAlignment="1">
      <alignment horizontal="center"/>
    </xf>
    <xf numFmtId="179" fontId="13" fillId="0" borderId="4" xfId="0" applyNumberFormat="1" applyFont="1" applyFill="1" applyBorder="1" applyAlignment="1">
      <alignment horizontal="center"/>
    </xf>
    <xf numFmtId="176" fontId="13" fillId="0" borderId="4" xfId="0" applyNumberFormat="1" applyFont="1" applyFill="1" applyBorder="1" applyAlignment="1">
      <alignment horizontal="center"/>
    </xf>
    <xf numFmtId="178" fontId="13" fillId="0" borderId="4" xfId="3" applyNumberFormat="1" applyFont="1" applyFill="1" applyBorder="1" applyAlignment="1">
      <alignment horizontal="right"/>
    </xf>
    <xf numFmtId="0" fontId="25" fillId="2" borderId="0" xfId="0" applyFont="1" applyFill="1">
      <alignment vertical="center"/>
    </xf>
    <xf numFmtId="179" fontId="13" fillId="0" borderId="0" xfId="3" applyNumberFormat="1" applyFont="1" applyFill="1" applyBorder="1" applyAlignment="1">
      <alignment horizontal="center"/>
    </xf>
    <xf numFmtId="178" fontId="12" fillId="0" borderId="0" xfId="3" applyNumberFormat="1" applyFont="1" applyFill="1" applyBorder="1" applyAlignment="1">
      <alignment horizontal="center"/>
    </xf>
    <xf numFmtId="178" fontId="12" fillId="0" borderId="0" xfId="3" applyNumberFormat="1" applyFont="1" applyFill="1" applyBorder="1" applyAlignment="1"/>
    <xf numFmtId="180" fontId="3" fillId="0" borderId="0" xfId="0" applyNumberFormat="1" applyFont="1" applyFill="1" applyBorder="1" applyAlignment="1">
      <alignment horizontal="right"/>
    </xf>
    <xf numFmtId="176" fontId="12" fillId="0" borderId="0" xfId="3" applyNumberFormat="1" applyFont="1" applyFill="1" applyAlignment="1"/>
    <xf numFmtId="10" fontId="15" fillId="0" borderId="0" xfId="0" applyNumberFormat="1" applyFont="1" applyFill="1">
      <alignment vertical="center"/>
    </xf>
    <xf numFmtId="58" fontId="6" fillId="2" borderId="0" xfId="0" applyNumberFormat="1" applyFont="1" applyFill="1" applyBorder="1" applyAlignment="1">
      <alignment horizontal="left" wrapText="1"/>
    </xf>
    <xf numFmtId="178" fontId="13" fillId="0" borderId="0" xfId="3" applyNumberFormat="1" applyFont="1" applyFill="1" applyBorder="1" applyAlignment="1"/>
    <xf numFmtId="176" fontId="12" fillId="0" borderId="0" xfId="1" applyNumberFormat="1" applyFont="1" applyFill="1" applyBorder="1" applyAlignment="1">
      <alignment horizontal="center"/>
    </xf>
    <xf numFmtId="49" fontId="12" fillId="0" borderId="0" xfId="2" applyNumberFormat="1" applyFont="1" applyFill="1" applyBorder="1" applyAlignment="1">
      <alignment horizontal="center" vertical="center"/>
    </xf>
    <xf numFmtId="49" fontId="12" fillId="0" borderId="0" xfId="2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177" fontId="21" fillId="5" borderId="0" xfId="0" applyNumberFormat="1" applyFont="1" applyFill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77" fontId="0" fillId="5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13" fillId="0" borderId="1" xfId="3" applyNumberFormat="1" applyFont="1" applyFill="1" applyBorder="1" applyAlignment="1">
      <alignment horizontal="center" vertical="center"/>
    </xf>
    <xf numFmtId="178" fontId="13" fillId="0" borderId="2" xfId="3" applyNumberFormat="1" applyFont="1" applyFill="1" applyBorder="1" applyAlignment="1">
      <alignment horizontal="center" vertical="center"/>
    </xf>
    <xf numFmtId="178" fontId="13" fillId="0" borderId="3" xfId="3" applyNumberFormat="1" applyFont="1" applyFill="1" applyBorder="1" applyAlignment="1">
      <alignment horizontal="center" vertical="center"/>
    </xf>
    <xf numFmtId="178" fontId="12" fillId="0" borderId="1" xfId="3" applyNumberFormat="1" applyFont="1" applyFill="1" applyBorder="1" applyAlignment="1">
      <alignment horizontal="center"/>
    </xf>
    <xf numFmtId="178" fontId="12" fillId="0" borderId="2" xfId="3" applyNumberFormat="1" applyFont="1" applyFill="1" applyBorder="1" applyAlignment="1">
      <alignment horizontal="center"/>
    </xf>
    <xf numFmtId="178" fontId="12" fillId="0" borderId="3" xfId="3" applyNumberFormat="1" applyFont="1" applyFill="1" applyBorder="1" applyAlignment="1">
      <alignment horizontal="center"/>
    </xf>
  </cellXfs>
  <cellStyles count="4">
    <cellStyle name="常规" xfId="0" builtinId="0"/>
    <cellStyle name="常规 2" xfId="1"/>
    <cellStyle name="千位分隔" xfId="3" builtinId="3"/>
    <cellStyle name="千位分隔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730"/>
  <sheetViews>
    <sheetView tabSelected="1" workbookViewId="0">
      <pane xSplit="5" ySplit="2" topLeftCell="CX3" activePane="bottomRight" state="frozen"/>
      <selection pane="topRight" activeCell="F1" sqref="F1"/>
      <selection pane="bottomLeft" activeCell="A3" sqref="A3"/>
      <selection pane="bottomRight" activeCell="DF18" sqref="DF18"/>
    </sheetView>
  </sheetViews>
  <sheetFormatPr defaultColWidth="9" defaultRowHeight="13.2"/>
  <cols>
    <col min="1" max="1" width="8" style="20" bestFit="1" customWidth="1"/>
    <col min="2" max="2" width="8" style="66" bestFit="1" customWidth="1"/>
    <col min="3" max="3" width="31.33203125" style="20" bestFit="1" customWidth="1"/>
    <col min="4" max="4" width="5.77734375" style="20" customWidth="1"/>
    <col min="5" max="5" width="4.77734375" style="20" bestFit="1" customWidth="1"/>
    <col min="6" max="7" width="10.44140625" style="78" bestFit="1" customWidth="1"/>
    <col min="8" max="8" width="9.21875" style="19" bestFit="1" customWidth="1"/>
    <col min="9" max="9" width="8.33203125" style="19" bestFit="1" customWidth="1"/>
    <col min="10" max="12" width="7.44140625" style="19" customWidth="1"/>
    <col min="13" max="14" width="12.77734375" style="19" bestFit="1" customWidth="1"/>
    <col min="15" max="15" width="11.6640625" style="19" bestFit="1" customWidth="1"/>
    <col min="16" max="18" width="10.44140625" style="19" bestFit="1" customWidth="1"/>
    <col min="19" max="20" width="12.77734375" style="19" bestFit="1" customWidth="1"/>
    <col min="21" max="23" width="11.6640625" style="19" bestFit="1" customWidth="1"/>
    <col min="24" max="24" width="10.44140625" style="19" bestFit="1" customWidth="1"/>
    <col min="25" max="26" width="12.77734375" style="19" bestFit="1" customWidth="1"/>
    <col min="27" max="29" width="11.6640625" style="19" bestFit="1" customWidth="1"/>
    <col min="30" max="30" width="10.44140625" style="19" bestFit="1" customWidth="1"/>
    <col min="31" max="33" width="8.33203125" style="19" bestFit="1" customWidth="1"/>
    <col min="34" max="34" width="7.44140625" style="19" bestFit="1" customWidth="1"/>
    <col min="35" max="36" width="8.33203125" style="19" bestFit="1" customWidth="1"/>
    <col min="37" max="37" width="7.44140625" style="19" bestFit="1" customWidth="1"/>
    <col min="38" max="40" width="8.33203125" style="19" bestFit="1" customWidth="1"/>
    <col min="41" max="41" width="7.44140625" style="19" bestFit="1" customWidth="1"/>
    <col min="42" max="43" width="8.33203125" style="19" bestFit="1" customWidth="1"/>
    <col min="44" max="44" width="7.44140625" style="19" bestFit="1" customWidth="1"/>
    <col min="45" max="46" width="12.77734375" style="19" bestFit="1" customWidth="1"/>
    <col min="47" max="47" width="11.6640625" style="19" bestFit="1" customWidth="1"/>
    <col min="48" max="50" width="10.44140625" style="19" bestFit="1" customWidth="1"/>
    <col min="51" max="52" width="12.77734375" style="19" bestFit="1" customWidth="1"/>
    <col min="53" max="53" width="11.6640625" style="19" bestFit="1" customWidth="1"/>
    <col min="54" max="56" width="10.44140625" style="19" bestFit="1" customWidth="1"/>
    <col min="57" max="58" width="12.77734375" style="19" bestFit="1" customWidth="1"/>
    <col min="59" max="62" width="11.6640625" style="19" bestFit="1" customWidth="1"/>
    <col min="63" max="65" width="8.33203125" style="19" bestFit="1" customWidth="1"/>
    <col min="66" max="69" width="7.44140625" style="19" bestFit="1" customWidth="1"/>
    <col min="70" max="70" width="9.21875" style="19" bestFit="1" customWidth="1"/>
    <col min="71" max="72" width="8.33203125" style="19" bestFit="1" customWidth="1"/>
    <col min="73" max="73" width="7.44140625" style="19" bestFit="1" customWidth="1"/>
    <col min="74" max="75" width="8.33203125" style="19" bestFit="1" customWidth="1"/>
    <col min="76" max="76" width="7.44140625" style="19" bestFit="1" customWidth="1"/>
    <col min="77" max="78" width="12.77734375" style="19" bestFit="1" customWidth="1"/>
    <col min="79" max="79" width="11.6640625" style="19" bestFit="1" customWidth="1"/>
    <col min="80" max="82" width="10.44140625" style="19" bestFit="1" customWidth="1"/>
    <col min="83" max="84" width="12.77734375" style="19" bestFit="1" customWidth="1"/>
    <col min="85" max="85" width="11.6640625" style="19" bestFit="1" customWidth="1"/>
    <col min="86" max="88" width="10.44140625" style="19" bestFit="1" customWidth="1"/>
    <col min="89" max="89" width="13.88671875" style="19" bestFit="1" customWidth="1"/>
    <col min="90" max="94" width="11.6640625" style="19" bestFit="1" customWidth="1"/>
    <col min="95" max="97" width="8.33203125" style="19" bestFit="1" customWidth="1"/>
    <col min="98" max="101" width="7.44140625" style="19" bestFit="1" customWidth="1"/>
    <col min="102" max="102" width="9.21875" style="19" bestFit="1" customWidth="1"/>
    <col min="103" max="104" width="8.33203125" style="19" bestFit="1" customWidth="1"/>
    <col min="105" max="106" width="7.44140625" style="19" bestFit="1" customWidth="1"/>
    <col min="107" max="107" width="8.33203125" style="19" bestFit="1" customWidth="1"/>
    <col min="108" max="108" width="7.44140625" style="19" bestFit="1" customWidth="1"/>
    <col min="109" max="16384" width="9" style="19"/>
  </cols>
  <sheetData>
    <row r="1" spans="1:108" s="82" customFormat="1">
      <c r="A1" s="125" t="s">
        <v>424</v>
      </c>
      <c r="B1" s="125"/>
      <c r="C1" s="126" t="s">
        <v>425</v>
      </c>
      <c r="D1" s="125" t="s">
        <v>426</v>
      </c>
      <c r="E1" s="125" t="s">
        <v>427</v>
      </c>
      <c r="F1" s="124" t="s">
        <v>998</v>
      </c>
      <c r="G1" s="124"/>
      <c r="H1" s="124"/>
      <c r="I1" s="124"/>
      <c r="J1" s="124"/>
      <c r="K1" s="124"/>
      <c r="L1" s="124"/>
      <c r="M1" s="124" t="s">
        <v>993</v>
      </c>
      <c r="N1" s="124"/>
      <c r="O1" s="124"/>
      <c r="P1" s="124"/>
      <c r="Q1" s="124"/>
      <c r="R1" s="124"/>
      <c r="S1" s="124" t="s">
        <v>994</v>
      </c>
      <c r="T1" s="124"/>
      <c r="U1" s="124"/>
      <c r="V1" s="124"/>
      <c r="W1" s="124"/>
      <c r="X1" s="124"/>
      <c r="Y1" s="124" t="s">
        <v>995</v>
      </c>
      <c r="Z1" s="124"/>
      <c r="AA1" s="124"/>
      <c r="AB1" s="124"/>
      <c r="AC1" s="124"/>
      <c r="AD1" s="124"/>
      <c r="AE1" s="124" t="s">
        <v>996</v>
      </c>
      <c r="AF1" s="124"/>
      <c r="AG1" s="124"/>
      <c r="AH1" s="124"/>
      <c r="AI1" s="124"/>
      <c r="AJ1" s="124"/>
      <c r="AK1" s="124"/>
      <c r="AL1" s="124" t="s">
        <v>997</v>
      </c>
      <c r="AM1" s="124"/>
      <c r="AN1" s="124"/>
      <c r="AO1" s="124"/>
      <c r="AP1" s="124"/>
      <c r="AQ1" s="124"/>
      <c r="AR1" s="124"/>
      <c r="AS1" s="124" t="s">
        <v>1000</v>
      </c>
      <c r="AT1" s="124"/>
      <c r="AU1" s="124"/>
      <c r="AV1" s="124"/>
      <c r="AW1" s="124"/>
      <c r="AX1" s="124"/>
      <c r="AY1" s="124" t="s">
        <v>1001</v>
      </c>
      <c r="AZ1" s="124"/>
      <c r="BA1" s="124"/>
      <c r="BB1" s="124"/>
      <c r="BC1" s="124"/>
      <c r="BD1" s="124"/>
      <c r="BE1" s="124" t="s">
        <v>1002</v>
      </c>
      <c r="BF1" s="124"/>
      <c r="BG1" s="124"/>
      <c r="BH1" s="124"/>
      <c r="BI1" s="124"/>
      <c r="BJ1" s="124"/>
      <c r="BK1" s="124" t="s">
        <v>1003</v>
      </c>
      <c r="BL1" s="124"/>
      <c r="BM1" s="124"/>
      <c r="BN1" s="124"/>
      <c r="BO1" s="124"/>
      <c r="BP1" s="124"/>
      <c r="BQ1" s="124"/>
      <c r="BR1" s="124" t="s">
        <v>1004</v>
      </c>
      <c r="BS1" s="124"/>
      <c r="BT1" s="124"/>
      <c r="BU1" s="124"/>
      <c r="BV1" s="124"/>
      <c r="BW1" s="124"/>
      <c r="BX1" s="124"/>
      <c r="BY1" s="124" t="s">
        <v>1005</v>
      </c>
      <c r="BZ1" s="124"/>
      <c r="CA1" s="124"/>
      <c r="CB1" s="124"/>
      <c r="CC1" s="124"/>
      <c r="CD1" s="124"/>
      <c r="CE1" s="124" t="s">
        <v>1006</v>
      </c>
      <c r="CF1" s="124"/>
      <c r="CG1" s="124"/>
      <c r="CH1" s="124"/>
      <c r="CI1" s="124"/>
      <c r="CJ1" s="124"/>
      <c r="CK1" s="124" t="s">
        <v>1007</v>
      </c>
      <c r="CL1" s="124"/>
      <c r="CM1" s="124"/>
      <c r="CN1" s="124"/>
      <c r="CO1" s="124"/>
      <c r="CP1" s="124"/>
      <c r="CQ1" s="124" t="s">
        <v>1008</v>
      </c>
      <c r="CR1" s="124"/>
      <c r="CS1" s="124"/>
      <c r="CT1" s="124"/>
      <c r="CU1" s="124"/>
      <c r="CV1" s="124"/>
      <c r="CW1" s="124"/>
      <c r="CX1" s="124" t="s">
        <v>1009</v>
      </c>
      <c r="CY1" s="124"/>
      <c r="CZ1" s="124"/>
      <c r="DA1" s="124"/>
      <c r="DB1" s="124"/>
      <c r="DC1" s="124"/>
      <c r="DD1" s="124"/>
    </row>
    <row r="2" spans="1:108" s="82" customFormat="1">
      <c r="A2" s="125"/>
      <c r="B2" s="125" t="s">
        <v>428</v>
      </c>
      <c r="C2" s="126"/>
      <c r="D2" s="125"/>
      <c r="E2" s="125"/>
      <c r="F2" s="89" t="s">
        <v>999</v>
      </c>
      <c r="G2" s="89" t="s">
        <v>860</v>
      </c>
      <c r="H2" s="88" t="s">
        <v>861</v>
      </c>
      <c r="I2" s="88" t="s">
        <v>862</v>
      </c>
      <c r="J2" s="88" t="s">
        <v>863</v>
      </c>
      <c r="K2" s="88" t="s">
        <v>864</v>
      </c>
      <c r="L2" s="88" t="s">
        <v>865</v>
      </c>
      <c r="M2" s="81" t="s">
        <v>429</v>
      </c>
      <c r="N2" s="81" t="s">
        <v>430</v>
      </c>
      <c r="O2" s="81" t="s">
        <v>431</v>
      </c>
      <c r="P2" s="81" t="s">
        <v>432</v>
      </c>
      <c r="Q2" s="81" t="s">
        <v>433</v>
      </c>
      <c r="R2" s="81" t="s">
        <v>434</v>
      </c>
      <c r="S2" s="81" t="s">
        <v>429</v>
      </c>
      <c r="T2" s="81" t="s">
        <v>430</v>
      </c>
      <c r="U2" s="81" t="s">
        <v>431</v>
      </c>
      <c r="V2" s="81" t="s">
        <v>432</v>
      </c>
      <c r="W2" s="81" t="s">
        <v>433</v>
      </c>
      <c r="X2" s="81" t="s">
        <v>434</v>
      </c>
      <c r="Y2" s="81" t="s">
        <v>429</v>
      </c>
      <c r="Z2" s="81" t="s">
        <v>430</v>
      </c>
      <c r="AA2" s="81" t="s">
        <v>431</v>
      </c>
      <c r="AB2" s="81" t="s">
        <v>432</v>
      </c>
      <c r="AC2" s="81" t="s">
        <v>433</v>
      </c>
      <c r="AD2" s="81" t="s">
        <v>434</v>
      </c>
      <c r="AE2" s="81" t="s">
        <v>435</v>
      </c>
      <c r="AF2" s="81" t="s">
        <v>429</v>
      </c>
      <c r="AG2" s="81" t="s">
        <v>430</v>
      </c>
      <c r="AH2" s="81" t="s">
        <v>431</v>
      </c>
      <c r="AI2" s="81" t="s">
        <v>432</v>
      </c>
      <c r="AJ2" s="81" t="s">
        <v>433</v>
      </c>
      <c r="AK2" s="81" t="s">
        <v>434</v>
      </c>
      <c r="AL2" s="81" t="s">
        <v>435</v>
      </c>
      <c r="AM2" s="81" t="s">
        <v>429</v>
      </c>
      <c r="AN2" s="81" t="s">
        <v>430</v>
      </c>
      <c r="AO2" s="81" t="s">
        <v>431</v>
      </c>
      <c r="AP2" s="81" t="s">
        <v>432</v>
      </c>
      <c r="AQ2" s="81" t="s">
        <v>433</v>
      </c>
      <c r="AR2" s="81" t="s">
        <v>434</v>
      </c>
      <c r="AS2" s="97" t="s">
        <v>429</v>
      </c>
      <c r="AT2" s="97" t="s">
        <v>430</v>
      </c>
      <c r="AU2" s="97" t="s">
        <v>431</v>
      </c>
      <c r="AV2" s="97" t="s">
        <v>432</v>
      </c>
      <c r="AW2" s="97" t="s">
        <v>433</v>
      </c>
      <c r="AX2" s="97" t="s">
        <v>434</v>
      </c>
      <c r="AY2" s="97" t="s">
        <v>429</v>
      </c>
      <c r="AZ2" s="97" t="s">
        <v>430</v>
      </c>
      <c r="BA2" s="97" t="s">
        <v>431</v>
      </c>
      <c r="BB2" s="97" t="s">
        <v>432</v>
      </c>
      <c r="BC2" s="97" t="s">
        <v>433</v>
      </c>
      <c r="BD2" s="97" t="s">
        <v>434</v>
      </c>
      <c r="BE2" s="97" t="s">
        <v>429</v>
      </c>
      <c r="BF2" s="97" t="s">
        <v>430</v>
      </c>
      <c r="BG2" s="97" t="s">
        <v>431</v>
      </c>
      <c r="BH2" s="97" t="s">
        <v>432</v>
      </c>
      <c r="BI2" s="97" t="s">
        <v>433</v>
      </c>
      <c r="BJ2" s="97" t="s">
        <v>434</v>
      </c>
      <c r="BK2" s="97" t="s">
        <v>435</v>
      </c>
      <c r="BL2" s="97" t="s">
        <v>429</v>
      </c>
      <c r="BM2" s="97" t="s">
        <v>430</v>
      </c>
      <c r="BN2" s="97" t="s">
        <v>431</v>
      </c>
      <c r="BO2" s="97" t="s">
        <v>432</v>
      </c>
      <c r="BP2" s="97" t="s">
        <v>433</v>
      </c>
      <c r="BQ2" s="97" t="s">
        <v>434</v>
      </c>
      <c r="BR2" s="97" t="s">
        <v>435</v>
      </c>
      <c r="BS2" s="97" t="s">
        <v>429</v>
      </c>
      <c r="BT2" s="97" t="s">
        <v>430</v>
      </c>
      <c r="BU2" s="97" t="s">
        <v>431</v>
      </c>
      <c r="BV2" s="97" t="s">
        <v>432</v>
      </c>
      <c r="BW2" s="97" t="s">
        <v>433</v>
      </c>
      <c r="BX2" s="97" t="s">
        <v>434</v>
      </c>
      <c r="BY2" s="99" t="s">
        <v>429</v>
      </c>
      <c r="BZ2" s="99" t="s">
        <v>430</v>
      </c>
      <c r="CA2" s="99" t="s">
        <v>431</v>
      </c>
      <c r="CB2" s="99" t="s">
        <v>432</v>
      </c>
      <c r="CC2" s="99" t="s">
        <v>433</v>
      </c>
      <c r="CD2" s="99" t="s">
        <v>434</v>
      </c>
      <c r="CE2" s="99" t="s">
        <v>429</v>
      </c>
      <c r="CF2" s="99" t="s">
        <v>430</v>
      </c>
      <c r="CG2" s="99" t="s">
        <v>431</v>
      </c>
      <c r="CH2" s="99" t="s">
        <v>432</v>
      </c>
      <c r="CI2" s="99" t="s">
        <v>433</v>
      </c>
      <c r="CJ2" s="99" t="s">
        <v>434</v>
      </c>
      <c r="CK2" s="99" t="s">
        <v>429</v>
      </c>
      <c r="CL2" s="99" t="s">
        <v>430</v>
      </c>
      <c r="CM2" s="99" t="s">
        <v>431</v>
      </c>
      <c r="CN2" s="99" t="s">
        <v>432</v>
      </c>
      <c r="CO2" s="99" t="s">
        <v>433</v>
      </c>
      <c r="CP2" s="99" t="s">
        <v>434</v>
      </c>
      <c r="CQ2" s="99" t="s">
        <v>435</v>
      </c>
      <c r="CR2" s="99" t="s">
        <v>429</v>
      </c>
      <c r="CS2" s="99" t="s">
        <v>430</v>
      </c>
      <c r="CT2" s="99" t="s">
        <v>431</v>
      </c>
      <c r="CU2" s="99" t="s">
        <v>432</v>
      </c>
      <c r="CV2" s="99" t="s">
        <v>433</v>
      </c>
      <c r="CW2" s="99" t="s">
        <v>434</v>
      </c>
      <c r="CX2" s="99" t="s">
        <v>435</v>
      </c>
      <c r="CY2" s="99" t="s">
        <v>429</v>
      </c>
      <c r="CZ2" s="99" t="s">
        <v>430</v>
      </c>
      <c r="DA2" s="99" t="s">
        <v>431</v>
      </c>
      <c r="DB2" s="99" t="s">
        <v>432</v>
      </c>
      <c r="DC2" s="99" t="s">
        <v>433</v>
      </c>
      <c r="DD2" s="99" t="s">
        <v>434</v>
      </c>
    </row>
    <row r="3" spans="1:108" s="18" customFormat="1">
      <c r="A3" s="15" t="s">
        <v>0</v>
      </c>
      <c r="B3" s="15" t="s">
        <v>436</v>
      </c>
      <c r="C3" s="17" t="s">
        <v>437</v>
      </c>
      <c r="D3" s="16"/>
      <c r="E3" s="15" t="s">
        <v>1</v>
      </c>
      <c r="F3" s="98">
        <v>9188.6239999999998</v>
      </c>
      <c r="G3" s="98">
        <v>274.25381308503449</v>
      </c>
      <c r="H3" s="18">
        <v>194.82816360752167</v>
      </c>
      <c r="I3" s="18">
        <v>8.5926304090797494</v>
      </c>
      <c r="J3" s="18">
        <v>26.510321210339217</v>
      </c>
      <c r="K3" s="18">
        <v>27.576037324114935</v>
      </c>
      <c r="L3" s="18">
        <v>16.746660533978861</v>
      </c>
      <c r="AY3" s="18">
        <f>SUM(AZ3:BD3)</f>
        <v>1963406.0500999996</v>
      </c>
      <c r="AZ3" s="18">
        <v>1399372.0699999994</v>
      </c>
      <c r="BA3" s="18">
        <v>36254.820000000007</v>
      </c>
      <c r="BB3" s="18">
        <v>211499.25719999999</v>
      </c>
      <c r="BC3" s="18">
        <v>197307.16320000001</v>
      </c>
      <c r="BD3" s="18">
        <v>118972.73970000001</v>
      </c>
      <c r="BE3" s="18">
        <f>Y3+AY3</f>
        <v>1963406.0500999996</v>
      </c>
      <c r="BF3" s="18">
        <f t="shared" ref="BF3:BJ3" si="0">Z3+AZ3</f>
        <v>1399372.0699999994</v>
      </c>
      <c r="BG3" s="18">
        <f t="shared" si="0"/>
        <v>36254.820000000007</v>
      </c>
      <c r="BH3" s="18">
        <f t="shared" si="0"/>
        <v>211499.25719999999</v>
      </c>
      <c r="BI3" s="18">
        <f t="shared" si="0"/>
        <v>197307.16320000001</v>
      </c>
      <c r="BJ3" s="18">
        <f t="shared" si="0"/>
        <v>118972.73970000001</v>
      </c>
      <c r="BK3" s="18">
        <v>6902.7619999999997</v>
      </c>
      <c r="BL3" s="18">
        <f>AY3/$BK3</f>
        <v>284.43774392047703</v>
      </c>
      <c r="BM3" s="18">
        <f t="shared" ref="BM3:BQ3" si="1">AZ3/$BK3</f>
        <v>202.72639705671432</v>
      </c>
      <c r="BN3" s="18">
        <f t="shared" si="1"/>
        <v>5.2522193290164152</v>
      </c>
      <c r="BO3" s="18">
        <f t="shared" si="1"/>
        <v>30.639801459184021</v>
      </c>
      <c r="BP3" s="18">
        <f t="shared" si="1"/>
        <v>28.583799238623616</v>
      </c>
      <c r="BQ3" s="18">
        <f t="shared" si="1"/>
        <v>17.235526836938607</v>
      </c>
      <c r="BR3" s="18">
        <f>AL3+BK3</f>
        <v>6902.7619999999997</v>
      </c>
      <c r="BS3" s="18">
        <f>BE3/$BR3</f>
        <v>284.43774392047703</v>
      </c>
      <c r="BT3" s="18">
        <f t="shared" ref="BT3:BX3" si="2">BF3/$BR3</f>
        <v>202.72639705671432</v>
      </c>
      <c r="BU3" s="18">
        <f t="shared" si="2"/>
        <v>5.2522193290164152</v>
      </c>
      <c r="BV3" s="18">
        <f t="shared" si="2"/>
        <v>30.639801459184021</v>
      </c>
      <c r="BW3" s="18">
        <f t="shared" si="2"/>
        <v>28.583799238623616</v>
      </c>
      <c r="BX3" s="18">
        <f t="shared" si="2"/>
        <v>17.235526836938607</v>
      </c>
      <c r="CE3" s="18">
        <f>SUM(CF3:CJ3)</f>
        <v>436561.99191176461</v>
      </c>
      <c r="CF3" s="18">
        <v>398601.85999999987</v>
      </c>
      <c r="CG3" s="18">
        <v>14102.140000000001</v>
      </c>
      <c r="CH3" s="18">
        <f>260/272*CH9</f>
        <v>9199.4215818759949</v>
      </c>
      <c r="CI3" s="18">
        <f>260/272*CI9</f>
        <v>5879.6961645469009</v>
      </c>
      <c r="CJ3" s="18">
        <f>260/272*CJ9</f>
        <v>8778.8741653418147</v>
      </c>
      <c r="CK3" s="18">
        <f>BE3+CE3</f>
        <v>2399968.0420117644</v>
      </c>
      <c r="CL3" s="18">
        <f t="shared" ref="CL3:CP3" si="3">BF3+CF3</f>
        <v>1797973.9299999992</v>
      </c>
      <c r="CM3" s="18">
        <f t="shared" si="3"/>
        <v>50356.960000000006</v>
      </c>
      <c r="CN3" s="18">
        <f t="shared" si="3"/>
        <v>220698.67878187599</v>
      </c>
      <c r="CO3" s="18">
        <f t="shared" si="3"/>
        <v>203186.85936454692</v>
      </c>
      <c r="CP3" s="18">
        <f t="shared" si="3"/>
        <v>127751.61386534182</v>
      </c>
      <c r="CQ3" s="18">
        <v>2154.732</v>
      </c>
      <c r="CR3" s="18">
        <f>CE3/$CQ3</f>
        <v>202.60616722254304</v>
      </c>
      <c r="CS3" s="18">
        <f t="shared" ref="CS3:CW3" si="4">CF3/$CQ3</f>
        <v>184.98906592559996</v>
      </c>
      <c r="CT3" s="18">
        <f t="shared" si="4"/>
        <v>6.5447303887444015</v>
      </c>
      <c r="CU3" s="18">
        <f t="shared" si="4"/>
        <v>4.2694040752520479</v>
      </c>
      <c r="CV3" s="18">
        <f t="shared" si="4"/>
        <v>2.7287366431402611</v>
      </c>
      <c r="CW3" s="18">
        <f t="shared" si="4"/>
        <v>4.0742301898063493</v>
      </c>
      <c r="CX3" s="18">
        <f>BK3+CQ3</f>
        <v>9057.4939999999988</v>
      </c>
      <c r="CY3" s="18">
        <f>CK3/$CX3</f>
        <v>264.97042581665136</v>
      </c>
      <c r="CZ3" s="18">
        <f t="shared" ref="CZ3:DD4" si="5">CL3/$CX3</f>
        <v>198.50677571522536</v>
      </c>
      <c r="DA3" s="18">
        <f t="shared" si="5"/>
        <v>5.5597011712069602</v>
      </c>
      <c r="DB3" s="18">
        <f t="shared" si="5"/>
        <v>24.366417331535192</v>
      </c>
      <c r="DC3" s="18">
        <f t="shared" si="5"/>
        <v>22.433010650026038</v>
      </c>
      <c r="DD3" s="18">
        <f t="shared" si="5"/>
        <v>14.104520948657745</v>
      </c>
    </row>
    <row r="4" spans="1:108" s="18" customFormat="1">
      <c r="A4" s="15">
        <v>610011</v>
      </c>
      <c r="B4" s="15" t="s">
        <v>436</v>
      </c>
      <c r="C4" s="17" t="s">
        <v>438</v>
      </c>
      <c r="D4" s="16"/>
      <c r="E4" s="15" t="s">
        <v>1</v>
      </c>
      <c r="F4" s="78">
        <v>19259</v>
      </c>
      <c r="G4" s="78">
        <v>272.46808570729473</v>
      </c>
      <c r="H4" s="19">
        <v>232.36566903785243</v>
      </c>
      <c r="I4" s="19">
        <v>7.5866768783425931</v>
      </c>
      <c r="J4" s="19">
        <v>12.959187532839556</v>
      </c>
      <c r="K4" s="19">
        <v>12.202363602670461</v>
      </c>
      <c r="L4" s="19">
        <v>7.3541886555896756</v>
      </c>
      <c r="S4" s="18">
        <f>SUM(T4:X4)</f>
        <v>2121193.2899999996</v>
      </c>
      <c r="T4" s="18">
        <v>1477484.7499999998</v>
      </c>
      <c r="U4" s="18">
        <v>77986.960000000006</v>
      </c>
      <c r="V4" s="18">
        <v>248132.18</v>
      </c>
      <c r="W4" s="18">
        <v>238786.91999999998</v>
      </c>
      <c r="X4" s="18">
        <v>78802.48</v>
      </c>
      <c r="Y4" s="18">
        <v>2121193.2899999996</v>
      </c>
      <c r="Z4" s="18">
        <v>1477484.7499999998</v>
      </c>
      <c r="AA4" s="18">
        <v>77986.960000000006</v>
      </c>
      <c r="AB4" s="18">
        <v>248132.18</v>
      </c>
      <c r="AC4" s="18">
        <v>238786.91999999998</v>
      </c>
      <c r="AD4" s="18">
        <v>78802.48</v>
      </c>
      <c r="AE4" s="18">
        <v>7755.2889999999998</v>
      </c>
      <c r="AF4" s="18">
        <f>S4/$AE4</f>
        <v>273.51569877021984</v>
      </c>
      <c r="AG4" s="18">
        <f t="shared" ref="AG4:AK4" si="6">T4/$AE4</f>
        <v>190.51317752310712</v>
      </c>
      <c r="AH4" s="18">
        <f t="shared" si="6"/>
        <v>10.055970834871532</v>
      </c>
      <c r="AI4" s="18">
        <f t="shared" si="6"/>
        <v>31.995220294176015</v>
      </c>
      <c r="AJ4" s="18">
        <f t="shared" si="6"/>
        <v>30.790202660403757</v>
      </c>
      <c r="AK4" s="18">
        <f t="shared" si="6"/>
        <v>10.161127457661474</v>
      </c>
      <c r="AL4" s="18">
        <v>7755.2889999999998</v>
      </c>
      <c r="AM4" s="18">
        <v>273.51569877021984</v>
      </c>
      <c r="AN4" s="18">
        <v>190.51317752310712</v>
      </c>
      <c r="AO4" s="18">
        <v>10.055970834871532</v>
      </c>
      <c r="AP4" s="18">
        <v>31.995220294176015</v>
      </c>
      <c r="AQ4" s="18">
        <v>30.790202660403757</v>
      </c>
      <c r="AR4" s="18">
        <v>10.161127457661474</v>
      </c>
      <c r="AY4" s="18">
        <f>SUM(AZ4:BD4)</f>
        <v>392855.40382857143</v>
      </c>
      <c r="AZ4" s="18">
        <v>279281.88999999996</v>
      </c>
      <c r="BA4" s="18">
        <v>13044.150000000001</v>
      </c>
      <c r="BB4" s="18">
        <v>40285.572800000002</v>
      </c>
      <c r="BC4" s="18">
        <v>37582.316800000001</v>
      </c>
      <c r="BD4" s="18">
        <v>22661.474228571431</v>
      </c>
      <c r="BE4" s="18">
        <f>Y4+AY4</f>
        <v>2514048.6938285711</v>
      </c>
      <c r="BF4" s="18">
        <f t="shared" ref="BF4" si="7">Z4+AZ4</f>
        <v>1756766.6399999997</v>
      </c>
      <c r="BG4" s="18">
        <f t="shared" ref="BG4" si="8">AA4+BA4</f>
        <v>91031.110000000015</v>
      </c>
      <c r="BH4" s="18">
        <f t="shared" ref="BH4" si="9">AB4+BB4</f>
        <v>288417.75280000002</v>
      </c>
      <c r="BI4" s="18">
        <f t="shared" ref="BI4" si="10">AC4+BC4</f>
        <v>276369.23679999996</v>
      </c>
      <c r="BJ4" s="18">
        <f t="shared" ref="BJ4" si="11">AD4+BD4</f>
        <v>101463.95422857143</v>
      </c>
      <c r="BK4" s="18">
        <v>1360</v>
      </c>
      <c r="BL4" s="18">
        <f>AY4/$BK4</f>
        <v>288.8642675210084</v>
      </c>
      <c r="BM4" s="18">
        <f t="shared" ref="BM4" si="12">AZ4/$BK4</f>
        <v>205.35433088235291</v>
      </c>
      <c r="BN4" s="18">
        <f t="shared" ref="BN4" si="13">BA4/$BK4</f>
        <v>9.5912867647058828</v>
      </c>
      <c r="BO4" s="18">
        <f t="shared" ref="BO4" si="14">BB4/$BK4</f>
        <v>29.621744705882353</v>
      </c>
      <c r="BP4" s="18">
        <f t="shared" ref="BP4" si="15">BC4/$BK4</f>
        <v>27.634056470588234</v>
      </c>
      <c r="BQ4" s="18">
        <f t="shared" ref="BQ4" si="16">BD4/$BK4</f>
        <v>16.662848697478992</v>
      </c>
      <c r="BR4" s="18">
        <f>AL4+BK4</f>
        <v>9115.2890000000007</v>
      </c>
      <c r="BS4" s="18">
        <f>BE4/$BR4</f>
        <v>275.80570334397197</v>
      </c>
      <c r="BT4" s="18">
        <f t="shared" ref="BT4" si="17">BF4/$BR4</f>
        <v>192.7274757827206</v>
      </c>
      <c r="BU4" s="18">
        <f t="shared" ref="BU4" si="18">BG4/$BR4</f>
        <v>9.9866400286376003</v>
      </c>
      <c r="BV4" s="18">
        <f t="shared" ref="BV4" si="19">BH4/$BR4</f>
        <v>31.64109802772024</v>
      </c>
      <c r="BW4" s="18">
        <f t="shared" ref="BW4" si="20">BI4/$BR4</f>
        <v>30.319306036264997</v>
      </c>
      <c r="BX4" s="18">
        <f t="shared" ref="BX4" si="21">BJ4/$BR4</f>
        <v>11.131183468628523</v>
      </c>
      <c r="CE4" s="18">
        <f>SUM(CF4:CJ4)</f>
        <v>310799.03808823525</v>
      </c>
      <c r="CF4" s="18">
        <v>295802.48</v>
      </c>
      <c r="CG4" s="18">
        <v>13895.419999999998</v>
      </c>
      <c r="CH4" s="18">
        <f>12/272*CH9</f>
        <v>424.58868839427669</v>
      </c>
      <c r="CI4" s="18">
        <f>12/272*CI9</f>
        <v>271.37059220985697</v>
      </c>
      <c r="CJ4" s="18">
        <f>12/272*CJ9</f>
        <v>405.17880763116068</v>
      </c>
      <c r="CK4" s="18">
        <f>BE4+CE4</f>
        <v>2824847.7319168062</v>
      </c>
      <c r="CL4" s="18">
        <f t="shared" ref="CL4" si="22">BF4+CF4</f>
        <v>2052569.1199999996</v>
      </c>
      <c r="CM4" s="18">
        <f t="shared" ref="CM4" si="23">BG4+CG4</f>
        <v>104926.53000000001</v>
      </c>
      <c r="CN4" s="18">
        <f t="shared" ref="CN4" si="24">BH4+CH4</f>
        <v>288842.3414883943</v>
      </c>
      <c r="CO4" s="18">
        <f t="shared" ref="CO4" si="25">BI4+CI4</f>
        <v>276640.60739220981</v>
      </c>
      <c r="CP4" s="18">
        <f t="shared" ref="CP4" si="26">BJ4+CJ4</f>
        <v>101869.13303620259</v>
      </c>
      <c r="CQ4" s="18">
        <v>1034.711</v>
      </c>
      <c r="CR4" s="18">
        <f>CE4/$CQ4</f>
        <v>300.37279790031732</v>
      </c>
      <c r="CS4" s="18">
        <f t="shared" ref="CS4:CW4" si="27">CF4/$CQ4</f>
        <v>285.87932282540726</v>
      </c>
      <c r="CT4" s="18">
        <f t="shared" si="27"/>
        <v>13.429276387319742</v>
      </c>
      <c r="CU4" s="18">
        <f t="shared" si="27"/>
        <v>0.41034519628599359</v>
      </c>
      <c r="CV4" s="18">
        <f t="shared" si="27"/>
        <v>0.26226704095139314</v>
      </c>
      <c r="CW4" s="18">
        <f t="shared" si="27"/>
        <v>0.39158645035295914</v>
      </c>
      <c r="CX4" s="18">
        <f>BR4+CQ4</f>
        <v>10150</v>
      </c>
      <c r="CY4" s="18">
        <f>CK4/$CX4</f>
        <v>278.31012137111389</v>
      </c>
      <c r="CZ4" s="18">
        <f t="shared" si="5"/>
        <v>202.22355862068963</v>
      </c>
      <c r="DA4" s="18">
        <f t="shared" si="5"/>
        <v>10.337589162561578</v>
      </c>
      <c r="DB4" s="18">
        <f t="shared" si="5"/>
        <v>28.457373545654612</v>
      </c>
      <c r="DC4" s="18">
        <f t="shared" si="5"/>
        <v>27.25523225539013</v>
      </c>
      <c r="DD4" s="18">
        <f t="shared" si="5"/>
        <v>10.036367786817989</v>
      </c>
    </row>
    <row r="5" spans="1:108">
      <c r="A5" s="86" t="s">
        <v>985</v>
      </c>
      <c r="B5" s="86" t="s">
        <v>436</v>
      </c>
      <c r="C5" s="65" t="s">
        <v>986</v>
      </c>
      <c r="D5" s="7"/>
      <c r="E5" s="86" t="s">
        <v>1</v>
      </c>
      <c r="F5" s="78">
        <v>33.659999999999997</v>
      </c>
      <c r="G5" s="78">
        <v>177.67463902301139</v>
      </c>
      <c r="H5" s="19">
        <v>63.569815805109933</v>
      </c>
      <c r="I5" s="19">
        <v>0</v>
      </c>
      <c r="J5" s="19">
        <v>14.878265810590198</v>
      </c>
      <c r="K5" s="19">
        <v>61.272748905387395</v>
      </c>
      <c r="L5" s="19">
        <v>37.953808501923866</v>
      </c>
    </row>
    <row r="6" spans="1:108">
      <c r="A6" s="86">
        <v>611031</v>
      </c>
      <c r="B6" s="86" t="s">
        <v>436</v>
      </c>
      <c r="C6" s="65" t="s">
        <v>984</v>
      </c>
      <c r="D6" s="7"/>
      <c r="E6" s="86" t="s">
        <v>1</v>
      </c>
      <c r="F6" s="78">
        <v>164.22</v>
      </c>
      <c r="G6" s="78">
        <v>502.88457556935811</v>
      </c>
      <c r="H6" s="19">
        <v>303.33595177201317</v>
      </c>
      <c r="I6" s="19">
        <v>10.107721349409328</v>
      </c>
      <c r="J6" s="19">
        <v>63.623596130323591</v>
      </c>
      <c r="K6" s="19">
        <v>53.432431573763722</v>
      </c>
      <c r="L6" s="19">
        <v>72.384874743848385</v>
      </c>
    </row>
    <row r="7" spans="1:108">
      <c r="A7" s="83"/>
      <c r="B7" s="83"/>
      <c r="C7" s="8" t="s">
        <v>440</v>
      </c>
      <c r="D7" s="7"/>
      <c r="E7" s="83"/>
    </row>
    <row r="8" spans="1:108">
      <c r="A8" s="83"/>
      <c r="B8" s="83"/>
      <c r="C8" s="8" t="s">
        <v>441</v>
      </c>
      <c r="D8" s="7"/>
      <c r="E8" s="83"/>
      <c r="S8" s="19">
        <f>SUM(T8:X8)</f>
        <v>23840.559999999998</v>
      </c>
      <c r="V8" s="19">
        <v>0</v>
      </c>
      <c r="W8" s="19">
        <v>0</v>
      </c>
      <c r="X8" s="19">
        <v>23840.559999999998</v>
      </c>
      <c r="AY8" s="19">
        <f>SUM(AZ8:BD8)</f>
        <v>16496.81607142857</v>
      </c>
      <c r="BB8" s="19">
        <v>0</v>
      </c>
      <c r="BC8" s="19">
        <v>0</v>
      </c>
      <c r="BD8" s="19">
        <v>16496.81607142857</v>
      </c>
    </row>
    <row r="9" spans="1:108" s="85" customFormat="1">
      <c r="A9" s="95"/>
      <c r="B9" s="95"/>
      <c r="C9" s="92" t="s">
        <v>768</v>
      </c>
      <c r="D9" s="96"/>
      <c r="E9" s="95"/>
      <c r="M9" s="85">
        <f>SUM(N9:R9)</f>
        <v>2339032.33</v>
      </c>
      <c r="N9" s="85">
        <v>1663413.7</v>
      </c>
      <c r="O9" s="85">
        <v>86056.49</v>
      </c>
      <c r="P9" s="85">
        <v>248132.18</v>
      </c>
      <c r="Q9" s="85">
        <v>238786.91999999998</v>
      </c>
      <c r="R9" s="85">
        <v>102643.04</v>
      </c>
      <c r="S9" s="85">
        <f>SUM(S3:S4)</f>
        <v>2121193.2899999996</v>
      </c>
      <c r="T9" s="85">
        <f>SUM(T3:T4)</f>
        <v>1477484.7499999998</v>
      </c>
      <c r="U9" s="85">
        <f t="shared" ref="U9:X9" si="28">SUM(U3:U4)</f>
        <v>77986.960000000006</v>
      </c>
      <c r="V9" s="85">
        <f t="shared" si="28"/>
        <v>248132.18</v>
      </c>
      <c r="W9" s="85">
        <f t="shared" si="28"/>
        <v>238786.91999999998</v>
      </c>
      <c r="X9" s="85">
        <f t="shared" si="28"/>
        <v>78802.48</v>
      </c>
      <c r="Y9" s="85">
        <v>2121193.2899999996</v>
      </c>
      <c r="Z9" s="85">
        <v>1477484.7499999998</v>
      </c>
      <c r="AA9" s="85">
        <v>77986.960000000006</v>
      </c>
      <c r="AB9" s="85">
        <v>248132.18</v>
      </c>
      <c r="AC9" s="85">
        <v>238786.91999999998</v>
      </c>
      <c r="AD9" s="85">
        <v>78802.48</v>
      </c>
      <c r="AS9" s="85">
        <f>SUM(AT9:AX9)</f>
        <v>2414199.4899999998</v>
      </c>
      <c r="AT9" s="85">
        <v>1722623.2599999998</v>
      </c>
      <c r="AU9" s="85">
        <v>46770.89</v>
      </c>
      <c r="AV9" s="85">
        <v>251784.83</v>
      </c>
      <c r="AW9" s="85">
        <v>234889.48</v>
      </c>
      <c r="AX9" s="85">
        <v>158131.03</v>
      </c>
      <c r="AY9" s="85">
        <f>SUM(AY3:AY4)</f>
        <v>2356261.4539285712</v>
      </c>
      <c r="AZ9" s="85">
        <f t="shared" ref="AZ9:BD9" si="29">SUM(AZ3:AZ4)</f>
        <v>1678653.9599999993</v>
      </c>
      <c r="BA9" s="85">
        <f t="shared" si="29"/>
        <v>49298.970000000008</v>
      </c>
      <c r="BB9" s="85">
        <f t="shared" si="29"/>
        <v>251784.83</v>
      </c>
      <c r="BC9" s="85">
        <f t="shared" si="29"/>
        <v>234889.48</v>
      </c>
      <c r="BD9" s="85">
        <f t="shared" si="29"/>
        <v>141634.21392857144</v>
      </c>
      <c r="BE9" s="85">
        <f>SUM(BE3:BE4)</f>
        <v>4477454.7439285703</v>
      </c>
      <c r="BF9" s="85">
        <f t="shared" ref="BF9:BJ9" si="30">SUM(BF3:BF4)</f>
        <v>3156138.709999999</v>
      </c>
      <c r="BG9" s="85">
        <f t="shared" si="30"/>
        <v>127285.93000000002</v>
      </c>
      <c r="BH9" s="85">
        <f t="shared" si="30"/>
        <v>499917.01</v>
      </c>
      <c r="BI9" s="85">
        <f t="shared" si="30"/>
        <v>473676.39999999997</v>
      </c>
      <c r="BJ9" s="85">
        <f t="shared" si="30"/>
        <v>220436.69392857142</v>
      </c>
      <c r="BY9" s="85">
        <f>SUM(BZ9:CD9)</f>
        <v>521079.18999999994</v>
      </c>
      <c r="BZ9" s="85">
        <v>479313.33999999997</v>
      </c>
      <c r="CA9" s="85">
        <v>16806.719999999998</v>
      </c>
      <c r="CB9" s="85">
        <v>9624.0102702702716</v>
      </c>
      <c r="CC9" s="85">
        <v>6151.066756756758</v>
      </c>
      <c r="CD9" s="85">
        <v>9184.0529729729751</v>
      </c>
      <c r="CE9" s="85">
        <f>SUM(CF9:CJ9)</f>
        <v>747361.02999999991</v>
      </c>
      <c r="CF9" s="85">
        <f>SUM(CF3:CF6)</f>
        <v>694404.33999999985</v>
      </c>
      <c r="CG9" s="85">
        <f t="shared" ref="CG9" si="31">SUM(CG3:CG6)</f>
        <v>27997.559999999998</v>
      </c>
      <c r="CH9" s="85">
        <v>9624.0102702702716</v>
      </c>
      <c r="CI9" s="85">
        <v>6151.066756756758</v>
      </c>
      <c r="CJ9" s="85">
        <v>9184.0529729729751</v>
      </c>
      <c r="CK9" s="85">
        <f>SUM(CK3:CK6)</f>
        <v>5224815.7739285706</v>
      </c>
      <c r="CL9" s="85">
        <f t="shared" ref="CL9:CP9" si="32">SUM(CL3:CL6)</f>
        <v>3850543.0499999989</v>
      </c>
      <c r="CM9" s="85">
        <f t="shared" si="32"/>
        <v>155283.49000000002</v>
      </c>
      <c r="CN9" s="85">
        <f t="shared" si="32"/>
        <v>509541.0202702703</v>
      </c>
      <c r="CO9" s="85">
        <f t="shared" si="32"/>
        <v>479827.46675675677</v>
      </c>
      <c r="CP9" s="85">
        <f t="shared" si="32"/>
        <v>229620.74690154439</v>
      </c>
    </row>
    <row r="10" spans="1:108" s="18" customFormat="1">
      <c r="A10" s="15" t="s">
        <v>840</v>
      </c>
      <c r="B10" s="15" t="s">
        <v>436</v>
      </c>
      <c r="C10" s="33" t="s">
        <v>1026</v>
      </c>
      <c r="D10" s="16"/>
      <c r="E10" s="15" t="s">
        <v>1</v>
      </c>
      <c r="F10" s="98">
        <v>98.5</v>
      </c>
      <c r="G10" s="98">
        <v>281.96483699943599</v>
      </c>
      <c r="H10" s="18">
        <v>41.650355329949242</v>
      </c>
      <c r="I10" s="18">
        <v>0</v>
      </c>
      <c r="J10" s="18">
        <v>118.40461364918217</v>
      </c>
      <c r="K10" s="18">
        <v>46.094968979131416</v>
      </c>
      <c r="L10" s="18">
        <v>75.814899041173149</v>
      </c>
      <c r="CE10" s="18">
        <f>SUM(CF10:CJ10)</f>
        <v>67444.035161290332</v>
      </c>
      <c r="CF10" s="18">
        <v>6253.91</v>
      </c>
      <c r="CH10" s="18">
        <v>23594.347759372278</v>
      </c>
      <c r="CI10" s="18">
        <v>15080.03462946818</v>
      </c>
      <c r="CJ10" s="18">
        <v>22515.742772449874</v>
      </c>
      <c r="CK10" s="18">
        <f>CE10</f>
        <v>67444.035161290332</v>
      </c>
      <c r="CL10" s="18">
        <f t="shared" ref="CL10:CP10" si="33">CF10</f>
        <v>6253.91</v>
      </c>
      <c r="CN10" s="18">
        <f t="shared" si="33"/>
        <v>23594.347759372278</v>
      </c>
      <c r="CO10" s="18">
        <f t="shared" si="33"/>
        <v>15080.03462946818</v>
      </c>
      <c r="CP10" s="18">
        <f t="shared" si="33"/>
        <v>22515.742772449874</v>
      </c>
      <c r="CQ10" s="18">
        <v>149.91999999999999</v>
      </c>
      <c r="CR10" s="18">
        <f>CE10/$CQ10</f>
        <v>449.86683005129629</v>
      </c>
      <c r="CS10" s="18">
        <f t="shared" ref="CS10:CW10" si="34">CF10/$CQ10</f>
        <v>41.71498132337247</v>
      </c>
      <c r="CT10" s="18">
        <f t="shared" si="34"/>
        <v>0</v>
      </c>
      <c r="CU10" s="18">
        <f t="shared" si="34"/>
        <v>157.37958750915342</v>
      </c>
      <c r="CV10" s="18">
        <f t="shared" si="34"/>
        <v>100.58721070883259</v>
      </c>
      <c r="CW10" s="18">
        <f t="shared" si="34"/>
        <v>150.18505050993781</v>
      </c>
      <c r="CX10" s="18">
        <v>149.91999999999999</v>
      </c>
      <c r="CY10" s="18">
        <v>449.86683005129629</v>
      </c>
      <c r="CZ10" s="18">
        <v>41.71498132337247</v>
      </c>
      <c r="DA10" s="18">
        <v>0</v>
      </c>
      <c r="DB10" s="18">
        <v>157.37958750915342</v>
      </c>
      <c r="DC10" s="18">
        <v>100.58721070883259</v>
      </c>
      <c r="DD10" s="18">
        <v>150.18505050993781</v>
      </c>
    </row>
    <row r="11" spans="1:108">
      <c r="A11" s="86" t="s">
        <v>3</v>
      </c>
      <c r="B11" s="86" t="s">
        <v>436</v>
      </c>
      <c r="C11" s="8" t="s">
        <v>442</v>
      </c>
      <c r="D11" s="7"/>
      <c r="E11" s="86" t="s">
        <v>1</v>
      </c>
      <c r="F11" s="78">
        <v>9956.5460000000003</v>
      </c>
      <c r="G11" s="78">
        <v>432.29059075662985</v>
      </c>
      <c r="H11" s="19">
        <v>326.29355400959327</v>
      </c>
      <c r="I11" s="19">
        <v>6.6071416734277122</v>
      </c>
      <c r="J11" s="19">
        <v>47.676628158188713</v>
      </c>
      <c r="K11" s="19">
        <v>19.356059512554847</v>
      </c>
      <c r="L11" s="19">
        <v>32.357207402865342</v>
      </c>
    </row>
    <row r="12" spans="1:108" s="18" customFormat="1">
      <c r="A12" s="15" t="s">
        <v>4</v>
      </c>
      <c r="B12" s="15" t="s">
        <v>436</v>
      </c>
      <c r="C12" s="33" t="s">
        <v>1027</v>
      </c>
      <c r="D12" s="16"/>
      <c r="E12" s="15" t="s">
        <v>1</v>
      </c>
      <c r="F12" s="98">
        <v>35782.382999999994</v>
      </c>
      <c r="G12" s="98">
        <v>415.47214267306276</v>
      </c>
      <c r="H12" s="18">
        <v>317.97920753349496</v>
      </c>
      <c r="I12" s="18">
        <v>6.934100224683192</v>
      </c>
      <c r="J12" s="18">
        <v>42.290363007422336</v>
      </c>
      <c r="K12" s="18">
        <v>17.889136501828308</v>
      </c>
      <c r="L12" s="18">
        <v>30.379335405633967</v>
      </c>
      <c r="CE12" s="18">
        <f>SUM(CF12:CJ12)</f>
        <v>484481.03548387106</v>
      </c>
      <c r="CF12" s="18">
        <v>284302.97000000009</v>
      </c>
      <c r="CG12" s="18">
        <v>16607.689999999999</v>
      </c>
      <c r="CH12" s="18">
        <v>70783.04327811682</v>
      </c>
      <c r="CI12" s="18">
        <v>45240.103888404534</v>
      </c>
      <c r="CJ12" s="18">
        <v>67547.228317349611</v>
      </c>
      <c r="CK12" s="18">
        <f t="shared" ref="CK12:CK15" si="35">CE12</f>
        <v>484481.03548387106</v>
      </c>
      <c r="CL12" s="18">
        <f t="shared" ref="CL12:CL15" si="36">CF12</f>
        <v>284302.97000000009</v>
      </c>
      <c r="CM12" s="18">
        <f>CG12</f>
        <v>16607.689999999999</v>
      </c>
      <c r="CN12" s="18">
        <f t="shared" ref="CN12:CN15" si="37">CH12</f>
        <v>70783.04327811682</v>
      </c>
      <c r="CO12" s="18">
        <f t="shared" ref="CO12:CO15" si="38">CI12</f>
        <v>45240.103888404534</v>
      </c>
      <c r="CP12" s="18">
        <f t="shared" ref="CP12:CP15" si="39">CJ12</f>
        <v>67547.228317349611</v>
      </c>
      <c r="CQ12" s="18">
        <v>771.86</v>
      </c>
      <c r="CR12" s="18">
        <f t="shared" ref="CR12:CR15" si="40">CE12/$CQ12</f>
        <v>627.67993610741723</v>
      </c>
      <c r="CS12" s="18">
        <f t="shared" ref="CS12:CS15" si="41">CF12/$CQ12</f>
        <v>368.33489233798889</v>
      </c>
      <c r="CT12" s="18">
        <f t="shared" ref="CT12:CT15" si="42">CG12/$CQ12</f>
        <v>21.516453761044747</v>
      </c>
      <c r="CU12" s="18">
        <f t="shared" ref="CU12:CU15" si="43">CH12/$CQ12</f>
        <v>91.704510245532632</v>
      </c>
      <c r="CV12" s="18">
        <f t="shared" ref="CV12:CV15" si="44">CI12/$CQ12</f>
        <v>58.6117999227898</v>
      </c>
      <c r="CW12" s="18">
        <f t="shared" ref="CW12:CW15" si="45">CJ12/$CQ12</f>
        <v>87.512279840061169</v>
      </c>
      <c r="CX12" s="18">
        <v>771.86</v>
      </c>
      <c r="CY12" s="18">
        <v>627.67993610741723</v>
      </c>
      <c r="CZ12" s="18">
        <v>368.33489233798889</v>
      </c>
      <c r="DA12" s="18">
        <v>21.516453761044747</v>
      </c>
      <c r="DB12" s="18">
        <v>91.704510245532632</v>
      </c>
      <c r="DC12" s="18">
        <v>58.6117999227898</v>
      </c>
      <c r="DD12" s="18">
        <v>87.512279840061169</v>
      </c>
    </row>
    <row r="13" spans="1:108">
      <c r="A13" s="86">
        <v>611021</v>
      </c>
      <c r="B13" s="86" t="s">
        <v>436</v>
      </c>
      <c r="C13" s="65" t="s">
        <v>983</v>
      </c>
      <c r="D13" s="7"/>
      <c r="E13" s="86" t="s">
        <v>1</v>
      </c>
      <c r="F13" s="78">
        <v>185.404</v>
      </c>
      <c r="G13" s="78">
        <v>1085.4095303357417</v>
      </c>
      <c r="H13" s="19">
        <v>1003.5224698496256</v>
      </c>
      <c r="I13" s="19">
        <v>18.096966624236803</v>
      </c>
      <c r="J13" s="19">
        <v>24.308635212615858</v>
      </c>
      <c r="K13" s="19">
        <v>11.930563906998271</v>
      </c>
      <c r="L13" s="19">
        <v>27.55089474226514</v>
      </c>
    </row>
    <row r="14" spans="1:108">
      <c r="A14" s="86" t="s">
        <v>5</v>
      </c>
      <c r="B14" s="86" t="s">
        <v>436</v>
      </c>
      <c r="C14" s="8" t="s">
        <v>444</v>
      </c>
      <c r="D14" s="7"/>
      <c r="E14" s="86" t="s">
        <v>1</v>
      </c>
      <c r="F14" s="78">
        <v>1227.3989999999999</v>
      </c>
      <c r="G14" s="78">
        <v>746.32105834827712</v>
      </c>
      <c r="H14" s="19">
        <v>628.91498200666615</v>
      </c>
      <c r="I14" s="19">
        <v>15.043111490232601</v>
      </c>
      <c r="J14" s="19">
        <v>42.075237484780828</v>
      </c>
      <c r="K14" s="19">
        <v>19.682037962911821</v>
      </c>
      <c r="L14" s="19">
        <v>40.605689403685723</v>
      </c>
    </row>
    <row r="15" spans="1:108" s="18" customFormat="1">
      <c r="A15" s="15">
        <v>612011</v>
      </c>
      <c r="B15" s="15" t="s">
        <v>436</v>
      </c>
      <c r="C15" s="17" t="s">
        <v>446</v>
      </c>
      <c r="D15" s="16"/>
      <c r="E15" s="15" t="s">
        <v>1</v>
      </c>
      <c r="F15" s="98">
        <v>6863.37</v>
      </c>
      <c r="G15" s="98">
        <v>1318.8821927231525</v>
      </c>
      <c r="H15" s="18">
        <v>1155.6630955347007</v>
      </c>
      <c r="I15" s="18">
        <v>17.188744013509396</v>
      </c>
      <c r="J15" s="18">
        <v>68.756272891617868</v>
      </c>
      <c r="K15" s="18">
        <v>28.912473674132439</v>
      </c>
      <c r="L15" s="18">
        <v>48.36160660919181</v>
      </c>
      <c r="CE15" s="18">
        <f>SUM(CF15:CJ15)</f>
        <v>618923.01032258058</v>
      </c>
      <c r="CF15" s="18">
        <v>487961.49</v>
      </c>
      <c r="CG15" s="18">
        <v>8581.27</v>
      </c>
      <c r="CH15" s="18">
        <v>47188.695518744556</v>
      </c>
      <c r="CI15" s="18">
        <v>30160.069258936361</v>
      </c>
      <c r="CJ15" s="18">
        <v>45031.485544899748</v>
      </c>
      <c r="CK15" s="18">
        <f t="shared" si="35"/>
        <v>618923.01032258058</v>
      </c>
      <c r="CL15" s="18">
        <f t="shared" si="36"/>
        <v>487961.49</v>
      </c>
      <c r="CM15" s="18">
        <f>CG15</f>
        <v>8581.27</v>
      </c>
      <c r="CN15" s="18">
        <f t="shared" si="37"/>
        <v>47188.695518744556</v>
      </c>
      <c r="CO15" s="18">
        <f t="shared" si="38"/>
        <v>30160.069258936361</v>
      </c>
      <c r="CP15" s="18">
        <f t="shared" si="39"/>
        <v>45031.485544899748</v>
      </c>
      <c r="CQ15" s="18">
        <v>409.61</v>
      </c>
      <c r="CR15" s="18">
        <f t="shared" si="40"/>
        <v>1511.0056158848186</v>
      </c>
      <c r="CS15" s="18">
        <f t="shared" si="41"/>
        <v>1191.283147384097</v>
      </c>
      <c r="CT15" s="18">
        <f t="shared" si="42"/>
        <v>20.949854739874514</v>
      </c>
      <c r="CU15" s="18">
        <f t="shared" si="43"/>
        <v>115.20396357204305</v>
      </c>
      <c r="CV15" s="18">
        <f t="shared" si="44"/>
        <v>73.631183952873116</v>
      </c>
      <c r="CW15" s="18">
        <f t="shared" si="45"/>
        <v>109.93746623593113</v>
      </c>
      <c r="CX15" s="18">
        <v>409.61</v>
      </c>
      <c r="CY15" s="18">
        <v>1511.0056158848186</v>
      </c>
      <c r="CZ15" s="18">
        <v>1191.283147384097</v>
      </c>
      <c r="DA15" s="18">
        <v>20.949854739874514</v>
      </c>
      <c r="DB15" s="18">
        <v>115.20396357204305</v>
      </c>
      <c r="DC15" s="18">
        <v>73.631183952873116</v>
      </c>
      <c r="DD15" s="18">
        <v>109.93746623593113</v>
      </c>
    </row>
    <row r="16" spans="1:108">
      <c r="A16" s="86" t="s">
        <v>6</v>
      </c>
      <c r="B16" s="86" t="s">
        <v>436</v>
      </c>
      <c r="C16" s="8" t="s">
        <v>447</v>
      </c>
      <c r="D16" s="7"/>
      <c r="E16" s="86" t="s">
        <v>1</v>
      </c>
    </row>
    <row r="17" spans="1:108">
      <c r="A17" s="83"/>
      <c r="B17" s="83"/>
      <c r="C17" s="8" t="s">
        <v>440</v>
      </c>
      <c r="D17" s="7"/>
      <c r="E17" s="83"/>
    </row>
    <row r="18" spans="1:108">
      <c r="A18" s="83"/>
      <c r="B18" s="83"/>
      <c r="C18" s="8" t="s">
        <v>441</v>
      </c>
      <c r="D18" s="7"/>
      <c r="E18" s="83"/>
      <c r="S18" s="19">
        <f>SUM(T18:X18)</f>
        <v>598288.07000000007</v>
      </c>
      <c r="V18" s="19">
        <v>53042.13</v>
      </c>
      <c r="W18" s="19">
        <v>0</v>
      </c>
      <c r="X18" s="19">
        <v>545245.94000000006</v>
      </c>
      <c r="AY18" s="19">
        <f>SUM(AZ18:BD18)</f>
        <v>369957.66</v>
      </c>
      <c r="BB18" s="19">
        <v>46124.67</v>
      </c>
      <c r="BC18" s="19">
        <v>0</v>
      </c>
      <c r="BD18" s="19">
        <v>323832.99</v>
      </c>
    </row>
    <row r="19" spans="1:108" s="85" customFormat="1">
      <c r="A19" s="95"/>
      <c r="B19" s="95"/>
      <c r="C19" s="92" t="s">
        <v>769</v>
      </c>
      <c r="D19" s="96"/>
      <c r="E19" s="95"/>
      <c r="M19" s="85">
        <f>SUM(N19:R19)</f>
        <v>595023.79</v>
      </c>
      <c r="N19" s="85">
        <v>0</v>
      </c>
      <c r="O19" s="85">
        <v>-3264.2799999999997</v>
      </c>
      <c r="P19" s="85">
        <v>53042.13</v>
      </c>
      <c r="Q19" s="85">
        <v>0</v>
      </c>
      <c r="R19" s="85">
        <v>545245.94000000006</v>
      </c>
      <c r="S19" s="85">
        <f>SUM(S11:S16)</f>
        <v>0</v>
      </c>
      <c r="T19" s="85">
        <f t="shared" ref="T19:X19" si="46">SUM(T11:T16)</f>
        <v>0</v>
      </c>
      <c r="U19" s="85">
        <f t="shared" si="46"/>
        <v>0</v>
      </c>
      <c r="V19" s="85">
        <f t="shared" si="46"/>
        <v>0</v>
      </c>
      <c r="W19" s="85">
        <f t="shared" si="46"/>
        <v>0</v>
      </c>
      <c r="X19" s="85">
        <f t="shared" si="46"/>
        <v>0</v>
      </c>
      <c r="AS19" s="85">
        <f>SUM(AT19:AX19)</f>
        <v>371632.91</v>
      </c>
      <c r="AT19" s="85">
        <v>470.09</v>
      </c>
      <c r="AU19" s="85">
        <v>1205.1600000000001</v>
      </c>
      <c r="AV19" s="85">
        <v>46124.67</v>
      </c>
      <c r="AW19" s="85">
        <v>0</v>
      </c>
      <c r="AX19" s="85">
        <v>323832.99</v>
      </c>
      <c r="BY19" s="85">
        <f>SUM(BZ19:CD19)</f>
        <v>2149848.44</v>
      </c>
      <c r="BZ19" s="85">
        <v>1191739.72</v>
      </c>
      <c r="CA19" s="85">
        <v>34620.910000000003</v>
      </c>
      <c r="CB19" s="85">
        <v>356088.38</v>
      </c>
      <c r="CC19" s="85">
        <v>227589.47</v>
      </c>
      <c r="CD19" s="85">
        <v>339809.96</v>
      </c>
      <c r="CE19" s="85">
        <f>SUM(CE10:CE16)</f>
        <v>1170848.080967742</v>
      </c>
      <c r="CF19" s="85">
        <f t="shared" ref="CF19:CJ19" si="47">SUM(CF10:CF16)</f>
        <v>778518.37000000011</v>
      </c>
      <c r="CG19" s="85">
        <f t="shared" si="47"/>
        <v>25188.959999999999</v>
      </c>
      <c r="CH19" s="85">
        <f t="shared" si="47"/>
        <v>141566.08655623364</v>
      </c>
      <c r="CI19" s="85">
        <f t="shared" si="47"/>
        <v>90480.207776809082</v>
      </c>
      <c r="CJ19" s="85">
        <f t="shared" si="47"/>
        <v>135094.45663469922</v>
      </c>
      <c r="CK19" s="85">
        <f>SUM(CK10:CK16)</f>
        <v>1170848.080967742</v>
      </c>
      <c r="CL19" s="85">
        <f t="shared" ref="CL19:CP19" si="48">SUM(CL10:CL16)</f>
        <v>778518.37000000011</v>
      </c>
      <c r="CM19" s="85">
        <f t="shared" si="48"/>
        <v>25188.959999999999</v>
      </c>
      <c r="CN19" s="85">
        <f t="shared" si="48"/>
        <v>141566.08655623364</v>
      </c>
      <c r="CO19" s="85">
        <f t="shared" si="48"/>
        <v>90480.207776809082</v>
      </c>
      <c r="CP19" s="85">
        <f t="shared" si="48"/>
        <v>135094.45663469922</v>
      </c>
    </row>
    <row r="20" spans="1:108">
      <c r="A20" s="86" t="s">
        <v>448</v>
      </c>
      <c r="B20" s="86" t="s">
        <v>436</v>
      </c>
      <c r="C20" s="8" t="s">
        <v>449</v>
      </c>
      <c r="D20" s="7"/>
      <c r="E20" s="86" t="s">
        <v>1</v>
      </c>
    </row>
    <row r="21" spans="1:108" s="18" customFormat="1">
      <c r="A21" s="22" t="s">
        <v>7</v>
      </c>
      <c r="B21" s="22" t="s">
        <v>450</v>
      </c>
      <c r="C21" s="24" t="s">
        <v>1028</v>
      </c>
      <c r="D21" s="23"/>
      <c r="E21" s="22" t="s">
        <v>1</v>
      </c>
      <c r="F21" s="98">
        <v>1266.9000000000001</v>
      </c>
      <c r="G21" s="98">
        <v>348.06171504170521</v>
      </c>
      <c r="H21" s="18">
        <v>231.73742205383218</v>
      </c>
      <c r="I21" s="18">
        <v>0.17230247059752149</v>
      </c>
      <c r="J21" s="18">
        <v>55.562388431047232</v>
      </c>
      <c r="K21" s="18">
        <v>15.895192695282306</v>
      </c>
      <c r="L21" s="18">
        <v>44.694409390945978</v>
      </c>
      <c r="CE21" s="18">
        <f>SUM(CF21:CJ21)</f>
        <v>1316434.4653584906</v>
      </c>
      <c r="CF21" s="18">
        <v>1309132.18</v>
      </c>
      <c r="CH21" s="18">
        <v>2570.5621886792455</v>
      </c>
      <c r="CI21" s="18">
        <v>1721.0950188679246</v>
      </c>
      <c r="CJ21" s="18">
        <v>3010.6281509433961</v>
      </c>
      <c r="CK21" s="18">
        <f>BE21+CE21</f>
        <v>1316434.4653584906</v>
      </c>
      <c r="CL21" s="18">
        <f t="shared" ref="CL21:CP21" si="49">BF21+CF21</f>
        <v>1309132.18</v>
      </c>
      <c r="CM21" s="18">
        <f t="shared" si="49"/>
        <v>0</v>
      </c>
      <c r="CN21" s="18">
        <f t="shared" si="49"/>
        <v>2570.5621886792455</v>
      </c>
      <c r="CO21" s="18">
        <f t="shared" si="49"/>
        <v>1721.0950188679246</v>
      </c>
      <c r="CP21" s="18">
        <f t="shared" si="49"/>
        <v>3010.6281509433961</v>
      </c>
      <c r="CQ21" s="18">
        <v>4900</v>
      </c>
      <c r="CR21" s="36">
        <f>CE21/$CQ21</f>
        <v>268.66009497112054</v>
      </c>
      <c r="CS21" s="36">
        <f t="shared" ref="CS21:CW21" si="50">CF21/$CQ21</f>
        <v>267.16983265306123</v>
      </c>
      <c r="CT21" s="36">
        <f t="shared" si="50"/>
        <v>0</v>
      </c>
      <c r="CU21" s="36">
        <f t="shared" si="50"/>
        <v>0.52460452830188686</v>
      </c>
      <c r="CV21" s="36">
        <f t="shared" si="50"/>
        <v>0.35124388140161728</v>
      </c>
      <c r="CW21" s="36">
        <f t="shared" si="50"/>
        <v>0.61441390835579512</v>
      </c>
      <c r="CX21" s="18">
        <f>BR21+CQ21</f>
        <v>4900</v>
      </c>
      <c r="CY21" s="18">
        <f>CK21/$CX21</f>
        <v>268.66009497112054</v>
      </c>
      <c r="CZ21" s="18">
        <f t="shared" ref="CZ21:DD21" si="51">CL21/$CX21</f>
        <v>267.16983265306123</v>
      </c>
      <c r="DA21" s="18">
        <f t="shared" si="51"/>
        <v>0</v>
      </c>
      <c r="DB21" s="18">
        <f t="shared" si="51"/>
        <v>0.52460452830188686</v>
      </c>
      <c r="DC21" s="18">
        <f t="shared" si="51"/>
        <v>0.35124388140161728</v>
      </c>
      <c r="DD21" s="18">
        <f t="shared" si="51"/>
        <v>0.61441390835579512</v>
      </c>
    </row>
    <row r="22" spans="1:108">
      <c r="A22" s="1">
        <v>612003</v>
      </c>
      <c r="B22" s="1" t="s">
        <v>450</v>
      </c>
      <c r="C22" s="10" t="s">
        <v>452</v>
      </c>
      <c r="D22" s="9"/>
      <c r="E22" s="1" t="s">
        <v>1</v>
      </c>
    </row>
    <row r="23" spans="1:108">
      <c r="A23" s="86">
        <v>612004</v>
      </c>
      <c r="B23" s="1" t="s">
        <v>450</v>
      </c>
      <c r="C23" s="8" t="s">
        <v>453</v>
      </c>
      <c r="D23" s="7"/>
      <c r="E23" s="86" t="s">
        <v>1</v>
      </c>
      <c r="F23" s="78">
        <v>1170</v>
      </c>
      <c r="G23" s="78">
        <v>155.14298699891623</v>
      </c>
      <c r="H23" s="19">
        <v>124.31625641025643</v>
      </c>
      <c r="I23" s="19">
        <v>0.19928205128205129</v>
      </c>
      <c r="J23" s="19">
        <v>4.5959349945828825</v>
      </c>
      <c r="K23" s="19">
        <v>9.6543824485373779</v>
      </c>
      <c r="L23" s="19">
        <v>16.377131094257855</v>
      </c>
    </row>
    <row r="24" spans="1:108" s="18" customFormat="1">
      <c r="A24" s="15">
        <v>612005</v>
      </c>
      <c r="B24" s="22" t="s">
        <v>450</v>
      </c>
      <c r="C24" s="17" t="s">
        <v>454</v>
      </c>
      <c r="D24" s="16"/>
      <c r="E24" s="15" t="s">
        <v>1</v>
      </c>
      <c r="F24" s="78">
        <v>4209.55</v>
      </c>
      <c r="G24" s="78">
        <v>869.30953156007672</v>
      </c>
      <c r="H24" s="19">
        <v>765.62546115380508</v>
      </c>
      <c r="I24" s="19">
        <v>0.27527170362627834</v>
      </c>
      <c r="J24" s="19">
        <v>37.089751563344379</v>
      </c>
      <c r="K24" s="19">
        <v>24.305054079328404</v>
      </c>
      <c r="L24" s="19">
        <v>42.013993059972599</v>
      </c>
      <c r="S24" s="18">
        <f>SUM(T24:X24)</f>
        <v>1001630.5068396799</v>
      </c>
      <c r="T24" s="18">
        <v>905129.7</v>
      </c>
      <c r="U24" s="18">
        <v>191.8</v>
      </c>
      <c r="V24" s="18">
        <v>52986.26616541353</v>
      </c>
      <c r="W24" s="18">
        <v>13537.80902255639</v>
      </c>
      <c r="X24" s="18">
        <v>29784.931651709921</v>
      </c>
      <c r="Y24" s="18">
        <v>1001630.5068396799</v>
      </c>
      <c r="Z24" s="18">
        <v>905129.7</v>
      </c>
      <c r="AA24" s="18">
        <v>191.8</v>
      </c>
      <c r="AB24" s="18">
        <v>52986.26616541353</v>
      </c>
      <c r="AC24" s="18">
        <v>13537.80902255639</v>
      </c>
      <c r="AD24" s="18">
        <v>29784.931651709921</v>
      </c>
      <c r="AE24" s="18">
        <v>1091.835</v>
      </c>
      <c r="AF24" s="18">
        <f>S24/$AE24</f>
        <v>917.38266939572361</v>
      </c>
      <c r="AG24" s="18">
        <f t="shared" ref="AG24:AK24" si="52">T24/$AE24</f>
        <v>828.99861242770191</v>
      </c>
      <c r="AH24" s="18">
        <f t="shared" si="52"/>
        <v>0.17566756881763271</v>
      </c>
      <c r="AI24" s="18">
        <f t="shared" si="52"/>
        <v>48.529554525558829</v>
      </c>
      <c r="AJ24" s="18">
        <f t="shared" si="52"/>
        <v>12.399134505265346</v>
      </c>
      <c r="AK24" s="18">
        <f t="shared" si="52"/>
        <v>27.279700368379764</v>
      </c>
      <c r="AL24" s="18">
        <v>1091.835</v>
      </c>
      <c r="AM24" s="18">
        <f>Y24/$AL24</f>
        <v>917.38266939572361</v>
      </c>
      <c r="AN24" s="18">
        <f t="shared" ref="AN24:AR24" si="53">Z24/$AL24</f>
        <v>828.99861242770191</v>
      </c>
      <c r="AO24" s="18">
        <f t="shared" si="53"/>
        <v>0.17566756881763271</v>
      </c>
      <c r="AP24" s="18">
        <f t="shared" si="53"/>
        <v>48.529554525558829</v>
      </c>
      <c r="AQ24" s="18">
        <f t="shared" si="53"/>
        <v>12.399134505265346</v>
      </c>
      <c r="AR24" s="18">
        <f t="shared" si="53"/>
        <v>27.279700368379764</v>
      </c>
      <c r="AY24" s="18">
        <f>SUM(AZ24:BD24)</f>
        <v>1059545.8793367348</v>
      </c>
      <c r="AZ24" s="18">
        <v>914061.11999999988</v>
      </c>
      <c r="BA24" s="18">
        <v>178.64</v>
      </c>
      <c r="BB24" s="18">
        <v>84004.14</v>
      </c>
      <c r="BC24" s="18">
        <v>16224.038571428569</v>
      </c>
      <c r="BD24" s="18">
        <v>45077.940765306128</v>
      </c>
      <c r="BE24" s="18">
        <f>Y24+AY24</f>
        <v>2061176.3861764148</v>
      </c>
      <c r="BF24" s="18">
        <f t="shared" ref="BF24:BJ24" si="54">Z24+AZ24</f>
        <v>1819190.8199999998</v>
      </c>
      <c r="BG24" s="18">
        <f t="shared" si="54"/>
        <v>370.44</v>
      </c>
      <c r="BH24" s="18">
        <f t="shared" si="54"/>
        <v>136990.40616541353</v>
      </c>
      <c r="BI24" s="18">
        <f t="shared" si="54"/>
        <v>29761.84759398496</v>
      </c>
      <c r="BJ24" s="18">
        <f t="shared" si="54"/>
        <v>74862.872417016042</v>
      </c>
      <c r="BK24" s="18">
        <v>1097.79</v>
      </c>
      <c r="BL24" s="18">
        <f>AY24/$BK24</f>
        <v>965.1626261277064</v>
      </c>
      <c r="BM24" s="18">
        <f t="shared" ref="BM24:BQ24" si="55">AZ24/$BK24</f>
        <v>832.6374989752137</v>
      </c>
      <c r="BN24" s="18">
        <f t="shared" si="55"/>
        <v>0.1627269332021607</v>
      </c>
      <c r="BO24" s="18">
        <f t="shared" si="55"/>
        <v>76.521137922553493</v>
      </c>
      <c r="BP24" s="18">
        <f t="shared" si="55"/>
        <v>14.778817962842229</v>
      </c>
      <c r="BQ24" s="18">
        <f t="shared" si="55"/>
        <v>41.062444333894575</v>
      </c>
      <c r="BR24" s="18">
        <f>AL24+BK24</f>
        <v>2189.625</v>
      </c>
      <c r="BS24" s="18">
        <f>BE24/$BR24</f>
        <v>941.33761999265391</v>
      </c>
      <c r="BT24" s="18">
        <f t="shared" ref="BT24:BX24" si="56">BF24/$BR24</f>
        <v>830.82300393903063</v>
      </c>
      <c r="BU24" s="18">
        <f t="shared" si="56"/>
        <v>0.1691796540503511</v>
      </c>
      <c r="BV24" s="18">
        <f t="shared" si="56"/>
        <v>62.563409791819844</v>
      </c>
      <c r="BW24" s="18">
        <f t="shared" si="56"/>
        <v>13.592212179704269</v>
      </c>
      <c r="BX24" s="18">
        <f t="shared" si="56"/>
        <v>34.189814428048656</v>
      </c>
      <c r="CE24" s="18">
        <f>SUM(CF24:CJ24)</f>
        <v>990884.3973584905</v>
      </c>
      <c r="CF24" s="18">
        <v>927954.91</v>
      </c>
      <c r="CG24" s="18">
        <v>338.47</v>
      </c>
      <c r="CH24" s="18">
        <v>22033.390188679245</v>
      </c>
      <c r="CI24" s="18">
        <v>14752.243018867925</v>
      </c>
      <c r="CJ24" s="18">
        <v>25805.384150943395</v>
      </c>
      <c r="CK24" s="18">
        <f t="shared" ref="CK24:CK29" si="57">BE24+CE24</f>
        <v>3052060.7835349054</v>
      </c>
      <c r="CL24" s="18">
        <f t="shared" ref="CL24:CL29" si="58">BF24+CF24</f>
        <v>2747145.73</v>
      </c>
      <c r="CM24" s="18">
        <f t="shared" ref="CM24:CM29" si="59">BG24+CG24</f>
        <v>708.91000000000008</v>
      </c>
      <c r="CN24" s="18">
        <f t="shared" ref="CN24:CN29" si="60">BH24+CH24</f>
        <v>159023.79635409277</v>
      </c>
      <c r="CO24" s="18">
        <f t="shared" ref="CO24:CO29" si="61">BI24+CI24</f>
        <v>44514.090612852888</v>
      </c>
      <c r="CP24" s="18">
        <f t="shared" ref="CP24:CP29" si="62">BJ24+CJ24</f>
        <v>100668.25656795944</v>
      </c>
      <c r="CQ24" s="18">
        <v>1132.52</v>
      </c>
      <c r="CR24" s="18">
        <f>CE24/$CQ24</f>
        <v>874.93765881263948</v>
      </c>
      <c r="CS24" s="18">
        <f t="shared" ref="CS24:CW24" si="63">CF24/$CQ24</f>
        <v>819.37176385405996</v>
      </c>
      <c r="CT24" s="18">
        <f t="shared" si="63"/>
        <v>0.29886447921449516</v>
      </c>
      <c r="CU24" s="18">
        <f t="shared" si="63"/>
        <v>19.455188595944659</v>
      </c>
      <c r="CV24" s="18">
        <f t="shared" si="63"/>
        <v>13.026033110998414</v>
      </c>
      <c r="CW24" s="18">
        <f t="shared" si="63"/>
        <v>22.78580877242203</v>
      </c>
      <c r="CX24" s="18">
        <f t="shared" ref="CX24:CX29" si="64">BR24+CQ24</f>
        <v>3322.145</v>
      </c>
      <c r="CY24" s="18">
        <f t="shared" ref="CY24:CY29" si="65">CK24/$CX24</f>
        <v>918.70185784633281</v>
      </c>
      <c r="CZ24" s="18">
        <f t="shared" ref="CZ24:CZ29" si="66">CL24/$CX24</f>
        <v>826.9192735416425</v>
      </c>
      <c r="DA24" s="18">
        <f t="shared" ref="DA24:DA29" si="67">CM24/$CX24</f>
        <v>0.21338924098737413</v>
      </c>
      <c r="DB24" s="18">
        <f t="shared" ref="DB24:DB29" si="68">CN24/$CX24</f>
        <v>47.867807201098316</v>
      </c>
      <c r="DC24" s="18">
        <f t="shared" ref="DC24:DC29" si="69">CO24/$CX24</f>
        <v>13.399201604039826</v>
      </c>
      <c r="DD24" s="18">
        <f t="shared" ref="DD24:DD29" si="70">CP24/$CX24</f>
        <v>30.302186258564706</v>
      </c>
    </row>
    <row r="25" spans="1:108" s="18" customFormat="1">
      <c r="A25" s="15">
        <v>612006</v>
      </c>
      <c r="B25" s="22" t="s">
        <v>450</v>
      </c>
      <c r="C25" s="17" t="s">
        <v>455</v>
      </c>
      <c r="D25" s="16"/>
      <c r="E25" s="15" t="s">
        <v>1</v>
      </c>
      <c r="F25" s="78">
        <v>1893.5300000000002</v>
      </c>
      <c r="G25" s="78">
        <v>1002.9675730401527</v>
      </c>
      <c r="H25" s="19">
        <v>772.76897118081035</v>
      </c>
      <c r="I25" s="19">
        <v>0.3081282049927912</v>
      </c>
      <c r="J25" s="19">
        <v>82.45507791979864</v>
      </c>
      <c r="K25" s="19">
        <v>54.033123530990729</v>
      </c>
      <c r="L25" s="19">
        <v>93.402272203560358</v>
      </c>
      <c r="S25" s="18">
        <f>SUM(T25:X25)</f>
        <v>516579.63683967991</v>
      </c>
      <c r="T25" s="18">
        <v>420180.37</v>
      </c>
      <c r="U25" s="18">
        <v>90.26</v>
      </c>
      <c r="V25" s="18">
        <v>52986.26616541353</v>
      </c>
      <c r="W25" s="18">
        <v>13537.80902255639</v>
      </c>
      <c r="X25" s="18">
        <v>29784.931651709921</v>
      </c>
      <c r="Y25" s="18">
        <v>516579.63683967991</v>
      </c>
      <c r="Z25" s="18">
        <v>420180.37</v>
      </c>
      <c r="AA25" s="18">
        <v>90.26</v>
      </c>
      <c r="AB25" s="18">
        <v>52986.26616541353</v>
      </c>
      <c r="AC25" s="18">
        <v>13537.80902255639</v>
      </c>
      <c r="AD25" s="18">
        <v>29784.931651709921</v>
      </c>
      <c r="AE25" s="18">
        <v>489.63</v>
      </c>
      <c r="AF25" s="18">
        <f t="shared" ref="AF25:AF29" si="71">S25/$AE25</f>
        <v>1055.0408202922206</v>
      </c>
      <c r="AG25" s="18">
        <f t="shared" ref="AG25:AG29" si="72">T25/$AE25</f>
        <v>858.15895676327023</v>
      </c>
      <c r="AH25" s="18">
        <f t="shared" ref="AH25:AH29" si="73">U25/$AE25</f>
        <v>0.18434327961930438</v>
      </c>
      <c r="AI25" s="18">
        <f t="shared" ref="AI25:AI29" si="74">V25/$AE25</f>
        <v>108.21695191351333</v>
      </c>
      <c r="AJ25" s="18">
        <f t="shared" ref="AJ25:AJ29" si="75">W25/$AE25</f>
        <v>27.649059539971795</v>
      </c>
      <c r="AK25" s="18">
        <f t="shared" ref="AK25:AK29" si="76">X25/$AE25</f>
        <v>60.831508795845686</v>
      </c>
      <c r="AL25" s="18">
        <v>489.63</v>
      </c>
      <c r="AM25" s="18">
        <f t="shared" ref="AM25:AM29" si="77">Y25/$AL25</f>
        <v>1055.0408202922206</v>
      </c>
      <c r="AN25" s="18">
        <f t="shared" ref="AN25:AN29" si="78">Z25/$AL25</f>
        <v>858.15895676327023</v>
      </c>
      <c r="AO25" s="18">
        <f t="shared" ref="AO25:AO29" si="79">AA25/$AL25</f>
        <v>0.18434327961930438</v>
      </c>
      <c r="AP25" s="18">
        <f t="shared" ref="AP25:AP29" si="80">AB25/$AL25</f>
        <v>108.21695191351333</v>
      </c>
      <c r="AQ25" s="18">
        <f t="shared" ref="AQ25:AQ29" si="81">AC25/$AL25</f>
        <v>27.649059539971795</v>
      </c>
      <c r="AR25" s="18">
        <f t="shared" ref="AR25:AR29" si="82">AD25/$AL25</f>
        <v>60.831508795845686</v>
      </c>
      <c r="AY25" s="18">
        <f>SUM(AZ25:BD25)</f>
        <v>476635.04933673469</v>
      </c>
      <c r="AZ25" s="18">
        <v>331150.28999999998</v>
      </c>
      <c r="BA25" s="18">
        <v>178.64</v>
      </c>
      <c r="BB25" s="18">
        <v>84004.14</v>
      </c>
      <c r="BC25" s="18">
        <v>16224.038571428569</v>
      </c>
      <c r="BD25" s="18">
        <v>45077.940765306128</v>
      </c>
      <c r="BE25" s="18">
        <f t="shared" ref="BE25:BE29" si="83">Y25+AY25</f>
        <v>993214.6861764146</v>
      </c>
      <c r="BF25" s="18">
        <f t="shared" ref="BF25:BF29" si="84">Z25+AZ25</f>
        <v>751330.65999999992</v>
      </c>
      <c r="BG25" s="18">
        <f t="shared" ref="BG25:BG29" si="85">AA25+BA25</f>
        <v>268.89999999999998</v>
      </c>
      <c r="BH25" s="18">
        <f t="shared" ref="BH25:BH29" si="86">AB25+BB25</f>
        <v>136990.40616541353</v>
      </c>
      <c r="BI25" s="18">
        <f t="shared" ref="BI25:BI29" si="87">AC25+BC25</f>
        <v>29761.84759398496</v>
      </c>
      <c r="BJ25" s="18">
        <f t="shared" ref="BJ25:BJ29" si="88">AD25+BD25</f>
        <v>74862.872417016042</v>
      </c>
      <c r="BK25" s="18">
        <v>400.46</v>
      </c>
      <c r="BL25" s="18">
        <f>AY25/$BK25</f>
        <v>1190.2188716394514</v>
      </c>
      <c r="BM25" s="18">
        <f t="shared" ref="BM25" si="89">AZ25/$BK25</f>
        <v>826.92476152424706</v>
      </c>
      <c r="BN25" s="18">
        <f t="shared" ref="BN25" si="90">BA25/$BK25</f>
        <v>0.44608699995005741</v>
      </c>
      <c r="BO25" s="18">
        <f t="shared" ref="BO25" si="91">BB25/$BK25</f>
        <v>209.76911551715529</v>
      </c>
      <c r="BP25" s="18">
        <f t="shared" ref="BP25" si="92">BC25/$BK25</f>
        <v>40.513505896790114</v>
      </c>
      <c r="BQ25" s="18">
        <f t="shared" ref="BQ25" si="93">BD25/$BK25</f>
        <v>112.56540170130882</v>
      </c>
      <c r="BR25" s="18">
        <f t="shared" ref="BR25:BR29" si="94">AL25+BK25</f>
        <v>890.08999999999992</v>
      </c>
      <c r="BS25" s="18">
        <f t="shared" ref="BS25:BS29" si="95">BE25/$BR25</f>
        <v>1115.8587178559637</v>
      </c>
      <c r="BT25" s="18">
        <f t="shared" ref="BT25:BT29" si="96">BF25/$BR25</f>
        <v>844.10639373546496</v>
      </c>
      <c r="BU25" s="18">
        <f t="shared" ref="BU25:BU29" si="97">BG25/$BR25</f>
        <v>0.3021042815895022</v>
      </c>
      <c r="BV25" s="18">
        <f t="shared" ref="BV25:BV29" si="98">BH25/$BR25</f>
        <v>153.90624112776635</v>
      </c>
      <c r="BW25" s="18">
        <f t="shared" ref="BW25:BW29" si="99">BI25/$BR25</f>
        <v>33.436896936247976</v>
      </c>
      <c r="BX25" s="18">
        <f t="shared" ref="BX25:BX29" si="100">BJ25/$BR25</f>
        <v>84.107081774894723</v>
      </c>
      <c r="CE25" s="18">
        <f>SUM(CF25:CJ25)</f>
        <v>459860.93735849042</v>
      </c>
      <c r="CF25" s="18">
        <v>397125.12999999995</v>
      </c>
      <c r="CG25" s="18">
        <v>144.79</v>
      </c>
      <c r="CH25" s="18">
        <v>22033.390188679245</v>
      </c>
      <c r="CI25" s="18">
        <v>14752.243018867925</v>
      </c>
      <c r="CJ25" s="18">
        <v>25805.384150943395</v>
      </c>
      <c r="CK25" s="18">
        <f t="shared" si="57"/>
        <v>1453075.623534905</v>
      </c>
      <c r="CL25" s="18">
        <f t="shared" si="58"/>
        <v>1148455.7899999998</v>
      </c>
      <c r="CM25" s="18">
        <f t="shared" si="59"/>
        <v>413.68999999999994</v>
      </c>
      <c r="CN25" s="18">
        <f t="shared" si="60"/>
        <v>159023.79635409277</v>
      </c>
      <c r="CO25" s="18">
        <f t="shared" si="61"/>
        <v>44514.090612852888</v>
      </c>
      <c r="CP25" s="18">
        <f t="shared" si="62"/>
        <v>100668.25656795944</v>
      </c>
      <c r="CQ25" s="18">
        <v>478.76</v>
      </c>
      <c r="CR25" s="18">
        <f>CE25/$CQ25</f>
        <v>960.52497568403885</v>
      </c>
      <c r="CS25" s="18">
        <f t="shared" ref="CS25" si="101">CF25/$CQ25</f>
        <v>829.48686189322405</v>
      </c>
      <c r="CT25" s="18">
        <f t="shared" ref="CT25" si="102">CG25/$CQ25</f>
        <v>0.30242710335032164</v>
      </c>
      <c r="CU25" s="18">
        <f t="shared" ref="CU25" si="103">CH25/$CQ25</f>
        <v>46.021785839834664</v>
      </c>
      <c r="CV25" s="18">
        <f t="shared" ref="CV25" si="104">CI25/$CQ25</f>
        <v>30.813441011922308</v>
      </c>
      <c r="CW25" s="18">
        <f t="shared" ref="CW25" si="105">CJ25/$CQ25</f>
        <v>53.90045983570765</v>
      </c>
      <c r="CX25" s="18">
        <f t="shared" si="64"/>
        <v>1368.85</v>
      </c>
      <c r="CY25" s="18">
        <f t="shared" si="65"/>
        <v>1061.5302067683861</v>
      </c>
      <c r="CZ25" s="18">
        <f t="shared" si="66"/>
        <v>838.99316214340502</v>
      </c>
      <c r="DA25" s="18">
        <f t="shared" si="67"/>
        <v>0.30221718961171784</v>
      </c>
      <c r="DB25" s="18">
        <f t="shared" si="68"/>
        <v>116.17328148014229</v>
      </c>
      <c r="DC25" s="18">
        <f t="shared" si="69"/>
        <v>32.51933419501983</v>
      </c>
      <c r="DD25" s="18">
        <f t="shared" si="70"/>
        <v>73.542211760207067</v>
      </c>
    </row>
    <row r="26" spans="1:108">
      <c r="A26" s="86" t="s">
        <v>457</v>
      </c>
      <c r="B26" s="86" t="s">
        <v>436</v>
      </c>
      <c r="C26" s="8" t="s">
        <v>449</v>
      </c>
      <c r="D26" s="7"/>
      <c r="E26" s="86" t="s">
        <v>458</v>
      </c>
      <c r="F26" s="78">
        <v>6430</v>
      </c>
      <c r="G26" s="78">
        <v>118.62756689226237</v>
      </c>
      <c r="H26" s="19">
        <v>111.36592223950235</v>
      </c>
      <c r="I26" s="19">
        <v>2.9242612752721619E-2</v>
      </c>
      <c r="J26" s="19">
        <v>1.5676848761937912</v>
      </c>
      <c r="K26" s="19">
        <v>2.1068671049437313</v>
      </c>
      <c r="L26" s="19">
        <v>3.5578500588697763</v>
      </c>
    </row>
    <row r="27" spans="1:108" s="18" customFormat="1">
      <c r="A27" s="15" t="s">
        <v>8</v>
      </c>
      <c r="B27" s="22" t="s">
        <v>459</v>
      </c>
      <c r="C27" s="17" t="s">
        <v>460</v>
      </c>
      <c r="D27" s="16"/>
      <c r="E27" s="15" t="s">
        <v>1</v>
      </c>
      <c r="F27" s="78">
        <v>190900</v>
      </c>
      <c r="G27" s="78">
        <v>1.110244597669813</v>
      </c>
      <c r="H27" s="19">
        <v>7.0869460450497648E-2</v>
      </c>
      <c r="I27" s="19">
        <v>0</v>
      </c>
      <c r="J27" s="19">
        <v>0.17450230373571221</v>
      </c>
      <c r="K27" s="19">
        <v>0.32861170288070013</v>
      </c>
      <c r="L27" s="19">
        <v>0.53626113060290292</v>
      </c>
      <c r="S27" s="18">
        <f>SUM(T27:X27)</f>
        <v>21934.001025951977</v>
      </c>
      <c r="T27" s="18">
        <v>7487.6500000000005</v>
      </c>
      <c r="U27" s="18">
        <v>0</v>
      </c>
      <c r="V27" s="18">
        <v>7947.9399248120299</v>
      </c>
      <c r="W27" s="18">
        <v>2030.6713533834586</v>
      </c>
      <c r="X27" s="18">
        <v>4467.7397477564882</v>
      </c>
      <c r="Y27" s="18">
        <v>21934.001025951977</v>
      </c>
      <c r="Z27" s="18">
        <v>7487.6500000000005</v>
      </c>
      <c r="AA27" s="18">
        <v>0</v>
      </c>
      <c r="AB27" s="18">
        <v>7947.9399248120299</v>
      </c>
      <c r="AC27" s="18">
        <v>2030.6713533834586</v>
      </c>
      <c r="AD27" s="18">
        <v>4467.7397477564882</v>
      </c>
      <c r="AE27" s="18">
        <v>77600</v>
      </c>
      <c r="AF27" s="18">
        <f t="shared" si="71"/>
        <v>0.28265465239628834</v>
      </c>
      <c r="AG27" s="18">
        <f t="shared" si="72"/>
        <v>9.6490335051546403E-2</v>
      </c>
      <c r="AH27" s="18">
        <f t="shared" si="73"/>
        <v>0</v>
      </c>
      <c r="AI27" s="18">
        <f t="shared" si="74"/>
        <v>0.1024219062475777</v>
      </c>
      <c r="AJ27" s="18">
        <f t="shared" si="75"/>
        <v>2.6168445275560035E-2</v>
      </c>
      <c r="AK27" s="18">
        <f t="shared" si="76"/>
        <v>5.7573965821604227E-2</v>
      </c>
      <c r="AL27" s="18">
        <v>77600</v>
      </c>
      <c r="AM27" s="18">
        <f t="shared" si="77"/>
        <v>0.28265465239628834</v>
      </c>
      <c r="AN27" s="18">
        <f t="shared" si="78"/>
        <v>9.6490335051546403E-2</v>
      </c>
      <c r="AO27" s="18">
        <f t="shared" si="79"/>
        <v>0</v>
      </c>
      <c r="AP27" s="18">
        <f t="shared" si="80"/>
        <v>0.1024219062475777</v>
      </c>
      <c r="AQ27" s="18">
        <f t="shared" si="81"/>
        <v>2.6168445275560035E-2</v>
      </c>
      <c r="AR27" s="18">
        <f t="shared" si="82"/>
        <v>5.7573965821604227E-2</v>
      </c>
      <c r="AY27" s="18">
        <f>SUM(AZ27:BD27)</f>
        <v>30279.769179118073</v>
      </c>
      <c r="AZ27" s="18">
        <v>6927</v>
      </c>
      <c r="BA27" s="18">
        <v>0</v>
      </c>
      <c r="BB27" s="18">
        <v>13500.665357142856</v>
      </c>
      <c r="BC27" s="18">
        <v>2607.4347704081629</v>
      </c>
      <c r="BD27" s="18">
        <v>7244.6690515670552</v>
      </c>
      <c r="BE27" s="18">
        <f t="shared" si="83"/>
        <v>52213.770205070046</v>
      </c>
      <c r="BF27" s="18">
        <f t="shared" si="84"/>
        <v>14414.650000000001</v>
      </c>
      <c r="BG27" s="18">
        <f t="shared" si="85"/>
        <v>0</v>
      </c>
      <c r="BH27" s="18">
        <f t="shared" si="86"/>
        <v>21448.605281954886</v>
      </c>
      <c r="BI27" s="18">
        <f t="shared" si="87"/>
        <v>4638.1061237916219</v>
      </c>
      <c r="BJ27" s="18">
        <f t="shared" si="88"/>
        <v>11712.408799323544</v>
      </c>
      <c r="BK27" s="18">
        <v>90400</v>
      </c>
      <c r="BL27" s="18">
        <f>AY27/$BK27</f>
        <v>0.33495319888404951</v>
      </c>
      <c r="BM27" s="18">
        <f t="shared" ref="BM27:BQ27" si="106">AZ27/$BK27</f>
        <v>7.6626106194690263E-2</v>
      </c>
      <c r="BN27" s="18">
        <f t="shared" si="106"/>
        <v>0</v>
      </c>
      <c r="BO27" s="18">
        <f t="shared" si="106"/>
        <v>0.14934364333122629</v>
      </c>
      <c r="BP27" s="18">
        <f t="shared" si="106"/>
        <v>2.8843304982391182E-2</v>
      </c>
      <c r="BQ27" s="18">
        <f t="shared" si="106"/>
        <v>8.0140144375741768E-2</v>
      </c>
      <c r="BR27" s="18">
        <f t="shared" si="94"/>
        <v>168000</v>
      </c>
      <c r="BS27" s="18">
        <f t="shared" si="95"/>
        <v>0.31079625122065502</v>
      </c>
      <c r="BT27" s="18">
        <f t="shared" si="96"/>
        <v>8.5801488095238104E-2</v>
      </c>
      <c r="BU27" s="18">
        <f t="shared" si="97"/>
        <v>0</v>
      </c>
      <c r="BV27" s="18">
        <f t="shared" si="98"/>
        <v>0.12767026953544575</v>
      </c>
      <c r="BW27" s="18">
        <f t="shared" si="99"/>
        <v>2.7607774546378701E-2</v>
      </c>
      <c r="BX27" s="18">
        <f t="shared" si="100"/>
        <v>6.9716719043592529E-2</v>
      </c>
      <c r="CE27" s="18">
        <f>SUM(CF27:CJ27)</f>
        <v>6580.8590566037738</v>
      </c>
      <c r="CF27" s="18">
        <v>3972.9</v>
      </c>
      <c r="CH27" s="18">
        <v>918.0579245283019</v>
      </c>
      <c r="CI27" s="18">
        <v>614.67679245283011</v>
      </c>
      <c r="CJ27" s="18">
        <v>1075.2243396226415</v>
      </c>
      <c r="CK27" s="18">
        <f t="shared" si="57"/>
        <v>58794.629261673821</v>
      </c>
      <c r="CL27" s="18">
        <f t="shared" si="58"/>
        <v>18387.550000000003</v>
      </c>
      <c r="CM27" s="18">
        <f t="shared" si="59"/>
        <v>0</v>
      </c>
      <c r="CN27" s="18">
        <f t="shared" si="60"/>
        <v>22366.663206483187</v>
      </c>
      <c r="CO27" s="18">
        <f t="shared" si="61"/>
        <v>5252.7829162444523</v>
      </c>
      <c r="CP27" s="18">
        <f t="shared" si="62"/>
        <v>12787.633138946187</v>
      </c>
      <c r="CQ27" s="18">
        <v>21900</v>
      </c>
      <c r="CR27" s="18">
        <f>CE27/$CQ27</f>
        <v>0.30049584733350565</v>
      </c>
      <c r="CS27" s="18">
        <f t="shared" ref="CS27:CW27" si="107">CF27/$CQ27</f>
        <v>0.1814109589041096</v>
      </c>
      <c r="CT27" s="18">
        <f t="shared" si="107"/>
        <v>0</v>
      </c>
      <c r="CU27" s="18">
        <f t="shared" si="107"/>
        <v>4.1920453174808303E-2</v>
      </c>
      <c r="CV27" s="18">
        <f t="shared" si="107"/>
        <v>2.8067433445334709E-2</v>
      </c>
      <c r="CW27" s="18">
        <f t="shared" si="107"/>
        <v>4.9097001809253041E-2</v>
      </c>
      <c r="CX27" s="18">
        <f t="shared" si="64"/>
        <v>189900</v>
      </c>
      <c r="CY27" s="18">
        <f t="shared" si="65"/>
        <v>0.30960836893983057</v>
      </c>
      <c r="CZ27" s="18">
        <f t="shared" si="66"/>
        <v>9.6827540810953155E-2</v>
      </c>
      <c r="DA27" s="18">
        <f t="shared" si="67"/>
        <v>0</v>
      </c>
      <c r="DB27" s="18">
        <f t="shared" si="68"/>
        <v>0.11778127017632009</v>
      </c>
      <c r="DC27" s="18">
        <f t="shared" si="69"/>
        <v>2.7660784182435241E-2</v>
      </c>
      <c r="DD27" s="18">
        <f t="shared" si="70"/>
        <v>6.7338773770122096E-2</v>
      </c>
    </row>
    <row r="28" spans="1:108" s="18" customFormat="1">
      <c r="A28" s="15" t="s">
        <v>9</v>
      </c>
      <c r="B28" s="22" t="s">
        <v>459</v>
      </c>
      <c r="C28" s="17" t="s">
        <v>461</v>
      </c>
      <c r="D28" s="16"/>
      <c r="E28" s="15" t="s">
        <v>1</v>
      </c>
      <c r="F28" s="78">
        <v>60000</v>
      </c>
      <c r="G28" s="78">
        <v>1.4320919166666666</v>
      </c>
      <c r="H28" s="19">
        <v>7.4474666666666661E-2</v>
      </c>
      <c r="I28" s="19">
        <v>0</v>
      </c>
      <c r="J28" s="19">
        <v>0.21086345000000001</v>
      </c>
      <c r="K28" s="19">
        <v>0.43787407499999997</v>
      </c>
      <c r="L28" s="19">
        <v>0.70887972499999996</v>
      </c>
      <c r="S28" s="18">
        <f t="shared" ref="S28:S29" si="108">SUM(T28:X28)</f>
        <v>6238.6952849866593</v>
      </c>
      <c r="T28" s="18">
        <v>2225.8200000000002</v>
      </c>
      <c r="U28" s="18">
        <v>0</v>
      </c>
      <c r="V28" s="18">
        <v>2207.7610902255637</v>
      </c>
      <c r="W28" s="18">
        <v>564.07537593984966</v>
      </c>
      <c r="X28" s="18">
        <v>1241.0388188212467</v>
      </c>
      <c r="Y28" s="18">
        <v>6238.6952849866593</v>
      </c>
      <c r="Z28" s="18">
        <v>2225.8200000000002</v>
      </c>
      <c r="AA28" s="18">
        <v>0</v>
      </c>
      <c r="AB28" s="18">
        <v>2207.7610902255637</v>
      </c>
      <c r="AC28" s="18">
        <v>564.07537593984966</v>
      </c>
      <c r="AD28" s="18">
        <v>1241.0388188212467</v>
      </c>
      <c r="AE28" s="18">
        <v>23000</v>
      </c>
      <c r="AF28" s="18">
        <f t="shared" si="71"/>
        <v>0.27124762108637651</v>
      </c>
      <c r="AG28" s="18">
        <f t="shared" si="72"/>
        <v>9.6774782608695653E-2</v>
      </c>
      <c r="AH28" s="18">
        <f t="shared" si="73"/>
        <v>0</v>
      </c>
      <c r="AI28" s="18">
        <f t="shared" si="74"/>
        <v>9.5989612618502765E-2</v>
      </c>
      <c r="AJ28" s="18">
        <f t="shared" si="75"/>
        <v>2.4525016345210857E-2</v>
      </c>
      <c r="AK28" s="18">
        <f t="shared" si="76"/>
        <v>5.3958209513967244E-2</v>
      </c>
      <c r="AL28" s="18">
        <v>23000</v>
      </c>
      <c r="AM28" s="18">
        <f t="shared" si="77"/>
        <v>0.27124762108637651</v>
      </c>
      <c r="AN28" s="18">
        <f t="shared" si="78"/>
        <v>9.6774782608695653E-2</v>
      </c>
      <c r="AO28" s="18">
        <f t="shared" si="79"/>
        <v>0</v>
      </c>
      <c r="AP28" s="18">
        <f t="shared" si="80"/>
        <v>9.5989612618502765E-2</v>
      </c>
      <c r="AQ28" s="18">
        <f t="shared" si="81"/>
        <v>2.4525016345210857E-2</v>
      </c>
      <c r="AR28" s="18">
        <f t="shared" si="82"/>
        <v>5.3958209513967244E-2</v>
      </c>
      <c r="AY28" s="18">
        <f t="shared" ref="AY28:AY29" si="109">SUM(AZ28:BD28)</f>
        <v>20169.757540087463</v>
      </c>
      <c r="AZ28" s="18">
        <v>2871.4100000000003</v>
      </c>
      <c r="BA28" s="18">
        <v>0</v>
      </c>
      <c r="BB28" s="18">
        <v>10000.492857142857</v>
      </c>
      <c r="BC28" s="18">
        <v>1931.4331632653059</v>
      </c>
      <c r="BD28" s="18">
        <v>5366.4215196793011</v>
      </c>
      <c r="BE28" s="18">
        <f t="shared" si="83"/>
        <v>26408.45282507412</v>
      </c>
      <c r="BF28" s="18">
        <f t="shared" si="84"/>
        <v>5097.2300000000005</v>
      </c>
      <c r="BG28" s="18">
        <f t="shared" si="85"/>
        <v>0</v>
      </c>
      <c r="BH28" s="18">
        <f t="shared" si="86"/>
        <v>12208.253947368421</v>
      </c>
      <c r="BI28" s="18">
        <f t="shared" si="87"/>
        <v>2495.5085392051556</v>
      </c>
      <c r="BJ28" s="18">
        <f t="shared" si="88"/>
        <v>6607.4603385005476</v>
      </c>
      <c r="BK28" s="18">
        <v>36100</v>
      </c>
      <c r="BL28" s="18">
        <f t="shared" ref="BL28:BL29" si="110">AY28/$BK28</f>
        <v>0.55871904543178563</v>
      </c>
      <c r="BM28" s="18">
        <f t="shared" ref="BM28:BM29" si="111">AZ28/$BK28</f>
        <v>7.9540443213296411E-2</v>
      </c>
      <c r="BN28" s="18">
        <f t="shared" ref="BN28:BN29" si="112">BA28/$BK28</f>
        <v>0</v>
      </c>
      <c r="BO28" s="18">
        <f t="shared" ref="BO28:BO29" si="113">BB28/$BK28</f>
        <v>0.27702196280174118</v>
      </c>
      <c r="BP28" s="18">
        <f t="shared" ref="BP28:BP29" si="114">BC28/$BK28</f>
        <v>5.350230369155972E-2</v>
      </c>
      <c r="BQ28" s="18">
        <f t="shared" ref="BQ28:BQ29" si="115">BD28/$BK28</f>
        <v>0.14865433572518841</v>
      </c>
      <c r="BR28" s="18">
        <f t="shared" si="94"/>
        <v>59100</v>
      </c>
      <c r="BS28" s="18">
        <f t="shared" si="95"/>
        <v>0.44684353341918986</v>
      </c>
      <c r="BT28" s="18">
        <f t="shared" si="96"/>
        <v>8.6247546531302885E-2</v>
      </c>
      <c r="BU28" s="18">
        <f t="shared" si="97"/>
        <v>0</v>
      </c>
      <c r="BV28" s="18">
        <f t="shared" si="98"/>
        <v>0.20656944073381422</v>
      </c>
      <c r="BW28" s="18">
        <f t="shared" si="99"/>
        <v>4.2225186788581309E-2</v>
      </c>
      <c r="BX28" s="18">
        <f t="shared" si="100"/>
        <v>0.1118013593654915</v>
      </c>
      <c r="CE28" s="18">
        <f t="shared" ref="CE28:CE29" si="116">SUM(CF28:CJ28)</f>
        <v>2549.3036226415093</v>
      </c>
      <c r="CF28" s="18">
        <v>1506.1200000000001</v>
      </c>
      <c r="CH28" s="18">
        <v>367.22316981132076</v>
      </c>
      <c r="CI28" s="18">
        <v>245.87071698113206</v>
      </c>
      <c r="CJ28" s="18">
        <v>430.08973584905658</v>
      </c>
      <c r="CK28" s="18">
        <f t="shared" si="57"/>
        <v>28957.75644771563</v>
      </c>
      <c r="CL28" s="18">
        <f t="shared" si="58"/>
        <v>6603.35</v>
      </c>
      <c r="CM28" s="18">
        <f t="shared" si="59"/>
        <v>0</v>
      </c>
      <c r="CN28" s="18">
        <f t="shared" si="60"/>
        <v>12575.477117179742</v>
      </c>
      <c r="CO28" s="18">
        <f t="shared" si="61"/>
        <v>2741.3792561862874</v>
      </c>
      <c r="CP28" s="18">
        <f t="shared" si="62"/>
        <v>7037.5500743496041</v>
      </c>
      <c r="CQ28" s="18">
        <v>8300</v>
      </c>
      <c r="CR28" s="18">
        <f t="shared" ref="CR28:CR29" si="117">CE28/$CQ28</f>
        <v>0.30714501477608547</v>
      </c>
      <c r="CS28" s="18">
        <f t="shared" ref="CS28:CS29" si="118">CF28/$CQ28</f>
        <v>0.18146024096385543</v>
      </c>
      <c r="CT28" s="18">
        <f t="shared" ref="CT28:CT29" si="119">CG28/$CQ28</f>
        <v>0</v>
      </c>
      <c r="CU28" s="18">
        <f t="shared" ref="CU28:CU29" si="120">CH28/$CQ28</f>
        <v>4.424375539895431E-2</v>
      </c>
      <c r="CV28" s="18">
        <f t="shared" ref="CV28:CV29" si="121">CI28/$CQ28</f>
        <v>2.9622977949533984E-2</v>
      </c>
      <c r="CW28" s="18">
        <f t="shared" ref="CW28:CW29" si="122">CJ28/$CQ28</f>
        <v>5.1818040463741756E-2</v>
      </c>
      <c r="CX28" s="18">
        <f t="shared" si="64"/>
        <v>67400</v>
      </c>
      <c r="CY28" s="18">
        <f t="shared" si="65"/>
        <v>0.42964030337857018</v>
      </c>
      <c r="CZ28" s="18">
        <f t="shared" si="66"/>
        <v>9.7972551928783388E-2</v>
      </c>
      <c r="DA28" s="18">
        <f t="shared" si="67"/>
        <v>0</v>
      </c>
      <c r="DB28" s="18">
        <f t="shared" si="68"/>
        <v>0.18657977918664306</v>
      </c>
      <c r="DC28" s="18">
        <f t="shared" si="69"/>
        <v>4.0673282732734233E-2</v>
      </c>
      <c r="DD28" s="18">
        <f t="shared" si="70"/>
        <v>0.10441468953040955</v>
      </c>
    </row>
    <row r="29" spans="1:108" s="18" customFormat="1">
      <c r="A29" s="15" t="s">
        <v>821</v>
      </c>
      <c r="B29" s="22" t="s">
        <v>459</v>
      </c>
      <c r="C29" s="33" t="s">
        <v>820</v>
      </c>
      <c r="D29" s="16"/>
      <c r="E29" s="15" t="s">
        <v>1</v>
      </c>
      <c r="F29" s="78">
        <v>10058</v>
      </c>
      <c r="G29" s="78">
        <v>4.0479863790017889</v>
      </c>
      <c r="H29" s="19">
        <v>7.5105388745277404E-2</v>
      </c>
      <c r="I29" s="19">
        <v>0</v>
      </c>
      <c r="J29" s="19">
        <v>0.67534915821568242</v>
      </c>
      <c r="K29" s="19">
        <v>1.2655880642274806</v>
      </c>
      <c r="L29" s="19">
        <v>2.0319437678133494</v>
      </c>
      <c r="S29" s="18">
        <f t="shared" si="108"/>
        <v>2812.555170991996</v>
      </c>
      <c r="T29" s="18">
        <v>404.83000000000004</v>
      </c>
      <c r="U29" s="18">
        <v>0</v>
      </c>
      <c r="V29" s="18">
        <v>1324.6566541353382</v>
      </c>
      <c r="W29" s="18">
        <v>338.44522556390979</v>
      </c>
      <c r="X29" s="18">
        <v>744.62329129274804</v>
      </c>
      <c r="Y29" s="18">
        <v>2812.555170991996</v>
      </c>
      <c r="Z29" s="18">
        <v>404.83000000000004</v>
      </c>
      <c r="AA29" s="18">
        <v>0</v>
      </c>
      <c r="AB29" s="18">
        <v>1324.6566541353382</v>
      </c>
      <c r="AC29" s="18">
        <v>338.44522556390979</v>
      </c>
      <c r="AD29" s="18">
        <v>744.62329129274804</v>
      </c>
      <c r="AE29" s="18">
        <v>4300</v>
      </c>
      <c r="AF29" s="18">
        <f t="shared" si="71"/>
        <v>0.65408259790511536</v>
      </c>
      <c r="AG29" s="18">
        <f t="shared" si="72"/>
        <v>9.4146511627906992E-2</v>
      </c>
      <c r="AH29" s="18">
        <f t="shared" si="73"/>
        <v>0</v>
      </c>
      <c r="AI29" s="18">
        <f t="shared" si="74"/>
        <v>0.30805968700821817</v>
      </c>
      <c r="AJ29" s="18">
        <f t="shared" si="75"/>
        <v>7.8708191991606932E-2</v>
      </c>
      <c r="AK29" s="18">
        <f t="shared" si="76"/>
        <v>0.17316820727738327</v>
      </c>
      <c r="AL29" s="18">
        <v>4300</v>
      </c>
      <c r="AM29" s="18">
        <f t="shared" si="77"/>
        <v>0.65408259790511536</v>
      </c>
      <c r="AN29" s="18">
        <f t="shared" si="78"/>
        <v>9.4146511627906992E-2</v>
      </c>
      <c r="AO29" s="18">
        <f t="shared" si="79"/>
        <v>0</v>
      </c>
      <c r="AP29" s="18">
        <f t="shared" si="80"/>
        <v>0.30805968700821817</v>
      </c>
      <c r="AQ29" s="18">
        <f t="shared" si="81"/>
        <v>7.8708191991606932E-2</v>
      </c>
      <c r="AR29" s="18">
        <f t="shared" si="82"/>
        <v>0.17316820727738327</v>
      </c>
      <c r="AY29" s="18">
        <f t="shared" si="109"/>
        <v>8160.0463930393589</v>
      </c>
      <c r="AZ29" s="18">
        <v>375.78999999999996</v>
      </c>
      <c r="BA29" s="18">
        <v>0</v>
      </c>
      <c r="BB29" s="18">
        <v>4500.2217857142859</v>
      </c>
      <c r="BC29" s="18">
        <v>869.14492346938778</v>
      </c>
      <c r="BD29" s="18">
        <v>2414.8896838556857</v>
      </c>
      <c r="BE29" s="18">
        <f t="shared" si="83"/>
        <v>10972.601564031354</v>
      </c>
      <c r="BF29" s="18">
        <f t="shared" si="84"/>
        <v>780.62</v>
      </c>
      <c r="BG29" s="18">
        <f t="shared" si="85"/>
        <v>0</v>
      </c>
      <c r="BH29" s="18">
        <f t="shared" si="86"/>
        <v>5824.8784398496246</v>
      </c>
      <c r="BI29" s="18">
        <f t="shared" si="87"/>
        <v>1207.5901490332976</v>
      </c>
      <c r="BJ29" s="18">
        <f t="shared" si="88"/>
        <v>3159.5129751484337</v>
      </c>
      <c r="BK29" s="18">
        <v>4700</v>
      </c>
      <c r="BL29" s="18">
        <f t="shared" si="110"/>
        <v>1.7361800836253956</v>
      </c>
      <c r="BM29" s="18">
        <f t="shared" si="111"/>
        <v>7.9955319148936166E-2</v>
      </c>
      <c r="BN29" s="18">
        <f t="shared" si="112"/>
        <v>0</v>
      </c>
      <c r="BO29" s="18">
        <f t="shared" si="113"/>
        <v>0.95749399696048632</v>
      </c>
      <c r="BP29" s="18">
        <f t="shared" si="114"/>
        <v>0.1849244518019974</v>
      </c>
      <c r="BQ29" s="18">
        <f t="shared" si="115"/>
        <v>0.51380631571397573</v>
      </c>
      <c r="BR29" s="18">
        <f t="shared" si="94"/>
        <v>9000</v>
      </c>
      <c r="BS29" s="18">
        <f t="shared" si="95"/>
        <v>1.2191779515590393</v>
      </c>
      <c r="BT29" s="18">
        <f t="shared" si="96"/>
        <v>8.6735555555555552E-2</v>
      </c>
      <c r="BU29" s="18">
        <f t="shared" si="97"/>
        <v>0</v>
      </c>
      <c r="BV29" s="18">
        <f t="shared" si="98"/>
        <v>0.64720871553884718</v>
      </c>
      <c r="BW29" s="18">
        <f t="shared" si="99"/>
        <v>0.13417668322592197</v>
      </c>
      <c r="BX29" s="18">
        <f t="shared" si="100"/>
        <v>0.35105699723871486</v>
      </c>
      <c r="CE29" s="18">
        <f t="shared" si="116"/>
        <v>2557.5372452830188</v>
      </c>
      <c r="CF29" s="18">
        <v>471.17</v>
      </c>
      <c r="CH29" s="18">
        <v>734.44633962264152</v>
      </c>
      <c r="CI29" s="18">
        <v>491.74143396226413</v>
      </c>
      <c r="CJ29" s="18">
        <v>860.17947169811316</v>
      </c>
      <c r="CK29" s="18">
        <f t="shared" si="57"/>
        <v>13530.138809314372</v>
      </c>
      <c r="CL29" s="18">
        <f t="shared" si="58"/>
        <v>1251.79</v>
      </c>
      <c r="CM29" s="18">
        <f t="shared" si="59"/>
        <v>0</v>
      </c>
      <c r="CN29" s="18">
        <f t="shared" si="60"/>
        <v>6559.3247794722665</v>
      </c>
      <c r="CO29" s="18">
        <f t="shared" si="61"/>
        <v>1699.3315829955618</v>
      </c>
      <c r="CP29" s="18">
        <f t="shared" si="62"/>
        <v>4019.6924468465468</v>
      </c>
      <c r="CQ29" s="18">
        <v>2600</v>
      </c>
      <c r="CR29" s="18">
        <f t="shared" si="117"/>
        <v>0.98366817126269956</v>
      </c>
      <c r="CS29" s="18">
        <f t="shared" si="118"/>
        <v>0.18121923076923077</v>
      </c>
      <c r="CT29" s="18">
        <f t="shared" si="119"/>
        <v>0</v>
      </c>
      <c r="CU29" s="18">
        <f t="shared" si="120"/>
        <v>0.28247936139332364</v>
      </c>
      <c r="CV29" s="18">
        <f t="shared" si="121"/>
        <v>0.18913132075471698</v>
      </c>
      <c r="CW29" s="18">
        <f t="shared" si="122"/>
        <v>0.33083825834542813</v>
      </c>
      <c r="CX29" s="18">
        <f t="shared" si="64"/>
        <v>11600</v>
      </c>
      <c r="CY29" s="18">
        <f t="shared" si="65"/>
        <v>1.1663912766650322</v>
      </c>
      <c r="CZ29" s="18">
        <f t="shared" si="66"/>
        <v>0.10791293103448275</v>
      </c>
      <c r="DA29" s="18">
        <f t="shared" si="67"/>
        <v>0</v>
      </c>
      <c r="DB29" s="18">
        <f t="shared" si="68"/>
        <v>0.56545903271312647</v>
      </c>
      <c r="DC29" s="18">
        <f t="shared" si="69"/>
        <v>0.14649410198237603</v>
      </c>
      <c r="DD29" s="18">
        <f t="shared" si="70"/>
        <v>0.34652521093504712</v>
      </c>
    </row>
    <row r="30" spans="1:108">
      <c r="A30" s="86" t="s">
        <v>11</v>
      </c>
      <c r="B30" s="1" t="s">
        <v>459</v>
      </c>
      <c r="C30" s="8" t="s">
        <v>463</v>
      </c>
      <c r="D30" s="7"/>
      <c r="E30" s="86" t="s">
        <v>1</v>
      </c>
    </row>
    <row r="31" spans="1:108">
      <c r="A31" s="86" t="s">
        <v>12</v>
      </c>
      <c r="B31" s="1" t="s">
        <v>459</v>
      </c>
      <c r="C31" s="8" t="s">
        <v>464</v>
      </c>
      <c r="D31" s="7"/>
      <c r="E31" s="86" t="s">
        <v>1</v>
      </c>
      <c r="F31" s="78">
        <v>11250</v>
      </c>
      <c r="G31" s="78">
        <v>0.45732719335180033</v>
      </c>
      <c r="H31" s="19">
        <v>0.11243911111111111</v>
      </c>
      <c r="I31" s="19">
        <v>0</v>
      </c>
      <c r="J31" s="19">
        <v>0.14398393915326119</v>
      </c>
      <c r="K31" s="19">
        <v>7.1006802429604124E-2</v>
      </c>
      <c r="L31" s="19">
        <v>0.12989734065782388</v>
      </c>
    </row>
    <row r="32" spans="1:108">
      <c r="A32" s="86" t="s">
        <v>13</v>
      </c>
      <c r="B32" s="1" t="s">
        <v>459</v>
      </c>
      <c r="C32" s="8" t="s">
        <v>465</v>
      </c>
      <c r="D32" s="7"/>
      <c r="E32" s="86" t="s">
        <v>1</v>
      </c>
      <c r="F32" s="78">
        <v>21200</v>
      </c>
      <c r="G32" s="78">
        <v>1.0242775345539716</v>
      </c>
      <c r="H32" s="19">
        <v>6.6933490566037743E-2</v>
      </c>
      <c r="I32" s="19">
        <v>0</v>
      </c>
      <c r="J32" s="19">
        <v>0.2075227392124577</v>
      </c>
      <c r="K32" s="19">
        <v>0.27783576971881868</v>
      </c>
      <c r="L32" s="19">
        <v>0.47198553505665747</v>
      </c>
    </row>
    <row r="33" spans="1:108">
      <c r="A33" s="86"/>
      <c r="B33" s="1"/>
      <c r="C33" s="8" t="s">
        <v>440</v>
      </c>
      <c r="D33" s="7"/>
      <c r="E33" s="86"/>
    </row>
    <row r="34" spans="1:108">
      <c r="A34" s="86"/>
      <c r="B34" s="1"/>
      <c r="C34" s="8" t="s">
        <v>441</v>
      </c>
      <c r="D34" s="7"/>
      <c r="E34" s="86"/>
      <c r="S34" s="19">
        <f>SUM(T34:X34)</f>
        <v>13636.394838709677</v>
      </c>
      <c r="V34" s="19">
        <v>0</v>
      </c>
      <c r="W34" s="19">
        <v>0</v>
      </c>
      <c r="X34" s="19">
        <v>13636.394838709677</v>
      </c>
      <c r="AY34" s="19">
        <f>SUM(AZ34:BD34)</f>
        <v>9435.8982142857149</v>
      </c>
      <c r="BB34" s="19">
        <v>0</v>
      </c>
      <c r="BC34" s="19">
        <v>0</v>
      </c>
      <c r="BD34" s="19">
        <v>9435.8982142857149</v>
      </c>
    </row>
    <row r="35" spans="1:108" s="85" customFormat="1">
      <c r="A35" s="95"/>
      <c r="B35" s="95"/>
      <c r="C35" s="92" t="s">
        <v>770</v>
      </c>
      <c r="D35" s="96"/>
      <c r="E35" s="95"/>
      <c r="M35" s="85">
        <f>SUM(N35:R35)</f>
        <v>1670252.9300000002</v>
      </c>
      <c r="N35" s="85">
        <v>1442755.4900000002</v>
      </c>
      <c r="O35" s="85">
        <v>376.08</v>
      </c>
      <c r="P35" s="85">
        <v>117452.89</v>
      </c>
      <c r="Q35" s="85">
        <v>30008.81</v>
      </c>
      <c r="R35" s="85">
        <v>79659.66</v>
      </c>
      <c r="S35" s="85">
        <f>SUM(S20:S32)</f>
        <v>1549195.3951612904</v>
      </c>
      <c r="T35" s="85">
        <f t="shared" ref="T35:X35" si="123">SUM(T20:T32)</f>
        <v>1335428.3699999999</v>
      </c>
      <c r="U35" s="85">
        <f t="shared" si="123"/>
        <v>282.06</v>
      </c>
      <c r="V35" s="85">
        <f t="shared" si="123"/>
        <v>117452.89</v>
      </c>
      <c r="W35" s="85">
        <f t="shared" si="123"/>
        <v>30008.809999999998</v>
      </c>
      <c r="X35" s="85">
        <f t="shared" si="123"/>
        <v>66023.265161290328</v>
      </c>
      <c r="Y35" s="85">
        <f>SUM(Y20:Y32)</f>
        <v>1549195.3951612904</v>
      </c>
      <c r="Z35" s="85">
        <f t="shared" ref="Z35:AD35" si="124">SUM(Z20:Z32)</f>
        <v>1335428.3699999999</v>
      </c>
      <c r="AA35" s="85">
        <f t="shared" si="124"/>
        <v>282.06</v>
      </c>
      <c r="AB35" s="85">
        <f t="shared" si="124"/>
        <v>117452.89</v>
      </c>
      <c r="AC35" s="85">
        <f t="shared" si="124"/>
        <v>30008.809999999998</v>
      </c>
      <c r="AD35" s="85">
        <f t="shared" si="124"/>
        <v>66023.265161290328</v>
      </c>
      <c r="AS35" s="85">
        <f>SUM(AT35:AX35)</f>
        <v>1604939.8500000003</v>
      </c>
      <c r="AT35" s="85">
        <v>1256080.2600000002</v>
      </c>
      <c r="AU35" s="85">
        <v>376.08</v>
      </c>
      <c r="AV35" s="85">
        <v>196009.66</v>
      </c>
      <c r="AW35" s="85">
        <v>37856.089999999997</v>
      </c>
      <c r="AX35" s="85">
        <v>114617.76000000001</v>
      </c>
      <c r="AY35" s="85">
        <f>SUM(AY20:AY32)</f>
        <v>1594790.5017857144</v>
      </c>
      <c r="AZ35" s="85">
        <f t="shared" ref="AZ35:BD35" si="125">SUM(AZ20:AZ32)</f>
        <v>1255385.6099999999</v>
      </c>
      <c r="BA35" s="85">
        <f t="shared" si="125"/>
        <v>357.28</v>
      </c>
      <c r="BB35" s="85">
        <f t="shared" si="125"/>
        <v>196009.66</v>
      </c>
      <c r="BC35" s="85">
        <f t="shared" si="125"/>
        <v>37856.089999999997</v>
      </c>
      <c r="BD35" s="85">
        <f t="shared" si="125"/>
        <v>105181.8617857143</v>
      </c>
      <c r="BE35" s="85">
        <f>SUM(BE20:BE32)</f>
        <v>3143985.8969470053</v>
      </c>
      <c r="BF35" s="85">
        <f t="shared" ref="BF35:BJ35" si="126">SUM(BF20:BF32)</f>
        <v>2590813.9799999995</v>
      </c>
      <c r="BG35" s="85">
        <f t="shared" si="126"/>
        <v>639.33999999999992</v>
      </c>
      <c r="BH35" s="85">
        <f t="shared" si="126"/>
        <v>313462.55</v>
      </c>
      <c r="BI35" s="85">
        <f t="shared" si="126"/>
        <v>67864.899999999994</v>
      </c>
      <c r="BJ35" s="85">
        <f t="shared" si="126"/>
        <v>171205.12694700461</v>
      </c>
      <c r="BY35" s="85">
        <f>SUM(BZ35:CD35)</f>
        <v>2591859.66</v>
      </c>
      <c r="BZ35" s="85">
        <v>2452139.17</v>
      </c>
      <c r="CA35" s="85">
        <v>1498.66</v>
      </c>
      <c r="CB35" s="85">
        <v>48657.07</v>
      </c>
      <c r="CC35" s="85">
        <v>32577.87</v>
      </c>
      <c r="CD35" s="85">
        <v>56986.89</v>
      </c>
      <c r="CE35" s="85">
        <f>SUM(CE20:CE32)</f>
        <v>2778867.4999999995</v>
      </c>
      <c r="CF35" s="85">
        <f t="shared" ref="CF35:CJ35" si="127">SUM(CF20:CF32)</f>
        <v>2640162.4099999997</v>
      </c>
      <c r="CG35" s="85">
        <f t="shared" si="127"/>
        <v>483.26</v>
      </c>
      <c r="CH35" s="85">
        <f t="shared" si="127"/>
        <v>48657.07</v>
      </c>
      <c r="CI35" s="85">
        <f t="shared" si="127"/>
        <v>32577.869999999995</v>
      </c>
      <c r="CJ35" s="85">
        <f t="shared" si="127"/>
        <v>56986.89</v>
      </c>
      <c r="CK35" s="85">
        <f>SUM(CK20:CK32)</f>
        <v>5922853.3969470039</v>
      </c>
      <c r="CL35" s="85">
        <f t="shared" ref="CL35:CP35" si="128">SUM(CL20:CL32)</f>
        <v>5230976.3899999997</v>
      </c>
      <c r="CM35" s="85">
        <f t="shared" si="128"/>
        <v>1122.5999999999999</v>
      </c>
      <c r="CN35" s="85">
        <f t="shared" si="128"/>
        <v>362119.61999999994</v>
      </c>
      <c r="CO35" s="85">
        <f t="shared" si="128"/>
        <v>100442.77000000002</v>
      </c>
      <c r="CP35" s="85">
        <f t="shared" si="128"/>
        <v>228192.01694700459</v>
      </c>
    </row>
    <row r="36" spans="1:108">
      <c r="A36" s="83" t="s">
        <v>14</v>
      </c>
      <c r="B36" s="83" t="s">
        <v>436</v>
      </c>
      <c r="C36" s="8" t="s">
        <v>466</v>
      </c>
      <c r="D36" s="7"/>
      <c r="E36" s="83" t="s">
        <v>467</v>
      </c>
    </row>
    <row r="37" spans="1:108">
      <c r="A37" s="83" t="s">
        <v>468</v>
      </c>
      <c r="B37" s="83" t="s">
        <v>436</v>
      </c>
      <c r="C37" s="8" t="s">
        <v>469</v>
      </c>
      <c r="D37" s="7"/>
      <c r="E37" s="83" t="s">
        <v>1</v>
      </c>
    </row>
    <row r="38" spans="1:108">
      <c r="A38" s="83" t="s">
        <v>15</v>
      </c>
      <c r="B38" s="83" t="s">
        <v>436</v>
      </c>
      <c r="C38" s="65" t="s">
        <v>854</v>
      </c>
      <c r="D38" s="7"/>
      <c r="E38" s="83" t="s">
        <v>1</v>
      </c>
    </row>
    <row r="39" spans="1:108">
      <c r="A39" s="83">
        <v>722002</v>
      </c>
      <c r="B39" s="83" t="s">
        <v>436</v>
      </c>
      <c r="C39" s="8" t="s">
        <v>471</v>
      </c>
      <c r="D39" s="7"/>
      <c r="E39" s="83" t="s">
        <v>1</v>
      </c>
    </row>
    <row r="40" spans="1:108">
      <c r="A40" s="86" t="s">
        <v>855</v>
      </c>
      <c r="B40" s="86" t="s">
        <v>436</v>
      </c>
      <c r="C40" s="8" t="s">
        <v>470</v>
      </c>
      <c r="D40" s="7"/>
      <c r="E40" s="86" t="s">
        <v>1</v>
      </c>
      <c r="F40" s="78">
        <v>16.060000000000002</v>
      </c>
      <c r="G40" s="78">
        <v>13604.625269309594</v>
      </c>
      <c r="H40" s="19">
        <v>3590.8418430884176</v>
      </c>
      <c r="I40" s="19">
        <v>16.338107098381069</v>
      </c>
      <c r="J40" s="19">
        <v>2825.2298495272767</v>
      </c>
      <c r="K40" s="19">
        <v>3490.8094374235625</v>
      </c>
      <c r="L40" s="19">
        <v>3681.4060321719558</v>
      </c>
    </row>
    <row r="41" spans="1:108">
      <c r="A41" s="86" t="s">
        <v>856</v>
      </c>
      <c r="B41" s="86" t="s">
        <v>436</v>
      </c>
      <c r="C41" s="8" t="s">
        <v>472</v>
      </c>
      <c r="D41" s="7"/>
      <c r="E41" s="86" t="s">
        <v>1</v>
      </c>
      <c r="F41" s="78">
        <v>45.701999999999998</v>
      </c>
      <c r="G41" s="78">
        <v>71580.468797864422</v>
      </c>
      <c r="H41" s="19">
        <v>62457.138418449962</v>
      </c>
      <c r="I41" s="19">
        <v>15.481598179510746</v>
      </c>
      <c r="J41" s="19">
        <v>1908.3131810424049</v>
      </c>
      <c r="K41" s="19">
        <v>4158.8137061835369</v>
      </c>
      <c r="L41" s="19">
        <v>3040.7218940090147</v>
      </c>
    </row>
    <row r="42" spans="1:108">
      <c r="A42" s="83" t="s">
        <v>17</v>
      </c>
      <c r="B42" s="83" t="s">
        <v>436</v>
      </c>
      <c r="C42" s="8" t="s">
        <v>473</v>
      </c>
      <c r="D42" s="7"/>
      <c r="E42" s="83" t="s">
        <v>1</v>
      </c>
    </row>
    <row r="43" spans="1:108">
      <c r="A43" s="83" t="s">
        <v>18</v>
      </c>
      <c r="B43" s="83" t="s">
        <v>436</v>
      </c>
      <c r="C43" s="8" t="s">
        <v>474</v>
      </c>
      <c r="D43" s="7"/>
      <c r="E43" s="83" t="s">
        <v>1</v>
      </c>
    </row>
    <row r="44" spans="1:108">
      <c r="A44" s="83"/>
      <c r="B44" s="83"/>
      <c r="C44" s="8" t="s">
        <v>441</v>
      </c>
      <c r="D44" s="7"/>
      <c r="E44" s="83"/>
      <c r="S44" s="19">
        <f>SUM(T44:X44)</f>
        <v>192665.65</v>
      </c>
      <c r="T44" s="19">
        <v>0</v>
      </c>
      <c r="U44" s="19">
        <v>0</v>
      </c>
      <c r="V44" s="19">
        <v>39935.53</v>
      </c>
      <c r="W44" s="19">
        <v>76899.45</v>
      </c>
      <c r="X44" s="19">
        <v>75830.67</v>
      </c>
    </row>
    <row r="45" spans="1:108" s="85" customFormat="1">
      <c r="A45" s="95"/>
      <c r="B45" s="95"/>
      <c r="C45" s="92" t="s">
        <v>771</v>
      </c>
      <c r="D45" s="96"/>
      <c r="E45" s="95"/>
      <c r="M45" s="85">
        <f>SUM(N45:R45)</f>
        <v>178103.84999999998</v>
      </c>
      <c r="N45" s="85">
        <v>-14561.8</v>
      </c>
      <c r="O45" s="85">
        <v>0</v>
      </c>
      <c r="P45" s="85">
        <v>39935.53</v>
      </c>
      <c r="Q45" s="85">
        <v>76899.45</v>
      </c>
      <c r="R45" s="85">
        <v>75830.67</v>
      </c>
      <c r="S45" s="85">
        <f>SUM(S36:S43)</f>
        <v>0</v>
      </c>
      <c r="T45" s="85">
        <f t="shared" ref="T45:X45" si="129">SUM(T36:T43)</f>
        <v>0</v>
      </c>
      <c r="U45" s="85">
        <f t="shared" si="129"/>
        <v>0</v>
      </c>
      <c r="V45" s="85">
        <f t="shared" si="129"/>
        <v>0</v>
      </c>
      <c r="W45" s="85">
        <f t="shared" si="129"/>
        <v>0</v>
      </c>
      <c r="X45" s="85">
        <f t="shared" si="129"/>
        <v>0</v>
      </c>
    </row>
    <row r="46" spans="1:108">
      <c r="A46" s="83" t="s">
        <v>19</v>
      </c>
      <c r="B46" s="83" t="s">
        <v>475</v>
      </c>
      <c r="C46" s="8" t="s">
        <v>476</v>
      </c>
      <c r="D46" s="7" t="s">
        <v>477</v>
      </c>
      <c r="E46" s="83" t="s">
        <v>478</v>
      </c>
    </row>
    <row r="47" spans="1:108">
      <c r="A47" s="86" t="s">
        <v>922</v>
      </c>
      <c r="B47" s="86" t="s">
        <v>475</v>
      </c>
      <c r="C47" s="8" t="s">
        <v>921</v>
      </c>
      <c r="D47" s="7" t="s">
        <v>477</v>
      </c>
      <c r="E47" s="86" t="s">
        <v>478</v>
      </c>
      <c r="F47" s="78">
        <v>110.125</v>
      </c>
      <c r="G47" s="78">
        <v>3261.7818968265224</v>
      </c>
      <c r="H47" s="19">
        <v>711.0767763904654</v>
      </c>
      <c r="I47" s="19">
        <v>1362.0293303064698</v>
      </c>
      <c r="J47" s="19">
        <v>327.15553824608082</v>
      </c>
      <c r="K47" s="19">
        <v>563.51848599327707</v>
      </c>
      <c r="L47" s="19">
        <v>298.00176589022931</v>
      </c>
    </row>
    <row r="48" spans="1:108" s="18" customFormat="1">
      <c r="A48" s="15" t="s">
        <v>21</v>
      </c>
      <c r="B48" s="15" t="s">
        <v>475</v>
      </c>
      <c r="C48" s="17" t="s">
        <v>480</v>
      </c>
      <c r="D48" s="16" t="s">
        <v>481</v>
      </c>
      <c r="E48" s="15" t="s">
        <v>478</v>
      </c>
      <c r="F48" s="78">
        <v>542.10500000000002</v>
      </c>
      <c r="G48" s="78">
        <v>3801.5755406324629</v>
      </c>
      <c r="H48" s="19">
        <v>1365.0996762619786</v>
      </c>
      <c r="I48" s="19">
        <v>1306.1528486178879</v>
      </c>
      <c r="J48" s="19">
        <v>324.51689711318971</v>
      </c>
      <c r="K48" s="19">
        <v>537.05145800194498</v>
      </c>
      <c r="L48" s="19">
        <v>268.75466063746148</v>
      </c>
      <c r="S48" s="18">
        <f>SUM(T48:X48)</f>
        <v>197453.75361655775</v>
      </c>
      <c r="T48" s="18">
        <v>66923.22</v>
      </c>
      <c r="U48" s="18">
        <v>63400.270000000004</v>
      </c>
      <c r="V48" s="18">
        <v>17384.964270152504</v>
      </c>
      <c r="W48" s="18">
        <v>36639.835294117642</v>
      </c>
      <c r="X48" s="18">
        <v>13105.464052287582</v>
      </c>
      <c r="Y48" s="18">
        <v>197453.75361655775</v>
      </c>
      <c r="Z48" s="18">
        <v>66923.22</v>
      </c>
      <c r="AA48" s="18">
        <v>63400.270000000004</v>
      </c>
      <c r="AB48" s="18">
        <v>17384.964270152504</v>
      </c>
      <c r="AC48" s="18">
        <v>36639.835294117642</v>
      </c>
      <c r="AD48" s="18">
        <v>13105.464052287582</v>
      </c>
      <c r="AE48" s="18">
        <v>49.02</v>
      </c>
      <c r="AF48" s="18">
        <f>S48/$AE48</f>
        <v>4028.0243495829809</v>
      </c>
      <c r="AG48" s="18">
        <f t="shared" ref="AG48:AK48" si="130">T48/$AE48</f>
        <v>1365.2227662178702</v>
      </c>
      <c r="AH48" s="18">
        <f t="shared" si="130"/>
        <v>1293.3551611587106</v>
      </c>
      <c r="AI48" s="18">
        <f t="shared" si="130"/>
        <v>354.65043390763981</v>
      </c>
      <c r="AJ48" s="18">
        <f t="shared" si="130"/>
        <v>747.44666042671645</v>
      </c>
      <c r="AK48" s="18">
        <f t="shared" si="130"/>
        <v>267.34932787204366</v>
      </c>
      <c r="AL48" s="18">
        <v>49.02</v>
      </c>
      <c r="AM48" s="18">
        <v>4028.0243495829809</v>
      </c>
      <c r="AN48" s="18">
        <v>1365.2227662178702</v>
      </c>
      <c r="AO48" s="18">
        <v>1293.3551611587106</v>
      </c>
      <c r="AP48" s="18">
        <v>354.65043390763981</v>
      </c>
      <c r="AQ48" s="18">
        <v>747.44666042671645</v>
      </c>
      <c r="AR48" s="18">
        <v>267.34932787204366</v>
      </c>
      <c r="BE48" s="18">
        <f>Y48+AY48</f>
        <v>197453.75361655775</v>
      </c>
      <c r="BF48" s="18">
        <f t="shared" ref="BF48:BJ48" si="131">Z48+AZ48</f>
        <v>66923.22</v>
      </c>
      <c r="BG48" s="18">
        <f t="shared" si="131"/>
        <v>63400.270000000004</v>
      </c>
      <c r="BH48" s="18">
        <f t="shared" si="131"/>
        <v>17384.964270152504</v>
      </c>
      <c r="BI48" s="18">
        <f t="shared" si="131"/>
        <v>36639.835294117642</v>
      </c>
      <c r="BJ48" s="18">
        <f t="shared" si="131"/>
        <v>13105.464052287582</v>
      </c>
      <c r="BR48" s="18">
        <f>AL48+BK48</f>
        <v>49.02</v>
      </c>
      <c r="BS48" s="18">
        <f>BE48/$BR48</f>
        <v>4028.0243495829809</v>
      </c>
      <c r="BT48" s="18">
        <f t="shared" ref="BT48:BX48" si="132">BF48/$BR48</f>
        <v>1365.2227662178702</v>
      </c>
      <c r="BU48" s="18">
        <f t="shared" si="132"/>
        <v>1293.3551611587106</v>
      </c>
      <c r="BV48" s="18">
        <f t="shared" si="132"/>
        <v>354.65043390763981</v>
      </c>
      <c r="BW48" s="18">
        <f t="shared" si="132"/>
        <v>747.44666042671645</v>
      </c>
      <c r="BX48" s="18">
        <f t="shared" si="132"/>
        <v>267.34932787204366</v>
      </c>
      <c r="CK48" s="18">
        <f>BE48+CE48</f>
        <v>197453.75361655775</v>
      </c>
      <c r="CL48" s="18">
        <f t="shared" ref="CL48:CP48" si="133">BF48+CF48</f>
        <v>66923.22</v>
      </c>
      <c r="CM48" s="18">
        <f t="shared" si="133"/>
        <v>63400.270000000004</v>
      </c>
      <c r="CN48" s="18">
        <f t="shared" si="133"/>
        <v>17384.964270152504</v>
      </c>
      <c r="CO48" s="18">
        <f t="shared" si="133"/>
        <v>36639.835294117642</v>
      </c>
      <c r="CP48" s="18">
        <f t="shared" si="133"/>
        <v>13105.464052287582</v>
      </c>
      <c r="CX48" s="18">
        <f>BR48+CQ48</f>
        <v>49.02</v>
      </c>
      <c r="CY48" s="18">
        <f>CK48/$CX48</f>
        <v>4028.0243495829809</v>
      </c>
      <c r="CZ48" s="18">
        <f t="shared" ref="CZ48:DD48" si="134">CL48/$CX48</f>
        <v>1365.2227662178702</v>
      </c>
      <c r="DA48" s="18">
        <f t="shared" si="134"/>
        <v>1293.3551611587106</v>
      </c>
      <c r="DB48" s="18">
        <f t="shared" si="134"/>
        <v>354.65043390763981</v>
      </c>
      <c r="DC48" s="18">
        <f t="shared" si="134"/>
        <v>747.44666042671645</v>
      </c>
      <c r="DD48" s="18">
        <f t="shared" si="134"/>
        <v>267.34932787204366</v>
      </c>
    </row>
    <row r="49" spans="1:108" s="18" customFormat="1">
      <c r="A49" s="15" t="s">
        <v>22</v>
      </c>
      <c r="B49" s="15" t="s">
        <v>475</v>
      </c>
      <c r="C49" s="17" t="s">
        <v>1029</v>
      </c>
      <c r="D49" s="16" t="s">
        <v>24</v>
      </c>
      <c r="E49" s="15" t="s">
        <v>478</v>
      </c>
      <c r="F49" s="98">
        <v>580.73</v>
      </c>
      <c r="G49" s="98">
        <v>3874.7203365419191</v>
      </c>
      <c r="H49" s="18">
        <v>1486.4936889776659</v>
      </c>
      <c r="I49" s="18">
        <v>1285.6928693196494</v>
      </c>
      <c r="J49" s="18">
        <v>303.09213482518027</v>
      </c>
      <c r="K49" s="18">
        <v>529.17483752049634</v>
      </c>
      <c r="L49" s="18">
        <v>270.26680589892737</v>
      </c>
      <c r="CE49" s="18">
        <f>SUM(CF49:CJ49)</f>
        <v>1132327.6582482518</v>
      </c>
      <c r="CF49" s="18">
        <v>441995.43</v>
      </c>
      <c r="CG49" s="18">
        <v>372518.86000000004</v>
      </c>
      <c r="CH49" s="18">
        <v>93155.96920011568</v>
      </c>
      <c r="CI49" s="18">
        <v>156759.0056968295</v>
      </c>
      <c r="CJ49" s="18">
        <v>67898.393351306586</v>
      </c>
      <c r="CK49" s="18">
        <f t="shared" ref="CK49:CK110" si="135">BE49+CE49</f>
        <v>1132327.6582482518</v>
      </c>
      <c r="CL49" s="18">
        <f t="shared" ref="CL49:CL110" si="136">BF49+CF49</f>
        <v>441995.43</v>
      </c>
      <c r="CM49" s="18">
        <f t="shared" ref="CM49:CM110" si="137">BG49+CG49</f>
        <v>372518.86000000004</v>
      </c>
      <c r="CN49" s="18">
        <f t="shared" ref="CN49:CN110" si="138">BH49+CH49</f>
        <v>93155.96920011568</v>
      </c>
      <c r="CO49" s="18">
        <f t="shared" ref="CO49:CO110" si="139">BI49+CI49</f>
        <v>156759.0056968295</v>
      </c>
      <c r="CP49" s="18">
        <f t="shared" ref="CP49:CP110" si="140">BJ49+CJ49</f>
        <v>67898.393351306586</v>
      </c>
      <c r="CQ49" s="18">
        <v>284.46499999999997</v>
      </c>
      <c r="CR49" s="18">
        <f>CE49/$CQ49</f>
        <v>3980.5517664677618</v>
      </c>
      <c r="CS49" s="18">
        <f t="shared" ref="CS49:CW49" si="141">CF49/$CQ49</f>
        <v>1553.7778988627776</v>
      </c>
      <c r="CT49" s="18">
        <f t="shared" si="141"/>
        <v>1309.5419823176844</v>
      </c>
      <c r="CU49" s="18">
        <f t="shared" si="141"/>
        <v>327.47778883207314</v>
      </c>
      <c r="CV49" s="18">
        <f t="shared" si="141"/>
        <v>551.0660562699436</v>
      </c>
      <c r="CW49" s="18">
        <f t="shared" si="141"/>
        <v>238.68804018528323</v>
      </c>
      <c r="CX49" s="18">
        <f t="shared" ref="CX49:CX110" si="142">BR49+CQ49</f>
        <v>284.46499999999997</v>
      </c>
      <c r="CY49" s="18">
        <f t="shared" ref="CY49:CY110" si="143">CK49/$CX49</f>
        <v>3980.5517664677618</v>
      </c>
      <c r="CZ49" s="18">
        <f t="shared" ref="CZ49:CZ110" si="144">CL49/$CX49</f>
        <v>1553.7778988627776</v>
      </c>
      <c r="DA49" s="18">
        <f t="shared" ref="DA49:DA110" si="145">CM49/$CX49</f>
        <v>1309.5419823176844</v>
      </c>
      <c r="DB49" s="18">
        <f t="shared" ref="DB49:DB110" si="146">CN49/$CX49</f>
        <v>327.47778883207314</v>
      </c>
      <c r="DC49" s="18">
        <f t="shared" ref="DC49:DC110" si="147">CO49/$CX49</f>
        <v>551.0660562699436</v>
      </c>
      <c r="DD49" s="18">
        <f t="shared" ref="DD49:DD110" si="148">CP49/$CX49</f>
        <v>238.68804018528323</v>
      </c>
    </row>
    <row r="50" spans="1:108">
      <c r="A50" s="86" t="s">
        <v>25</v>
      </c>
      <c r="B50" s="86" t="s">
        <v>475</v>
      </c>
      <c r="C50" s="8" t="s">
        <v>26</v>
      </c>
      <c r="D50" s="7" t="s">
        <v>27</v>
      </c>
      <c r="E50" s="86" t="s">
        <v>478</v>
      </c>
      <c r="F50" s="78">
        <v>166.964</v>
      </c>
      <c r="G50" s="78">
        <v>12823.92343768582</v>
      </c>
      <c r="H50" s="19">
        <v>9082.8894252653263</v>
      </c>
      <c r="I50" s="19">
        <v>2066.3790996861594</v>
      </c>
      <c r="J50" s="19">
        <v>426.61570485569547</v>
      </c>
      <c r="K50" s="19">
        <v>869.06300580833863</v>
      </c>
      <c r="L50" s="19">
        <v>378.97620207029752</v>
      </c>
    </row>
    <row r="51" spans="1:108" s="18" customFormat="1">
      <c r="A51" s="15" t="s">
        <v>950</v>
      </c>
      <c r="B51" s="15" t="s">
        <v>475</v>
      </c>
      <c r="C51" s="17" t="s">
        <v>951</v>
      </c>
      <c r="D51" s="16" t="s">
        <v>29</v>
      </c>
      <c r="E51" s="15" t="s">
        <v>478</v>
      </c>
      <c r="F51" s="98">
        <v>534.02299999999991</v>
      </c>
      <c r="G51" s="98">
        <v>7124.3657013898292</v>
      </c>
      <c r="H51" s="18">
        <v>4311.7778260486921</v>
      </c>
      <c r="I51" s="18">
        <v>1683.4510498611485</v>
      </c>
      <c r="J51" s="18">
        <v>347.25967406951901</v>
      </c>
      <c r="K51" s="18">
        <v>518.83327012101438</v>
      </c>
      <c r="L51" s="18">
        <v>263.04388128945641</v>
      </c>
      <c r="AY51" s="18">
        <f>SUM(AZ51:BD51)</f>
        <v>1321714.1600974025</v>
      </c>
      <c r="AZ51" s="18">
        <v>770808</v>
      </c>
      <c r="BA51" s="18">
        <v>307320.42</v>
      </c>
      <c r="BB51" s="18">
        <v>72882.524999999994</v>
      </c>
      <c r="BC51" s="18">
        <v>120192.56363636364</v>
      </c>
      <c r="BD51" s="18">
        <v>50510.651461038957</v>
      </c>
      <c r="BE51" s="18">
        <f t="shared" ref="BE51:BE110" si="149">Y51+AY51</f>
        <v>1321714.1600974025</v>
      </c>
      <c r="BF51" s="18">
        <f t="shared" ref="BF51:BF110" si="150">Z51+AZ51</f>
        <v>770808</v>
      </c>
      <c r="BG51" s="18">
        <f t="shared" ref="BG51:BG110" si="151">AA51+BA51</f>
        <v>307320.42</v>
      </c>
      <c r="BH51" s="18">
        <f t="shared" ref="BH51:BH110" si="152">AB51+BB51</f>
        <v>72882.524999999994</v>
      </c>
      <c r="BI51" s="18">
        <f t="shared" ref="BI51:BI110" si="153">AC51+BC51</f>
        <v>120192.56363636364</v>
      </c>
      <c r="BJ51" s="18">
        <f t="shared" ref="BJ51:BJ110" si="154">AD51+BD51</f>
        <v>50510.651461038957</v>
      </c>
      <c r="BK51" s="18">
        <v>182.77699999999999</v>
      </c>
      <c r="BL51" s="18">
        <f>AY51/BK51</f>
        <v>7231.2936534542232</v>
      </c>
      <c r="BM51" s="18">
        <f t="shared" ref="BM51:BQ51" si="155">AZ51/BL51</f>
        <v>106.59337553410001</v>
      </c>
      <c r="BN51" s="18">
        <f t="shared" si="155"/>
        <v>2883.1099349291731</v>
      </c>
      <c r="BO51" s="18">
        <f t="shared" si="155"/>
        <v>25.279134908114575</v>
      </c>
      <c r="BP51" s="18">
        <f t="shared" si="155"/>
        <v>4754.6153803618481</v>
      </c>
      <c r="BQ51" s="18">
        <f t="shared" si="155"/>
        <v>10.623498941610471</v>
      </c>
      <c r="BR51" s="18">
        <f t="shared" ref="BR51:BR110" si="156">AL51+BK51</f>
        <v>182.77699999999999</v>
      </c>
      <c r="BS51" s="18">
        <f t="shared" ref="BS51:BS110" si="157">BE51/$BR51</f>
        <v>7231.2936534542232</v>
      </c>
      <c r="BT51" s="18">
        <f t="shared" ref="BT51:BT110" si="158">BF51/$BR51</f>
        <v>4217.2045716911871</v>
      </c>
      <c r="BU51" s="18">
        <f t="shared" ref="BU51:BU110" si="159">BG51/$BR51</f>
        <v>1681.3954709837672</v>
      </c>
      <c r="BV51" s="18">
        <f t="shared" ref="BV51:BV110" si="160">BH51/$BR51</f>
        <v>398.75107371277568</v>
      </c>
      <c r="BW51" s="18">
        <f t="shared" ref="BW51:BW110" si="161">BI51/$BR51</f>
        <v>657.59129231995087</v>
      </c>
      <c r="BX51" s="18">
        <f t="shared" ref="BX51:BX110" si="162">BJ51/$BR51</f>
        <v>276.35124474654339</v>
      </c>
      <c r="CK51" s="18">
        <f t="shared" si="135"/>
        <v>1321714.1600974025</v>
      </c>
      <c r="CL51" s="18">
        <f t="shared" si="136"/>
        <v>770808</v>
      </c>
      <c r="CM51" s="18">
        <f t="shared" si="137"/>
        <v>307320.42</v>
      </c>
      <c r="CN51" s="18">
        <f t="shared" si="138"/>
        <v>72882.524999999994</v>
      </c>
      <c r="CO51" s="18">
        <f t="shared" si="139"/>
        <v>120192.56363636364</v>
      </c>
      <c r="CP51" s="18">
        <f t="shared" si="140"/>
        <v>50510.651461038957</v>
      </c>
      <c r="CX51" s="18">
        <f t="shared" si="142"/>
        <v>182.77699999999999</v>
      </c>
      <c r="CY51" s="18">
        <f t="shared" si="143"/>
        <v>7231.2936534542232</v>
      </c>
      <c r="CZ51" s="18">
        <f t="shared" si="144"/>
        <v>4217.2045716911871</v>
      </c>
      <c r="DA51" s="18">
        <f t="shared" si="145"/>
        <v>1681.3954709837672</v>
      </c>
      <c r="DB51" s="18">
        <f t="shared" si="146"/>
        <v>398.75107371277568</v>
      </c>
      <c r="DC51" s="18">
        <f t="shared" si="147"/>
        <v>657.59129231995087</v>
      </c>
      <c r="DD51" s="18">
        <f t="shared" si="148"/>
        <v>276.35124474654339</v>
      </c>
    </row>
    <row r="52" spans="1:108" s="18" customFormat="1">
      <c r="A52" s="15" t="s">
        <v>30</v>
      </c>
      <c r="B52" s="15" t="s">
        <v>475</v>
      </c>
      <c r="C52" s="17" t="s">
        <v>1030</v>
      </c>
      <c r="D52" s="16" t="s">
        <v>483</v>
      </c>
      <c r="E52" s="15" t="s">
        <v>478</v>
      </c>
      <c r="F52" s="98">
        <v>127.045</v>
      </c>
      <c r="G52" s="98">
        <v>6464.2395196460366</v>
      </c>
      <c r="H52" s="18">
        <v>3346.6999094808934</v>
      </c>
      <c r="I52" s="18">
        <v>1906.0587193514111</v>
      </c>
      <c r="J52" s="18">
        <v>363.18693147724025</v>
      </c>
      <c r="K52" s="18">
        <v>553.95024901621014</v>
      </c>
      <c r="L52" s="18">
        <v>294.34371032028179</v>
      </c>
      <c r="CE52" s="18">
        <f>SUM(CF52:CJ52)</f>
        <v>280417.07630769233</v>
      </c>
      <c r="CF52" s="18">
        <v>143957.42000000001</v>
      </c>
      <c r="CG52" s="18">
        <v>81575.199999999983</v>
      </c>
      <c r="CH52" s="18">
        <v>16019.277230769232</v>
      </c>
      <c r="CI52" s="18">
        <v>27069.233538461544</v>
      </c>
      <c r="CJ52" s="18">
        <v>11795.945538461539</v>
      </c>
      <c r="CK52" s="18">
        <f t="shared" si="135"/>
        <v>280417.07630769233</v>
      </c>
      <c r="CL52" s="18">
        <f t="shared" si="136"/>
        <v>143957.42000000001</v>
      </c>
      <c r="CM52" s="18">
        <f t="shared" si="137"/>
        <v>81575.199999999983</v>
      </c>
      <c r="CN52" s="18">
        <f t="shared" si="138"/>
        <v>16019.277230769232</v>
      </c>
      <c r="CO52" s="18">
        <f t="shared" si="139"/>
        <v>27069.233538461544</v>
      </c>
      <c r="CP52" s="18">
        <f t="shared" si="140"/>
        <v>11795.945538461539</v>
      </c>
      <c r="CQ52" s="18">
        <v>42.49</v>
      </c>
      <c r="CR52" s="18">
        <f t="shared" ref="CR52:CR108" si="163">CE52/$CQ52</f>
        <v>6599.6017017578797</v>
      </c>
      <c r="CS52" s="18">
        <f t="shared" ref="CS52:CS108" si="164">CF52/$CQ52</f>
        <v>3388.0305954342198</v>
      </c>
      <c r="CT52" s="18">
        <f t="shared" ref="CT52:CT108" si="165">CG52/$CQ52</f>
        <v>1919.8682042833602</v>
      </c>
      <c r="CU52" s="18">
        <f t="shared" ref="CU52:CU108" si="166">CH52/$CQ52</f>
        <v>377.0128790484639</v>
      </c>
      <c r="CV52" s="18">
        <f t="shared" ref="CV52:CV108" si="167">CI52/$CQ52</f>
        <v>637.07304162065293</v>
      </c>
      <c r="CW52" s="18">
        <f t="shared" ref="CW52:CW108" si="168">CJ52/$CQ52</f>
        <v>277.61698137118236</v>
      </c>
      <c r="CX52" s="18">
        <f t="shared" si="142"/>
        <v>42.49</v>
      </c>
      <c r="CY52" s="18">
        <f t="shared" si="143"/>
        <v>6599.6017017578797</v>
      </c>
      <c r="CZ52" s="18">
        <f t="shared" si="144"/>
        <v>3388.0305954342198</v>
      </c>
      <c r="DA52" s="18">
        <f t="shared" si="145"/>
        <v>1919.8682042833602</v>
      </c>
      <c r="DB52" s="18">
        <f t="shared" si="146"/>
        <v>377.0128790484639</v>
      </c>
      <c r="DC52" s="18">
        <f t="shared" si="147"/>
        <v>637.07304162065293</v>
      </c>
      <c r="DD52" s="18">
        <f t="shared" si="148"/>
        <v>277.61698137118236</v>
      </c>
    </row>
    <row r="53" spans="1:108" s="18" customFormat="1">
      <c r="A53" s="15" t="s">
        <v>929</v>
      </c>
      <c r="B53" s="15" t="s">
        <v>475</v>
      </c>
      <c r="C53" s="17" t="s">
        <v>928</v>
      </c>
      <c r="D53" s="16" t="s">
        <v>29</v>
      </c>
      <c r="E53" s="15" t="s">
        <v>478</v>
      </c>
      <c r="F53" s="98">
        <v>289.685</v>
      </c>
      <c r="G53" s="98">
        <v>6486.3402164583185</v>
      </c>
      <c r="H53" s="18">
        <v>3029.8663375735714</v>
      </c>
      <c r="I53" s="18">
        <v>1936.9082279027216</v>
      </c>
      <c r="J53" s="18">
        <v>448.82139325399669</v>
      </c>
      <c r="K53" s="18">
        <v>686.75046347348666</v>
      </c>
      <c r="L53" s="18">
        <v>383.99379425454288</v>
      </c>
      <c r="CE53" s="18">
        <f>SUM(CF53:CJ53)</f>
        <v>230177.0073846154</v>
      </c>
      <c r="CF53" s="18">
        <v>105023.85</v>
      </c>
      <c r="CG53" s="18">
        <v>65041.609999999993</v>
      </c>
      <c r="CH53" s="18">
        <v>17544.922681318683</v>
      </c>
      <c r="CI53" s="18">
        <v>29647.255780219784</v>
      </c>
      <c r="CJ53" s="18">
        <v>12919.368923076923</v>
      </c>
      <c r="CK53" s="18">
        <f t="shared" si="135"/>
        <v>230177.0073846154</v>
      </c>
      <c r="CL53" s="18">
        <f t="shared" si="136"/>
        <v>105023.85</v>
      </c>
      <c r="CM53" s="18">
        <f t="shared" si="137"/>
        <v>65041.609999999993</v>
      </c>
      <c r="CN53" s="18">
        <f t="shared" si="138"/>
        <v>17544.922681318683</v>
      </c>
      <c r="CO53" s="18">
        <f t="shared" si="139"/>
        <v>29647.255780219784</v>
      </c>
      <c r="CP53" s="18">
        <f t="shared" si="140"/>
        <v>12919.368923076923</v>
      </c>
      <c r="CQ53" s="18">
        <v>34.11</v>
      </c>
      <c r="CR53" s="18">
        <f t="shared" si="163"/>
        <v>6748.0799585052891</v>
      </c>
      <c r="CS53" s="18">
        <f t="shared" si="164"/>
        <v>3078.9753737906776</v>
      </c>
      <c r="CT53" s="18">
        <f t="shared" si="165"/>
        <v>1906.8194077982994</v>
      </c>
      <c r="CU53" s="18">
        <f t="shared" si="166"/>
        <v>514.36302202634658</v>
      </c>
      <c r="CV53" s="18">
        <f t="shared" si="167"/>
        <v>869.1661032019872</v>
      </c>
      <c r="CW53" s="18">
        <f t="shared" si="168"/>
        <v>378.75605168797784</v>
      </c>
      <c r="CX53" s="18">
        <f t="shared" si="142"/>
        <v>34.11</v>
      </c>
      <c r="CY53" s="18">
        <f t="shared" si="143"/>
        <v>6748.0799585052891</v>
      </c>
      <c r="CZ53" s="18">
        <f t="shared" si="144"/>
        <v>3078.9753737906776</v>
      </c>
      <c r="DA53" s="18">
        <f t="shared" si="145"/>
        <v>1906.8194077982994</v>
      </c>
      <c r="DB53" s="18">
        <f t="shared" si="146"/>
        <v>514.36302202634658</v>
      </c>
      <c r="DC53" s="18">
        <f t="shared" si="147"/>
        <v>869.1661032019872</v>
      </c>
      <c r="DD53" s="18">
        <f t="shared" si="148"/>
        <v>378.75605168797784</v>
      </c>
    </row>
    <row r="54" spans="1:108">
      <c r="A54" s="86" t="s">
        <v>34</v>
      </c>
      <c r="B54" s="86" t="s">
        <v>475</v>
      </c>
      <c r="C54" s="8" t="s">
        <v>484</v>
      </c>
      <c r="D54" s="7" t="s">
        <v>29</v>
      </c>
      <c r="E54" s="86" t="s">
        <v>478</v>
      </c>
    </row>
    <row r="55" spans="1:108">
      <c r="A55" s="86" t="s">
        <v>35</v>
      </c>
      <c r="B55" s="86" t="s">
        <v>475</v>
      </c>
      <c r="C55" s="8" t="s">
        <v>485</v>
      </c>
      <c r="D55" s="7" t="s">
        <v>27</v>
      </c>
      <c r="E55" s="86" t="s">
        <v>478</v>
      </c>
    </row>
    <row r="56" spans="1:108">
      <c r="A56" s="86" t="s">
        <v>36</v>
      </c>
      <c r="B56" s="86" t="s">
        <v>475</v>
      </c>
      <c r="C56" s="8" t="s">
        <v>485</v>
      </c>
      <c r="D56" s="7" t="s">
        <v>486</v>
      </c>
      <c r="E56" s="86" t="s">
        <v>478</v>
      </c>
    </row>
    <row r="57" spans="1:108">
      <c r="A57" s="86" t="s">
        <v>37</v>
      </c>
      <c r="B57" s="86" t="s">
        <v>475</v>
      </c>
      <c r="C57" s="8" t="s">
        <v>487</v>
      </c>
      <c r="D57" s="7" t="s">
        <v>24</v>
      </c>
      <c r="E57" s="86" t="s">
        <v>478</v>
      </c>
    </row>
    <row r="58" spans="1:108" ht="26.4">
      <c r="A58" s="86" t="s">
        <v>38</v>
      </c>
      <c r="B58" s="86" t="s">
        <v>475</v>
      </c>
      <c r="C58" s="8" t="s">
        <v>488</v>
      </c>
      <c r="D58" s="7" t="s">
        <v>39</v>
      </c>
      <c r="E58" s="86" t="s">
        <v>478</v>
      </c>
    </row>
    <row r="59" spans="1:108">
      <c r="A59" s="86" t="s">
        <v>931</v>
      </c>
      <c r="B59" s="86" t="s">
        <v>475</v>
      </c>
      <c r="C59" s="8" t="s">
        <v>930</v>
      </c>
      <c r="D59" s="7" t="s">
        <v>24</v>
      </c>
      <c r="E59" s="86" t="s">
        <v>478</v>
      </c>
      <c r="F59" s="78">
        <v>87.662000000000006</v>
      </c>
      <c r="G59" s="78">
        <v>5423.0835282918788</v>
      </c>
      <c r="H59" s="19">
        <v>2735.380666651457</v>
      </c>
      <c r="I59" s="19">
        <v>1492.0801487531655</v>
      </c>
      <c r="J59" s="19">
        <v>323.29674031443147</v>
      </c>
      <c r="K59" s="19">
        <v>592.13546883962545</v>
      </c>
      <c r="L59" s="19">
        <v>280.19050373319902</v>
      </c>
    </row>
    <row r="60" spans="1:108">
      <c r="A60" s="86" t="s">
        <v>933</v>
      </c>
      <c r="B60" s="86" t="s">
        <v>475</v>
      </c>
      <c r="C60" s="8" t="s">
        <v>932</v>
      </c>
      <c r="D60" s="7" t="s">
        <v>27</v>
      </c>
      <c r="E60" s="86" t="s">
        <v>478</v>
      </c>
      <c r="F60" s="78">
        <v>49.411000000000001</v>
      </c>
      <c r="G60" s="78">
        <v>14532.535959857649</v>
      </c>
      <c r="H60" s="19">
        <v>10863.714759871284</v>
      </c>
      <c r="I60" s="19">
        <v>2073.4433628139482</v>
      </c>
      <c r="J60" s="19">
        <v>425.57832192611255</v>
      </c>
      <c r="K60" s="19">
        <v>772.39841524947371</v>
      </c>
      <c r="L60" s="19">
        <v>397.4010999968333</v>
      </c>
    </row>
    <row r="61" spans="1:108">
      <c r="A61" s="86" t="s">
        <v>43</v>
      </c>
      <c r="B61" s="86" t="s">
        <v>475</v>
      </c>
      <c r="C61" s="8" t="s">
        <v>490</v>
      </c>
      <c r="D61" s="7" t="s">
        <v>29</v>
      </c>
      <c r="E61" s="86" t="s">
        <v>478</v>
      </c>
    </row>
    <row r="62" spans="1:108" ht="26.4">
      <c r="A62" s="86" t="s">
        <v>44</v>
      </c>
      <c r="B62" s="86" t="s">
        <v>475</v>
      </c>
      <c r="C62" s="8" t="s">
        <v>491</v>
      </c>
      <c r="D62" s="7" t="s">
        <v>45</v>
      </c>
      <c r="E62" s="86" t="s">
        <v>478</v>
      </c>
      <c r="F62" s="78">
        <v>85.858000000000004</v>
      </c>
      <c r="G62" s="78">
        <v>5825.1382011688438</v>
      </c>
      <c r="H62" s="19">
        <v>3252.1631065247266</v>
      </c>
      <c r="I62" s="19">
        <v>1454.5179249458413</v>
      </c>
      <c r="J62" s="19">
        <v>292.20240459437173</v>
      </c>
      <c r="K62" s="19">
        <v>581.13167857908081</v>
      </c>
      <c r="L62" s="19">
        <v>245.12308652482349</v>
      </c>
    </row>
    <row r="63" spans="1:108" ht="26.4">
      <c r="A63" s="86">
        <v>711035</v>
      </c>
      <c r="B63" s="86" t="s">
        <v>475</v>
      </c>
      <c r="C63" s="8" t="s">
        <v>492</v>
      </c>
      <c r="D63" s="7" t="s">
        <v>46</v>
      </c>
      <c r="E63" s="86" t="s">
        <v>478</v>
      </c>
    </row>
    <row r="64" spans="1:108" ht="26.4">
      <c r="A64" s="86" t="s">
        <v>47</v>
      </c>
      <c r="B64" s="86" t="s">
        <v>475</v>
      </c>
      <c r="C64" s="8" t="s">
        <v>493</v>
      </c>
      <c r="D64" s="7" t="s">
        <v>39</v>
      </c>
      <c r="E64" s="86" t="s">
        <v>478</v>
      </c>
      <c r="F64" s="78">
        <v>213.69899999999998</v>
      </c>
      <c r="G64" s="78">
        <v>17459.041966689281</v>
      </c>
      <c r="H64" s="19">
        <v>12948.748613704323</v>
      </c>
      <c r="I64" s="19">
        <v>2385.95842750785</v>
      </c>
      <c r="J64" s="19">
        <v>628.08798243291972</v>
      </c>
      <c r="K64" s="19">
        <v>1036.5939415815114</v>
      </c>
      <c r="L64" s="19">
        <v>459.65300146267566</v>
      </c>
    </row>
    <row r="65" spans="1:108" s="18" customFormat="1" ht="26.4">
      <c r="A65" s="15" t="s">
        <v>48</v>
      </c>
      <c r="B65" s="15" t="s">
        <v>475</v>
      </c>
      <c r="C65" s="17" t="s">
        <v>955</v>
      </c>
      <c r="D65" s="16" t="s">
        <v>46</v>
      </c>
      <c r="E65" s="15" t="s">
        <v>478</v>
      </c>
      <c r="F65" s="98">
        <v>450.476</v>
      </c>
      <c r="G65" s="98">
        <v>9250.7467634993773</v>
      </c>
      <c r="H65" s="18">
        <v>6520.2880064642723</v>
      </c>
      <c r="I65" s="18">
        <v>1760.5266873262949</v>
      </c>
      <c r="J65" s="18">
        <v>293.65443762135538</v>
      </c>
      <c r="K65" s="18">
        <v>437.53108004244365</v>
      </c>
      <c r="L65" s="18">
        <v>238.74655204501116</v>
      </c>
      <c r="AY65" s="18">
        <f>SUM(AZ65:BD65)</f>
        <v>833319.08603896108</v>
      </c>
      <c r="AZ65" s="18">
        <v>580027.85999999987</v>
      </c>
      <c r="BA65" s="18">
        <v>155856.93000000005</v>
      </c>
      <c r="BB65" s="18">
        <v>29153.01</v>
      </c>
      <c r="BC65" s="18">
        <v>48077.025454545459</v>
      </c>
      <c r="BD65" s="18">
        <v>20204.260584415584</v>
      </c>
      <c r="BE65" s="18">
        <f t="shared" si="149"/>
        <v>833319.08603896108</v>
      </c>
      <c r="BF65" s="18">
        <f t="shared" si="150"/>
        <v>580027.85999999987</v>
      </c>
      <c r="BG65" s="18">
        <f t="shared" si="151"/>
        <v>155856.93000000005</v>
      </c>
      <c r="BH65" s="18">
        <f t="shared" si="152"/>
        <v>29153.01</v>
      </c>
      <c r="BI65" s="18">
        <f t="shared" si="153"/>
        <v>48077.025454545459</v>
      </c>
      <c r="BJ65" s="18">
        <f t="shared" si="154"/>
        <v>20204.260584415584</v>
      </c>
      <c r="BK65" s="18">
        <v>90.296999999999997</v>
      </c>
      <c r="BL65" s="18">
        <f t="shared" ref="BL65:BL110" si="169">AY65/BK65</f>
        <v>9228.6464227932393</v>
      </c>
      <c r="BM65" s="18">
        <f t="shared" ref="BM65:BM110" si="170">AZ65/BL65</f>
        <v>62.850805354014476</v>
      </c>
      <c r="BN65" s="18">
        <f t="shared" ref="BN65:BN110" si="171">BA65/BM65</f>
        <v>2479.7920905248193</v>
      </c>
      <c r="BO65" s="18">
        <f t="shared" ref="BO65:BO110" si="172">BB65/BN65</f>
        <v>11.756231545133327</v>
      </c>
      <c r="BP65" s="18">
        <f t="shared" ref="BP65:BP110" si="173">BC65/BO65</f>
        <v>4089.492901698392</v>
      </c>
      <c r="BQ65" s="18">
        <f t="shared" ref="BQ65:BQ110" si="174">BD65/BP65</f>
        <v>4.94052956444175</v>
      </c>
      <c r="BR65" s="18">
        <f t="shared" si="156"/>
        <v>90.296999999999997</v>
      </c>
      <c r="BS65" s="18">
        <f t="shared" si="157"/>
        <v>9228.6464227932393</v>
      </c>
      <c r="BT65" s="18">
        <f t="shared" si="158"/>
        <v>6423.5562643277171</v>
      </c>
      <c r="BU65" s="18">
        <f t="shared" si="159"/>
        <v>1726.0477092262208</v>
      </c>
      <c r="BV65" s="18">
        <f t="shared" si="160"/>
        <v>322.85690554503469</v>
      </c>
      <c r="BW65" s="18">
        <f t="shared" si="161"/>
        <v>532.43214563657114</v>
      </c>
      <c r="BX65" s="18">
        <f t="shared" si="162"/>
        <v>223.75339805769389</v>
      </c>
      <c r="CK65" s="18">
        <f t="shared" si="135"/>
        <v>833319.08603896108</v>
      </c>
      <c r="CL65" s="18">
        <f t="shared" si="136"/>
        <v>580027.85999999987</v>
      </c>
      <c r="CM65" s="18">
        <f t="shared" si="137"/>
        <v>155856.93000000005</v>
      </c>
      <c r="CN65" s="18">
        <f t="shared" si="138"/>
        <v>29153.01</v>
      </c>
      <c r="CO65" s="18">
        <f t="shared" si="139"/>
        <v>48077.025454545459</v>
      </c>
      <c r="CP65" s="18">
        <f t="shared" si="140"/>
        <v>20204.260584415584</v>
      </c>
      <c r="CX65" s="18">
        <f t="shared" si="142"/>
        <v>90.296999999999997</v>
      </c>
      <c r="CY65" s="18">
        <f t="shared" si="143"/>
        <v>9228.6464227932393</v>
      </c>
      <c r="CZ65" s="18">
        <f t="shared" si="144"/>
        <v>6423.5562643277171</v>
      </c>
      <c r="DA65" s="18">
        <f t="shared" si="145"/>
        <v>1726.0477092262208</v>
      </c>
      <c r="DB65" s="18">
        <f t="shared" si="146"/>
        <v>322.85690554503469</v>
      </c>
      <c r="DC65" s="18">
        <f t="shared" si="147"/>
        <v>532.43214563657114</v>
      </c>
      <c r="DD65" s="18">
        <f t="shared" si="148"/>
        <v>223.75339805769389</v>
      </c>
    </row>
    <row r="66" spans="1:108" ht="26.4">
      <c r="A66" s="86" t="s">
        <v>908</v>
      </c>
      <c r="B66" s="86" t="s">
        <v>475</v>
      </c>
      <c r="C66" s="8" t="s">
        <v>907</v>
      </c>
      <c r="D66" s="7" t="s">
        <v>50</v>
      </c>
      <c r="E66" s="86" t="s">
        <v>478</v>
      </c>
      <c r="F66" s="78">
        <v>31.547000000000001</v>
      </c>
      <c r="G66" s="78">
        <v>14306.124946458734</v>
      </c>
      <c r="H66" s="19">
        <v>9816.523599708371</v>
      </c>
      <c r="I66" s="19">
        <v>2386.9962278505086</v>
      </c>
      <c r="J66" s="19">
        <v>654.35236606645356</v>
      </c>
      <c r="K66" s="19">
        <v>1017.7965880242633</v>
      </c>
      <c r="L66" s="19">
        <v>430.45616480913719</v>
      </c>
    </row>
    <row r="67" spans="1:108" ht="26.4">
      <c r="A67" s="86" t="s">
        <v>51</v>
      </c>
      <c r="B67" s="86" t="s">
        <v>475</v>
      </c>
      <c r="C67" s="8" t="s">
        <v>496</v>
      </c>
      <c r="D67" s="7" t="s">
        <v>39</v>
      </c>
      <c r="E67" s="86" t="s">
        <v>478</v>
      </c>
    </row>
    <row r="68" spans="1:108" ht="26.4">
      <c r="A68" s="86" t="s">
        <v>52</v>
      </c>
      <c r="B68" s="86" t="s">
        <v>475</v>
      </c>
      <c r="C68" s="8" t="s">
        <v>497</v>
      </c>
      <c r="D68" s="7" t="s">
        <v>46</v>
      </c>
      <c r="E68" s="86" t="s">
        <v>478</v>
      </c>
    </row>
    <row r="69" spans="1:108" s="18" customFormat="1" ht="26.4">
      <c r="A69" s="15" t="s">
        <v>940</v>
      </c>
      <c r="B69" s="15" t="s">
        <v>475</v>
      </c>
      <c r="C69" s="17" t="s">
        <v>941</v>
      </c>
      <c r="D69" s="16" t="s">
        <v>45</v>
      </c>
      <c r="E69" s="15" t="s">
        <v>478</v>
      </c>
      <c r="F69" s="98">
        <v>45.258000000000003</v>
      </c>
      <c r="G69" s="98">
        <v>7024.119363533212</v>
      </c>
      <c r="H69" s="18">
        <v>4025.1451677051568</v>
      </c>
      <c r="I69" s="18">
        <v>1710.416059039286</v>
      </c>
      <c r="J69" s="18">
        <v>456.44172325780255</v>
      </c>
      <c r="K69" s="18">
        <v>610.41984318195955</v>
      </c>
      <c r="L69" s="18">
        <v>221.69657034900783</v>
      </c>
      <c r="AY69" s="18">
        <f>SUM(AZ69:BD69)</f>
        <v>292735.12588949216</v>
      </c>
      <c r="AZ69" s="18">
        <v>165676.15</v>
      </c>
      <c r="BA69" s="18">
        <v>74703.059999999983</v>
      </c>
      <c r="BB69" s="18">
        <v>15419.013366336634</v>
      </c>
      <c r="BC69" s="18">
        <v>25717.754455445545</v>
      </c>
      <c r="BD69" s="18">
        <v>11219.148067709997</v>
      </c>
      <c r="BE69" s="18">
        <f t="shared" si="149"/>
        <v>292735.12588949216</v>
      </c>
      <c r="BF69" s="18">
        <f t="shared" si="150"/>
        <v>165676.15</v>
      </c>
      <c r="BG69" s="18">
        <f t="shared" si="151"/>
        <v>74703.059999999983</v>
      </c>
      <c r="BH69" s="18">
        <f t="shared" si="152"/>
        <v>15419.013366336634</v>
      </c>
      <c r="BI69" s="18">
        <f t="shared" si="153"/>
        <v>25717.754455445545</v>
      </c>
      <c r="BJ69" s="18">
        <f t="shared" si="154"/>
        <v>11219.148067709997</v>
      </c>
      <c r="BK69" s="18">
        <v>43.344999999999999</v>
      </c>
      <c r="BL69" s="18">
        <f t="shared" si="169"/>
        <v>6753.6077030682236</v>
      </c>
      <c r="BM69" s="18">
        <f t="shared" si="170"/>
        <v>24.531503351124741</v>
      </c>
      <c r="BN69" s="18">
        <f t="shared" si="171"/>
        <v>3045.1888304910972</v>
      </c>
      <c r="BO69" s="18">
        <f t="shared" si="172"/>
        <v>5.063401393026262</v>
      </c>
      <c r="BP69" s="18">
        <f t="shared" si="173"/>
        <v>5079.1459059252502</v>
      </c>
      <c r="BQ69" s="18">
        <f t="shared" si="174"/>
        <v>2.208865087853042</v>
      </c>
      <c r="BR69" s="18">
        <f t="shared" si="156"/>
        <v>43.344999999999999</v>
      </c>
      <c r="BS69" s="18">
        <f t="shared" si="157"/>
        <v>6753.6077030682236</v>
      </c>
      <c r="BT69" s="18">
        <f t="shared" si="158"/>
        <v>3822.2666974276158</v>
      </c>
      <c r="BU69" s="18">
        <f t="shared" si="159"/>
        <v>1723.4527627177295</v>
      </c>
      <c r="BV69" s="18">
        <f t="shared" si="160"/>
        <v>355.7276125582336</v>
      </c>
      <c r="BW69" s="18">
        <f t="shared" si="161"/>
        <v>593.3268994219759</v>
      </c>
      <c r="BX69" s="18">
        <f t="shared" si="162"/>
        <v>258.83373094266921</v>
      </c>
      <c r="CK69" s="18">
        <f t="shared" si="135"/>
        <v>292735.12588949216</v>
      </c>
      <c r="CL69" s="18">
        <f t="shared" si="136"/>
        <v>165676.15</v>
      </c>
      <c r="CM69" s="18">
        <f t="shared" si="137"/>
        <v>74703.059999999983</v>
      </c>
      <c r="CN69" s="18">
        <f t="shared" si="138"/>
        <v>15419.013366336634</v>
      </c>
      <c r="CO69" s="18">
        <f t="shared" si="139"/>
        <v>25717.754455445545</v>
      </c>
      <c r="CP69" s="18">
        <f t="shared" si="140"/>
        <v>11219.148067709997</v>
      </c>
      <c r="CX69" s="18">
        <f t="shared" si="142"/>
        <v>43.344999999999999</v>
      </c>
      <c r="CY69" s="18">
        <f t="shared" si="143"/>
        <v>6753.6077030682236</v>
      </c>
      <c r="CZ69" s="18">
        <f t="shared" si="144"/>
        <v>3822.2666974276158</v>
      </c>
      <c r="DA69" s="18">
        <f t="shared" si="145"/>
        <v>1723.4527627177295</v>
      </c>
      <c r="DB69" s="18">
        <f t="shared" si="146"/>
        <v>355.7276125582336</v>
      </c>
      <c r="DC69" s="18">
        <f t="shared" si="147"/>
        <v>593.3268994219759</v>
      </c>
      <c r="DD69" s="18">
        <f t="shared" si="148"/>
        <v>258.83373094266921</v>
      </c>
    </row>
    <row r="70" spans="1:108" ht="26.4">
      <c r="A70" s="86" t="s">
        <v>54</v>
      </c>
      <c r="B70" s="86" t="s">
        <v>475</v>
      </c>
      <c r="C70" s="8" t="s">
        <v>499</v>
      </c>
      <c r="D70" s="7" t="s">
        <v>39</v>
      </c>
      <c r="E70" s="86" t="s">
        <v>478</v>
      </c>
      <c r="F70" s="78">
        <v>186.89400000000001</v>
      </c>
      <c r="G70" s="78">
        <v>20072.78105359097</v>
      </c>
      <c r="H70" s="19">
        <v>16055.732286750779</v>
      </c>
      <c r="I70" s="19">
        <v>2401.5448864061977</v>
      </c>
      <c r="J70" s="19">
        <v>490.96478741113037</v>
      </c>
      <c r="K70" s="19">
        <v>738.86293295337714</v>
      </c>
      <c r="L70" s="19">
        <v>385.67616006948947</v>
      </c>
    </row>
    <row r="71" spans="1:108" ht="26.4">
      <c r="A71" s="86" t="s">
        <v>55</v>
      </c>
      <c r="B71" s="86" t="s">
        <v>475</v>
      </c>
      <c r="C71" s="8" t="s">
        <v>500</v>
      </c>
      <c r="D71" s="7" t="s">
        <v>45</v>
      </c>
      <c r="E71" s="86" t="s">
        <v>478</v>
      </c>
    </row>
    <row r="72" spans="1:108" s="18" customFormat="1" ht="26.4">
      <c r="A72" s="15">
        <v>711045</v>
      </c>
      <c r="B72" s="15" t="s">
        <v>475</v>
      </c>
      <c r="C72" s="17" t="s">
        <v>501</v>
      </c>
      <c r="D72" s="16" t="s">
        <v>46</v>
      </c>
      <c r="E72" s="15" t="s">
        <v>478</v>
      </c>
      <c r="F72" s="98">
        <v>755.95799999999997</v>
      </c>
      <c r="G72" s="98">
        <v>10923.603020945271</v>
      </c>
      <c r="H72" s="18">
        <v>8038.8330965476925</v>
      </c>
      <c r="I72" s="18">
        <v>1758.8161379335891</v>
      </c>
      <c r="J72" s="18">
        <v>359.8207393191895</v>
      </c>
      <c r="K72" s="18">
        <v>526.44065675234697</v>
      </c>
      <c r="L72" s="18">
        <v>239.69239039245321</v>
      </c>
      <c r="AY72" s="18">
        <f>SUM(AZ72:BD72)</f>
        <v>1372226.3476684766</v>
      </c>
      <c r="AZ72" s="18">
        <v>988542.11</v>
      </c>
      <c r="BA72" s="18">
        <v>226616.49000000005</v>
      </c>
      <c r="BB72" s="18">
        <v>46257.040099009901</v>
      </c>
      <c r="BC72" s="18">
        <v>77153.263366336629</v>
      </c>
      <c r="BD72" s="18">
        <v>33657.444203129984</v>
      </c>
      <c r="BE72" s="18">
        <f t="shared" si="149"/>
        <v>1372226.3476684766</v>
      </c>
      <c r="BF72" s="18">
        <f t="shared" si="150"/>
        <v>988542.11</v>
      </c>
      <c r="BG72" s="18">
        <f t="shared" si="151"/>
        <v>226616.49000000005</v>
      </c>
      <c r="BH72" s="18">
        <f t="shared" si="152"/>
        <v>46257.040099009901</v>
      </c>
      <c r="BI72" s="18">
        <f t="shared" si="153"/>
        <v>77153.263366336629</v>
      </c>
      <c r="BJ72" s="18">
        <f t="shared" si="154"/>
        <v>33657.444203129984</v>
      </c>
      <c r="BK72" s="18">
        <v>131.303</v>
      </c>
      <c r="BL72" s="18">
        <f t="shared" si="169"/>
        <v>10450.837739187045</v>
      </c>
      <c r="BM72" s="18">
        <f t="shared" si="170"/>
        <v>94.589748178110852</v>
      </c>
      <c r="BN72" s="18">
        <f t="shared" si="171"/>
        <v>2395.7827815894502</v>
      </c>
      <c r="BO72" s="18">
        <f t="shared" si="172"/>
        <v>19.30769369179675</v>
      </c>
      <c r="BP72" s="18">
        <f t="shared" si="173"/>
        <v>3995.985465582391</v>
      </c>
      <c r="BQ72" s="18">
        <f t="shared" si="174"/>
        <v>8.4228144704286638</v>
      </c>
      <c r="BR72" s="18">
        <f t="shared" si="156"/>
        <v>131.303</v>
      </c>
      <c r="BS72" s="18">
        <f t="shared" si="157"/>
        <v>10450.837739187045</v>
      </c>
      <c r="BT72" s="18">
        <f t="shared" si="158"/>
        <v>7528.7092450286746</v>
      </c>
      <c r="BU72" s="18">
        <f t="shared" si="159"/>
        <v>1725.9048917389553</v>
      </c>
      <c r="BV72" s="18">
        <f t="shared" si="160"/>
        <v>352.29233223163141</v>
      </c>
      <c r="BW72" s="18">
        <f t="shared" si="161"/>
        <v>587.59711024376156</v>
      </c>
      <c r="BX72" s="18">
        <f t="shared" si="162"/>
        <v>256.33415994402247</v>
      </c>
      <c r="CK72" s="18">
        <f t="shared" si="135"/>
        <v>1372226.3476684766</v>
      </c>
      <c r="CL72" s="18">
        <f t="shared" si="136"/>
        <v>988542.11</v>
      </c>
      <c r="CM72" s="18">
        <f t="shared" si="137"/>
        <v>226616.49000000005</v>
      </c>
      <c r="CN72" s="18">
        <f t="shared" si="138"/>
        <v>46257.040099009901</v>
      </c>
      <c r="CO72" s="18">
        <f t="shared" si="139"/>
        <v>77153.263366336629</v>
      </c>
      <c r="CP72" s="18">
        <f t="shared" si="140"/>
        <v>33657.444203129984</v>
      </c>
      <c r="CX72" s="18">
        <f t="shared" si="142"/>
        <v>131.303</v>
      </c>
      <c r="CY72" s="18">
        <f t="shared" si="143"/>
        <v>10450.837739187045</v>
      </c>
      <c r="CZ72" s="18">
        <f t="shared" si="144"/>
        <v>7528.7092450286746</v>
      </c>
      <c r="DA72" s="18">
        <f t="shared" si="145"/>
        <v>1725.9048917389553</v>
      </c>
      <c r="DB72" s="18">
        <f t="shared" si="146"/>
        <v>352.29233223163141</v>
      </c>
      <c r="DC72" s="18">
        <f t="shared" si="147"/>
        <v>587.59711024376156</v>
      </c>
      <c r="DD72" s="18">
        <f t="shared" si="148"/>
        <v>256.33415994402247</v>
      </c>
    </row>
    <row r="73" spans="1:108" ht="26.4">
      <c r="A73" s="86" t="s">
        <v>56</v>
      </c>
      <c r="B73" s="86" t="s">
        <v>475</v>
      </c>
      <c r="C73" s="8" t="s">
        <v>502</v>
      </c>
      <c r="D73" s="7" t="s">
        <v>57</v>
      </c>
      <c r="E73" s="86" t="s">
        <v>478</v>
      </c>
    </row>
    <row r="74" spans="1:108" ht="26.4">
      <c r="A74" s="86" t="s">
        <v>58</v>
      </c>
      <c r="B74" s="86" t="s">
        <v>475</v>
      </c>
      <c r="C74" s="8" t="s">
        <v>503</v>
      </c>
      <c r="D74" s="7" t="s">
        <v>57</v>
      </c>
      <c r="E74" s="86" t="s">
        <v>478</v>
      </c>
    </row>
    <row r="75" spans="1:108" ht="26.4">
      <c r="A75" s="86" t="s">
        <v>59</v>
      </c>
      <c r="B75" s="86" t="s">
        <v>475</v>
      </c>
      <c r="C75" s="8" t="s">
        <v>504</v>
      </c>
      <c r="D75" s="7" t="s">
        <v>39</v>
      </c>
      <c r="E75" s="86" t="s">
        <v>478</v>
      </c>
    </row>
    <row r="76" spans="1:108" ht="26.4">
      <c r="A76" s="86" t="s">
        <v>60</v>
      </c>
      <c r="B76" s="86" t="s">
        <v>475</v>
      </c>
      <c r="C76" s="8" t="s">
        <v>505</v>
      </c>
      <c r="D76" s="7" t="s">
        <v>61</v>
      </c>
      <c r="E76" s="86" t="s">
        <v>478</v>
      </c>
    </row>
    <row r="77" spans="1:108" ht="26.4">
      <c r="A77" s="86" t="s">
        <v>62</v>
      </c>
      <c r="B77" s="86" t="s">
        <v>475</v>
      </c>
      <c r="C77" s="8" t="s">
        <v>506</v>
      </c>
      <c r="D77" s="7" t="s">
        <v>61</v>
      </c>
      <c r="E77" s="86" t="s">
        <v>478</v>
      </c>
    </row>
    <row r="78" spans="1:108" s="18" customFormat="1" ht="26.4">
      <c r="A78" s="15" t="s">
        <v>1031</v>
      </c>
      <c r="B78" s="15" t="s">
        <v>475</v>
      </c>
      <c r="C78" s="17" t="s">
        <v>507</v>
      </c>
      <c r="D78" s="16" t="s">
        <v>64</v>
      </c>
      <c r="E78" s="15" t="s">
        <v>478</v>
      </c>
      <c r="F78" s="78">
        <v>501.46500000000003</v>
      </c>
      <c r="G78" s="78">
        <v>11213.813442598079</v>
      </c>
      <c r="H78" s="19">
        <v>8352.0709521103163</v>
      </c>
      <c r="I78" s="19">
        <v>1793.5435374353142</v>
      </c>
      <c r="J78" s="19">
        <v>309.47618662519704</v>
      </c>
      <c r="K78" s="19">
        <v>507.45515219883106</v>
      </c>
      <c r="L78" s="19">
        <v>251.26761422841938</v>
      </c>
      <c r="S78" s="18">
        <f>SUM(T78:X78)</f>
        <v>584993.20168396691</v>
      </c>
      <c r="T78" s="18">
        <v>446489.14</v>
      </c>
      <c r="U78" s="18">
        <v>83530.350000000006</v>
      </c>
      <c r="V78" s="18">
        <v>16189.964034653465</v>
      </c>
      <c r="W78" s="18">
        <v>27003.642178217822</v>
      </c>
      <c r="X78" s="18">
        <v>11780.105471095496</v>
      </c>
      <c r="Y78" s="18">
        <v>584993.20168396691</v>
      </c>
      <c r="Z78" s="18">
        <v>446489.14</v>
      </c>
      <c r="AA78" s="18">
        <v>83530.350000000006</v>
      </c>
      <c r="AB78" s="18">
        <v>16189.964034653465</v>
      </c>
      <c r="AC78" s="18">
        <v>27003.642178217822</v>
      </c>
      <c r="AD78" s="18">
        <v>11780.105471095496</v>
      </c>
      <c r="AE78" s="18">
        <v>46.627000000000002</v>
      </c>
      <c r="AF78" s="18">
        <f t="shared" ref="AF78:AF110" si="175">S78/$AE78</f>
        <v>12546.232905483237</v>
      </c>
      <c r="AG78" s="18">
        <f t="shared" ref="AG78:AG110" si="176">T78/$AE78</f>
        <v>9575.7638278250797</v>
      </c>
      <c r="AH78" s="18">
        <f t="shared" ref="AH78:AH110" si="177">U78/$AE78</f>
        <v>1791.458811418277</v>
      </c>
      <c r="AI78" s="18">
        <f t="shared" ref="AI78:AI110" si="178">V78/$AE78</f>
        <v>347.22294024177972</v>
      </c>
      <c r="AJ78" s="18">
        <f t="shared" ref="AJ78:AJ110" si="179">W78/$AE78</f>
        <v>579.14174573139644</v>
      </c>
      <c r="AK78" s="18">
        <f t="shared" ref="AK78:AK110" si="180">X78/$AE78</f>
        <v>252.64558026670159</v>
      </c>
      <c r="AL78" s="18">
        <v>46.627000000000002</v>
      </c>
      <c r="AM78" s="18">
        <v>12546.232905483237</v>
      </c>
      <c r="AN78" s="18">
        <v>9575.7638278250797</v>
      </c>
      <c r="AO78" s="18">
        <v>1791.458811418277</v>
      </c>
      <c r="AP78" s="18">
        <v>347.22294024177972</v>
      </c>
      <c r="AQ78" s="18">
        <v>579.14174573139644</v>
      </c>
      <c r="AR78" s="18">
        <v>252.64558026670159</v>
      </c>
      <c r="AY78" s="18">
        <f>SUM(AZ78:BD78)</f>
        <v>585197.09886363649</v>
      </c>
      <c r="AZ78" s="18">
        <v>448034.5</v>
      </c>
      <c r="BA78" s="18">
        <v>83317.330000000016</v>
      </c>
      <c r="BB78" s="18">
        <v>16110.87394736842</v>
      </c>
      <c r="BC78" s="18">
        <v>26568.882488038278</v>
      </c>
      <c r="BD78" s="18">
        <v>11165.512428229666</v>
      </c>
      <c r="BE78" s="18">
        <f t="shared" si="149"/>
        <v>1170190.3005476035</v>
      </c>
      <c r="BF78" s="18">
        <f t="shared" si="150"/>
        <v>894523.64</v>
      </c>
      <c r="BG78" s="18">
        <f t="shared" si="151"/>
        <v>166847.68000000002</v>
      </c>
      <c r="BH78" s="18">
        <f t="shared" si="152"/>
        <v>32300.837982021883</v>
      </c>
      <c r="BI78" s="18">
        <f t="shared" si="153"/>
        <v>53572.524666256097</v>
      </c>
      <c r="BJ78" s="18">
        <f t="shared" si="154"/>
        <v>22945.61789932516</v>
      </c>
      <c r="BK78" s="18">
        <v>46.372</v>
      </c>
      <c r="BL78" s="18">
        <f t="shared" si="169"/>
        <v>12619.621730001649</v>
      </c>
      <c r="BM78" s="18">
        <f t="shared" si="170"/>
        <v>35.50300552471009</v>
      </c>
      <c r="BN78" s="18">
        <f t="shared" si="171"/>
        <v>2346.7683585833643</v>
      </c>
      <c r="BO78" s="18">
        <f t="shared" si="172"/>
        <v>6.8651317410354942</v>
      </c>
      <c r="BP78" s="18">
        <f t="shared" si="173"/>
        <v>3870.1198302176781</v>
      </c>
      <c r="BQ78" s="18">
        <f t="shared" si="174"/>
        <v>2.8850559977626462</v>
      </c>
      <c r="BR78" s="18">
        <f t="shared" si="156"/>
        <v>92.998999999999995</v>
      </c>
      <c r="BS78" s="18">
        <f t="shared" si="157"/>
        <v>12582.826702949533</v>
      </c>
      <c r="BT78" s="18">
        <f t="shared" si="158"/>
        <v>9618.637189647201</v>
      </c>
      <c r="BU78" s="18">
        <f t="shared" si="159"/>
        <v>1794.0803664555535</v>
      </c>
      <c r="BV78" s="18">
        <f t="shared" si="160"/>
        <v>347.32457318919433</v>
      </c>
      <c r="BW78" s="18">
        <f t="shared" si="161"/>
        <v>576.05484646346838</v>
      </c>
      <c r="BX78" s="18">
        <f t="shared" si="162"/>
        <v>246.72972719411135</v>
      </c>
      <c r="CE78" s="18">
        <f>SUM(CF78:CJ78)</f>
        <v>586028.3788636364</v>
      </c>
      <c r="CF78" s="18">
        <v>448554.19999999995</v>
      </c>
      <c r="CG78" s="18">
        <v>83628.91</v>
      </c>
      <c r="CH78" s="18">
        <v>16110.87394736842</v>
      </c>
      <c r="CI78" s="18">
        <v>26568.882488038278</v>
      </c>
      <c r="CJ78" s="18">
        <v>11165.512428229666</v>
      </c>
      <c r="CK78" s="18">
        <f t="shared" si="135"/>
        <v>1756218.6794112399</v>
      </c>
      <c r="CL78" s="18">
        <f t="shared" si="136"/>
        <v>1343077.8399999999</v>
      </c>
      <c r="CM78" s="18">
        <f t="shared" si="137"/>
        <v>250476.59000000003</v>
      </c>
      <c r="CN78" s="18">
        <f t="shared" si="138"/>
        <v>48411.711929390302</v>
      </c>
      <c r="CO78" s="18">
        <f t="shared" si="139"/>
        <v>80141.407154294371</v>
      </c>
      <c r="CP78" s="18">
        <f t="shared" si="140"/>
        <v>34111.130327554827</v>
      </c>
      <c r="CQ78" s="18">
        <v>46.496000000000002</v>
      </c>
      <c r="CR78" s="18">
        <f t="shared" si="163"/>
        <v>12603.845037500781</v>
      </c>
      <c r="CS78" s="18">
        <f t="shared" si="164"/>
        <v>9647.1567446662066</v>
      </c>
      <c r="CT78" s="18">
        <f t="shared" si="165"/>
        <v>1798.6259033035099</v>
      </c>
      <c r="CU78" s="18">
        <f t="shared" si="166"/>
        <v>346.50021394030495</v>
      </c>
      <c r="CV78" s="18">
        <f t="shared" si="167"/>
        <v>571.42297161128431</v>
      </c>
      <c r="CW78" s="18">
        <f t="shared" si="168"/>
        <v>240.1392039794749</v>
      </c>
      <c r="CX78" s="18">
        <f t="shared" si="142"/>
        <v>139.495</v>
      </c>
      <c r="CY78" s="18">
        <f t="shared" si="143"/>
        <v>12589.832462892862</v>
      </c>
      <c r="CZ78" s="18">
        <f t="shared" si="144"/>
        <v>9628.1432309401753</v>
      </c>
      <c r="DA78" s="18">
        <f t="shared" si="145"/>
        <v>1795.5954693716621</v>
      </c>
      <c r="DB78" s="18">
        <f t="shared" si="146"/>
        <v>347.0498005619578</v>
      </c>
      <c r="DC78" s="18">
        <f t="shared" si="147"/>
        <v>574.51096565679325</v>
      </c>
      <c r="DD78" s="18">
        <f t="shared" si="148"/>
        <v>244.53299636226981</v>
      </c>
    </row>
    <row r="79" spans="1:108">
      <c r="A79" s="86" t="s">
        <v>65</v>
      </c>
      <c r="B79" s="86" t="s">
        <v>475</v>
      </c>
      <c r="C79" s="8" t="s">
        <v>66</v>
      </c>
      <c r="D79" s="7" t="s">
        <v>61</v>
      </c>
      <c r="E79" s="86" t="s">
        <v>478</v>
      </c>
    </row>
    <row r="80" spans="1:108" s="18" customFormat="1" ht="26.4">
      <c r="A80" s="15">
        <v>711056</v>
      </c>
      <c r="B80" s="15" t="s">
        <v>475</v>
      </c>
      <c r="C80" s="17" t="s">
        <v>508</v>
      </c>
      <c r="D80" s="16" t="s">
        <v>61</v>
      </c>
      <c r="E80" s="15" t="s">
        <v>478</v>
      </c>
      <c r="F80" s="78">
        <v>1581.6420000000001</v>
      </c>
      <c r="G80" s="78">
        <v>19546.896749772874</v>
      </c>
      <c r="H80" s="19">
        <v>16576.141952477235</v>
      </c>
      <c r="I80" s="19">
        <v>1785.8160443387312</v>
      </c>
      <c r="J80" s="19">
        <v>361.30046418334911</v>
      </c>
      <c r="K80" s="19">
        <v>558.68378169521225</v>
      </c>
      <c r="L80" s="19">
        <v>264.95450707834721</v>
      </c>
      <c r="S80" s="18">
        <f>SUM(T80:X80)</f>
        <v>7233869.2286098693</v>
      </c>
      <c r="T80" s="18">
        <v>6273486.1800000006</v>
      </c>
      <c r="U80" s="18">
        <v>586038.24999999988</v>
      </c>
      <c r="V80" s="18">
        <v>110245.94556930693</v>
      </c>
      <c r="W80" s="18">
        <v>183881.94435643565</v>
      </c>
      <c r="X80" s="18">
        <v>80216.908684126465</v>
      </c>
      <c r="Y80" s="18">
        <v>7233869.2286098693</v>
      </c>
      <c r="Z80" s="18">
        <v>6273486.1800000006</v>
      </c>
      <c r="AA80" s="18">
        <v>586038.24999999988</v>
      </c>
      <c r="AB80" s="18">
        <v>110245.94556930693</v>
      </c>
      <c r="AC80" s="18">
        <v>183881.94435643565</v>
      </c>
      <c r="AD80" s="18">
        <v>80216.908684126465</v>
      </c>
      <c r="AE80" s="18">
        <v>326.654</v>
      </c>
      <c r="AF80" s="18">
        <f t="shared" si="175"/>
        <v>22145.356336092224</v>
      </c>
      <c r="AG80" s="18">
        <f t="shared" si="176"/>
        <v>19205.294225694466</v>
      </c>
      <c r="AH80" s="18">
        <f t="shared" si="177"/>
        <v>1794.0642086121704</v>
      </c>
      <c r="AI80" s="18">
        <f t="shared" si="178"/>
        <v>337.50067523834679</v>
      </c>
      <c r="AJ80" s="18">
        <f t="shared" si="179"/>
        <v>562.92573902794902</v>
      </c>
      <c r="AK80" s="18">
        <f t="shared" si="180"/>
        <v>245.57148751929094</v>
      </c>
      <c r="AL80" s="18">
        <v>326.654</v>
      </c>
      <c r="AM80" s="18">
        <v>22145.356336092224</v>
      </c>
      <c r="AN80" s="18">
        <v>19205.294225694466</v>
      </c>
      <c r="AO80" s="18">
        <v>1794.0642086121704</v>
      </c>
      <c r="AP80" s="18">
        <v>337.50067523834679</v>
      </c>
      <c r="AQ80" s="18">
        <v>562.92573902794902</v>
      </c>
      <c r="AR80" s="18">
        <v>245.57148751929094</v>
      </c>
      <c r="AY80" s="18">
        <f>SUM(AZ80:BD80)</f>
        <v>3101537.2557467539</v>
      </c>
      <c r="AZ80" s="18">
        <v>2693862.5200000005</v>
      </c>
      <c r="BA80" s="18">
        <v>251267.05</v>
      </c>
      <c r="BB80" s="18">
        <v>46798.252894736841</v>
      </c>
      <c r="BC80" s="18">
        <v>77176.277703349289</v>
      </c>
      <c r="BD80" s="18">
        <v>32433.155148667127</v>
      </c>
      <c r="BE80" s="18">
        <f t="shared" si="149"/>
        <v>10335406.484356623</v>
      </c>
      <c r="BF80" s="18">
        <f t="shared" si="150"/>
        <v>8967348.7000000011</v>
      </c>
      <c r="BG80" s="18">
        <f t="shared" si="151"/>
        <v>837305.29999999981</v>
      </c>
      <c r="BH80" s="18">
        <f t="shared" si="152"/>
        <v>157044.19846404379</v>
      </c>
      <c r="BI80" s="18">
        <f t="shared" si="153"/>
        <v>261058.22205978492</v>
      </c>
      <c r="BJ80" s="18">
        <f t="shared" si="154"/>
        <v>112650.06383279359</v>
      </c>
      <c r="BK80" s="18">
        <v>139.803</v>
      </c>
      <c r="BL80" s="18">
        <f t="shared" si="169"/>
        <v>22185.055082843388</v>
      </c>
      <c r="BM80" s="18">
        <f t="shared" si="170"/>
        <v>121.4269024773923</v>
      </c>
      <c r="BN80" s="18">
        <f t="shared" si="171"/>
        <v>2069.2864997258889</v>
      </c>
      <c r="BO80" s="18">
        <f t="shared" si="172"/>
        <v>22.615646939626796</v>
      </c>
      <c r="BP80" s="18">
        <f t="shared" si="173"/>
        <v>3412.5169140362809</v>
      </c>
      <c r="BQ80" s="18">
        <f t="shared" si="174"/>
        <v>9.5041741816029894</v>
      </c>
      <c r="BR80" s="18">
        <f t="shared" si="156"/>
        <v>466.45699999999999</v>
      </c>
      <c r="BS80" s="18">
        <f t="shared" si="157"/>
        <v>22157.254547271503</v>
      </c>
      <c r="BT80" s="18">
        <f t="shared" si="158"/>
        <v>19224.384455587548</v>
      </c>
      <c r="BU80" s="18">
        <f t="shared" si="159"/>
        <v>1795.0321251476553</v>
      </c>
      <c r="BV80" s="18">
        <f t="shared" si="160"/>
        <v>336.67454548660174</v>
      </c>
      <c r="BW80" s="18">
        <f t="shared" si="161"/>
        <v>559.66192394965651</v>
      </c>
      <c r="BX80" s="18">
        <f t="shared" si="162"/>
        <v>241.5014971000405</v>
      </c>
      <c r="CK80" s="18">
        <f t="shared" si="135"/>
        <v>10335406.484356623</v>
      </c>
      <c r="CL80" s="18">
        <f t="shared" si="136"/>
        <v>8967348.7000000011</v>
      </c>
      <c r="CM80" s="18">
        <f t="shared" si="137"/>
        <v>837305.29999999981</v>
      </c>
      <c r="CN80" s="18">
        <f t="shared" si="138"/>
        <v>157044.19846404379</v>
      </c>
      <c r="CO80" s="18">
        <f t="shared" si="139"/>
        <v>261058.22205978492</v>
      </c>
      <c r="CP80" s="18">
        <f t="shared" si="140"/>
        <v>112650.06383279359</v>
      </c>
      <c r="CX80" s="18">
        <f t="shared" si="142"/>
        <v>466.45699999999999</v>
      </c>
      <c r="CY80" s="18">
        <f t="shared" si="143"/>
        <v>22157.254547271503</v>
      </c>
      <c r="CZ80" s="18">
        <f t="shared" si="144"/>
        <v>19224.384455587548</v>
      </c>
      <c r="DA80" s="18">
        <f t="shared" si="145"/>
        <v>1795.0321251476553</v>
      </c>
      <c r="DB80" s="18">
        <f t="shared" si="146"/>
        <v>336.67454548660174</v>
      </c>
      <c r="DC80" s="18">
        <f t="shared" si="147"/>
        <v>559.66192394965651</v>
      </c>
      <c r="DD80" s="18">
        <f t="shared" si="148"/>
        <v>241.5014971000405</v>
      </c>
    </row>
    <row r="81" spans="1:108" s="18" customFormat="1" ht="26.4">
      <c r="A81" s="15" t="s">
        <v>1032</v>
      </c>
      <c r="B81" s="15" t="s">
        <v>475</v>
      </c>
      <c r="C81" s="17" t="s">
        <v>909</v>
      </c>
      <c r="D81" s="16" t="s">
        <v>29</v>
      </c>
      <c r="E81" s="15" t="s">
        <v>478</v>
      </c>
      <c r="F81" s="98">
        <v>136.01900000000001</v>
      </c>
      <c r="G81" s="98">
        <v>7814.4126782795329</v>
      </c>
      <c r="H81" s="18">
        <v>4984.7630110499267</v>
      </c>
      <c r="I81" s="18">
        <v>1799.8498003955331</v>
      </c>
      <c r="J81" s="18">
        <v>321.20064271398729</v>
      </c>
      <c r="K81" s="18">
        <v>462.78127337224532</v>
      </c>
      <c r="L81" s="18">
        <v>245.81795074784003</v>
      </c>
      <c r="CE81" s="18">
        <f>SUM(CF81:CJ81)</f>
        <v>373467.88886363636</v>
      </c>
      <c r="CF81" s="18">
        <v>235398.30000000002</v>
      </c>
      <c r="CG81" s="18">
        <v>84224.319999999963</v>
      </c>
      <c r="CH81" s="18">
        <v>16110.87394736842</v>
      </c>
      <c r="CI81" s="18">
        <v>26568.882488038278</v>
      </c>
      <c r="CJ81" s="18">
        <v>11165.512428229666</v>
      </c>
      <c r="CK81" s="18">
        <f t="shared" si="135"/>
        <v>373467.88886363636</v>
      </c>
      <c r="CL81" s="18">
        <f t="shared" si="136"/>
        <v>235398.30000000002</v>
      </c>
      <c r="CM81" s="18">
        <f t="shared" si="137"/>
        <v>84224.319999999963</v>
      </c>
      <c r="CN81" s="18">
        <f t="shared" si="138"/>
        <v>16110.87394736842</v>
      </c>
      <c r="CO81" s="18">
        <f t="shared" si="139"/>
        <v>26568.882488038278</v>
      </c>
      <c r="CP81" s="18">
        <f t="shared" si="140"/>
        <v>11165.512428229666</v>
      </c>
      <c r="CQ81" s="18">
        <v>46.89</v>
      </c>
      <c r="CR81" s="18">
        <f t="shared" si="163"/>
        <v>7964.7662372283294</v>
      </c>
      <c r="CS81" s="18">
        <f t="shared" si="164"/>
        <v>5020.2239283429308</v>
      </c>
      <c r="CT81" s="18">
        <f t="shared" si="165"/>
        <v>1796.2107059074422</v>
      </c>
      <c r="CU81" s="18">
        <f t="shared" si="166"/>
        <v>343.58869582786139</v>
      </c>
      <c r="CV81" s="18">
        <f t="shared" si="167"/>
        <v>566.62150752907394</v>
      </c>
      <c r="CW81" s="18">
        <f t="shared" si="168"/>
        <v>238.1213996210208</v>
      </c>
      <c r="CX81" s="18">
        <f t="shared" si="142"/>
        <v>46.89</v>
      </c>
      <c r="CY81" s="18">
        <f t="shared" si="143"/>
        <v>7964.7662372283294</v>
      </c>
      <c r="CZ81" s="18">
        <f t="shared" si="144"/>
        <v>5020.2239283429308</v>
      </c>
      <c r="DA81" s="18">
        <f t="shared" si="145"/>
        <v>1796.2107059074422</v>
      </c>
      <c r="DB81" s="18">
        <f t="shared" si="146"/>
        <v>343.58869582786139</v>
      </c>
      <c r="DC81" s="18">
        <f t="shared" si="147"/>
        <v>566.62150752907394</v>
      </c>
      <c r="DD81" s="18">
        <f t="shared" si="148"/>
        <v>238.1213996210208</v>
      </c>
    </row>
    <row r="82" spans="1:108" s="18" customFormat="1" ht="26.4">
      <c r="A82" s="15" t="s">
        <v>68</v>
      </c>
      <c r="B82" s="15" t="s">
        <v>475</v>
      </c>
      <c r="C82" s="17" t="s">
        <v>987</v>
      </c>
      <c r="D82" s="16" t="s">
        <v>27</v>
      </c>
      <c r="E82" s="15" t="s">
        <v>478</v>
      </c>
      <c r="F82" s="78"/>
      <c r="G82" s="78"/>
      <c r="H82" s="19"/>
      <c r="I82" s="19"/>
      <c r="J82" s="19"/>
      <c r="K82" s="19"/>
      <c r="L82" s="19"/>
      <c r="S82" s="18">
        <f>SUM(T82:X82)</f>
        <v>214982.12862745105</v>
      </c>
      <c r="T82" s="18">
        <v>153234.60000000003</v>
      </c>
      <c r="U82" s="18">
        <v>31538.91</v>
      </c>
      <c r="V82" s="18">
        <v>7823.233921568627</v>
      </c>
      <c r="W82" s="18">
        <v>16487.925882352942</v>
      </c>
      <c r="X82" s="18">
        <v>5897.4588235294123</v>
      </c>
      <c r="Y82" s="18">
        <v>214982.12862745105</v>
      </c>
      <c r="Z82" s="18">
        <v>153234.60000000003</v>
      </c>
      <c r="AA82" s="18">
        <v>31538.91</v>
      </c>
      <c r="AB82" s="18">
        <v>7823.233921568627</v>
      </c>
      <c r="AC82" s="18">
        <v>16487.925882352942</v>
      </c>
      <c r="AD82" s="18">
        <v>5897.4588235294123</v>
      </c>
      <c r="AE82" s="18">
        <v>15.268000000000001</v>
      </c>
      <c r="AF82" s="18">
        <f t="shared" si="175"/>
        <v>14080.569074368028</v>
      </c>
      <c r="AG82" s="18">
        <f t="shared" si="176"/>
        <v>10036.324338485723</v>
      </c>
      <c r="AH82" s="18">
        <f t="shared" si="177"/>
        <v>2065.6870578988733</v>
      </c>
      <c r="AI82" s="18">
        <f t="shared" si="178"/>
        <v>512.39415257850578</v>
      </c>
      <c r="AJ82" s="18">
        <f t="shared" si="179"/>
        <v>1079.9008306492626</v>
      </c>
      <c r="AK82" s="18">
        <f t="shared" si="180"/>
        <v>386.26269475565965</v>
      </c>
      <c r="AL82" s="18">
        <v>15.268000000000001</v>
      </c>
      <c r="AM82" s="18">
        <v>14080.569074368028</v>
      </c>
      <c r="AN82" s="18">
        <v>10036.324338485723</v>
      </c>
      <c r="AO82" s="18">
        <v>2065.6870578988733</v>
      </c>
      <c r="AP82" s="18">
        <v>512.39415257850578</v>
      </c>
      <c r="AQ82" s="18">
        <v>1079.9008306492626</v>
      </c>
      <c r="AR82" s="18">
        <v>386.26269475565965</v>
      </c>
      <c r="BE82" s="18">
        <f t="shared" si="149"/>
        <v>214982.12862745105</v>
      </c>
      <c r="BF82" s="18">
        <f t="shared" si="150"/>
        <v>153234.60000000003</v>
      </c>
      <c r="BG82" s="18">
        <f t="shared" si="151"/>
        <v>31538.91</v>
      </c>
      <c r="BH82" s="18">
        <f t="shared" si="152"/>
        <v>7823.233921568627</v>
      </c>
      <c r="BI82" s="18">
        <f t="shared" si="153"/>
        <v>16487.925882352942</v>
      </c>
      <c r="BJ82" s="18">
        <f t="shared" si="154"/>
        <v>5897.4588235294123</v>
      </c>
      <c r="BR82" s="18">
        <f t="shared" si="156"/>
        <v>15.268000000000001</v>
      </c>
      <c r="BS82" s="18">
        <f t="shared" si="157"/>
        <v>14080.569074368028</v>
      </c>
      <c r="BT82" s="18">
        <f t="shared" si="158"/>
        <v>10036.324338485723</v>
      </c>
      <c r="BU82" s="18">
        <f t="shared" si="159"/>
        <v>2065.6870578988733</v>
      </c>
      <c r="BV82" s="18">
        <f t="shared" si="160"/>
        <v>512.39415257850578</v>
      </c>
      <c r="BW82" s="18">
        <f t="shared" si="161"/>
        <v>1079.9008306492626</v>
      </c>
      <c r="BX82" s="18">
        <f t="shared" si="162"/>
        <v>386.26269475565965</v>
      </c>
      <c r="CK82" s="18">
        <f t="shared" si="135"/>
        <v>214982.12862745105</v>
      </c>
      <c r="CL82" s="18">
        <f t="shared" si="136"/>
        <v>153234.60000000003</v>
      </c>
      <c r="CM82" s="18">
        <f t="shared" si="137"/>
        <v>31538.91</v>
      </c>
      <c r="CN82" s="18">
        <f t="shared" si="138"/>
        <v>7823.233921568627</v>
      </c>
      <c r="CO82" s="18">
        <f t="shared" si="139"/>
        <v>16487.925882352942</v>
      </c>
      <c r="CP82" s="18">
        <f t="shared" si="140"/>
        <v>5897.4588235294123</v>
      </c>
      <c r="CX82" s="18">
        <f t="shared" si="142"/>
        <v>15.268000000000001</v>
      </c>
      <c r="CY82" s="18">
        <f t="shared" si="143"/>
        <v>14080.569074368028</v>
      </c>
      <c r="CZ82" s="18">
        <f t="shared" si="144"/>
        <v>10036.324338485723</v>
      </c>
      <c r="DA82" s="18">
        <f t="shared" si="145"/>
        <v>2065.6870578988733</v>
      </c>
      <c r="DB82" s="18">
        <f t="shared" si="146"/>
        <v>512.39415257850578</v>
      </c>
      <c r="DC82" s="18">
        <f t="shared" si="147"/>
        <v>1079.9008306492626</v>
      </c>
      <c r="DD82" s="18">
        <f t="shared" si="148"/>
        <v>386.26269475565965</v>
      </c>
    </row>
    <row r="83" spans="1:108" ht="26.4">
      <c r="A83" s="86" t="s">
        <v>69</v>
      </c>
      <c r="B83" s="86" t="s">
        <v>475</v>
      </c>
      <c r="C83" s="8" t="s">
        <v>511</v>
      </c>
      <c r="D83" s="7" t="s">
        <v>29</v>
      </c>
      <c r="E83" s="86" t="s">
        <v>478</v>
      </c>
    </row>
    <row r="84" spans="1:108">
      <c r="A84" s="86" t="s">
        <v>70</v>
      </c>
      <c r="B84" s="86" t="s">
        <v>475</v>
      </c>
      <c r="C84" s="8" t="s">
        <v>512</v>
      </c>
      <c r="D84" s="7" t="s">
        <v>29</v>
      </c>
      <c r="E84" s="86" t="s">
        <v>478</v>
      </c>
    </row>
    <row r="85" spans="1:108">
      <c r="A85" s="86" t="s">
        <v>71</v>
      </c>
      <c r="B85" s="86" t="s">
        <v>475</v>
      </c>
      <c r="C85" s="8" t="s">
        <v>513</v>
      </c>
      <c r="D85" s="7" t="s">
        <v>486</v>
      </c>
      <c r="E85" s="86" t="s">
        <v>478</v>
      </c>
    </row>
    <row r="86" spans="1:108">
      <c r="A86" s="86" t="s">
        <v>72</v>
      </c>
      <c r="B86" s="86" t="s">
        <v>475</v>
      </c>
      <c r="C86" s="8" t="s">
        <v>73</v>
      </c>
      <c r="D86" s="7" t="s">
        <v>46</v>
      </c>
      <c r="E86" s="86" t="s">
        <v>478</v>
      </c>
    </row>
    <row r="87" spans="1:108">
      <c r="A87" s="86" t="s">
        <v>74</v>
      </c>
      <c r="B87" s="86" t="s">
        <v>475</v>
      </c>
      <c r="C87" s="8" t="s">
        <v>75</v>
      </c>
      <c r="D87" s="7" t="s">
        <v>39</v>
      </c>
      <c r="E87" s="64" t="s">
        <v>810</v>
      </c>
    </row>
    <row r="88" spans="1:108">
      <c r="A88" s="86" t="s">
        <v>811</v>
      </c>
      <c r="B88" s="86" t="s">
        <v>475</v>
      </c>
      <c r="C88" s="8" t="s">
        <v>812</v>
      </c>
      <c r="D88" s="7" t="s">
        <v>39</v>
      </c>
      <c r="E88" s="64" t="s">
        <v>792</v>
      </c>
      <c r="F88" s="78">
        <v>55.588999999999999</v>
      </c>
      <c r="G88" s="78">
        <v>18015.78803226645</v>
      </c>
      <c r="H88" s="19">
        <v>13929.774595693392</v>
      </c>
      <c r="I88" s="19">
        <v>2421.3642986921873</v>
      </c>
      <c r="J88" s="19">
        <v>533.276038881457</v>
      </c>
      <c r="K88" s="19">
        <v>803.51032101233579</v>
      </c>
      <c r="L88" s="19">
        <v>327.86277798707386</v>
      </c>
    </row>
    <row r="89" spans="1:108" s="18" customFormat="1">
      <c r="A89" s="15" t="s">
        <v>778</v>
      </c>
      <c r="B89" s="15" t="s">
        <v>475</v>
      </c>
      <c r="C89" s="17" t="s">
        <v>779</v>
      </c>
      <c r="D89" s="16" t="s">
        <v>46</v>
      </c>
      <c r="E89" s="38" t="s">
        <v>810</v>
      </c>
      <c r="F89" s="98">
        <v>30.068999999999999</v>
      </c>
      <c r="G89" s="98">
        <v>9907.4181754041565</v>
      </c>
      <c r="H89" s="18">
        <v>6778.5519970733976</v>
      </c>
      <c r="I89" s="18">
        <v>1822.6761781236492</v>
      </c>
      <c r="J89" s="18">
        <v>437.08852032090459</v>
      </c>
      <c r="K89" s="18">
        <v>560.92792548619479</v>
      </c>
      <c r="L89" s="18">
        <v>308.17355440000807</v>
      </c>
      <c r="AY89" s="18">
        <f>SUM(AZ89:BD89)</f>
        <v>89280.502110389614</v>
      </c>
      <c r="AZ89" s="18">
        <v>60763.53</v>
      </c>
      <c r="BA89" s="18">
        <v>15696.669999999998</v>
      </c>
      <c r="BB89" s="18">
        <v>3835.9223684210524</v>
      </c>
      <c r="BC89" s="18">
        <v>6325.924401913876</v>
      </c>
      <c r="BD89" s="18">
        <v>2658.455340054682</v>
      </c>
      <c r="BE89" s="18">
        <f t="shared" si="149"/>
        <v>89280.502110389614</v>
      </c>
      <c r="BF89" s="18">
        <f t="shared" si="150"/>
        <v>60763.53</v>
      </c>
      <c r="BG89" s="18">
        <f t="shared" si="151"/>
        <v>15696.669999999998</v>
      </c>
      <c r="BH89" s="18">
        <f t="shared" si="152"/>
        <v>3835.9223684210524</v>
      </c>
      <c r="BI89" s="18">
        <f t="shared" si="153"/>
        <v>6325.924401913876</v>
      </c>
      <c r="BJ89" s="18">
        <f t="shared" si="154"/>
        <v>2658.455340054682</v>
      </c>
      <c r="BK89" s="18">
        <v>8.6829999999999998</v>
      </c>
      <c r="BL89" s="18">
        <f t="shared" si="169"/>
        <v>10282.218370423772</v>
      </c>
      <c r="BM89" s="18">
        <f t="shared" si="170"/>
        <v>5.9095739665268052</v>
      </c>
      <c r="BN89" s="18">
        <f t="shared" si="171"/>
        <v>2656.1424036503427</v>
      </c>
      <c r="BO89" s="18">
        <f t="shared" si="172"/>
        <v>1.4441704492761138</v>
      </c>
      <c r="BP89" s="18">
        <f t="shared" si="173"/>
        <v>4380.3170221941091</v>
      </c>
      <c r="BQ89" s="18">
        <f t="shared" si="174"/>
        <v>0.60690934619226644</v>
      </c>
      <c r="BR89" s="18">
        <f t="shared" si="156"/>
        <v>8.6829999999999998</v>
      </c>
      <c r="BS89" s="18">
        <f t="shared" si="157"/>
        <v>10282.218370423772</v>
      </c>
      <c r="BT89" s="18">
        <f t="shared" si="158"/>
        <v>6997.9880225728439</v>
      </c>
      <c r="BU89" s="18">
        <f t="shared" si="159"/>
        <v>1807.7473223540248</v>
      </c>
      <c r="BV89" s="18">
        <f t="shared" si="160"/>
        <v>441.77385332500893</v>
      </c>
      <c r="BW89" s="18">
        <f t="shared" si="161"/>
        <v>728.54133386086335</v>
      </c>
      <c r="BX89" s="18">
        <f t="shared" si="162"/>
        <v>306.16783831103101</v>
      </c>
      <c r="CK89" s="18">
        <f t="shared" si="135"/>
        <v>89280.502110389614</v>
      </c>
      <c r="CL89" s="18">
        <f t="shared" si="136"/>
        <v>60763.53</v>
      </c>
      <c r="CM89" s="18">
        <f t="shared" si="137"/>
        <v>15696.669999999998</v>
      </c>
      <c r="CN89" s="18">
        <f t="shared" si="138"/>
        <v>3835.9223684210524</v>
      </c>
      <c r="CO89" s="18">
        <f t="shared" si="139"/>
        <v>6325.924401913876</v>
      </c>
      <c r="CP89" s="18">
        <f t="shared" si="140"/>
        <v>2658.455340054682</v>
      </c>
      <c r="CX89" s="18">
        <f t="shared" si="142"/>
        <v>8.6829999999999998</v>
      </c>
      <c r="CY89" s="18">
        <f t="shared" si="143"/>
        <v>10282.218370423772</v>
      </c>
      <c r="CZ89" s="18">
        <f t="shared" si="144"/>
        <v>6997.9880225728439</v>
      </c>
      <c r="DA89" s="18">
        <f t="shared" si="145"/>
        <v>1807.7473223540248</v>
      </c>
      <c r="DB89" s="18">
        <f t="shared" si="146"/>
        <v>441.77385332500893</v>
      </c>
      <c r="DC89" s="18">
        <f t="shared" si="147"/>
        <v>728.54133386086335</v>
      </c>
      <c r="DD89" s="18">
        <f t="shared" si="148"/>
        <v>306.16783831103101</v>
      </c>
    </row>
    <row r="90" spans="1:108">
      <c r="A90" s="86" t="s">
        <v>781</v>
      </c>
      <c r="B90" s="86" t="s">
        <v>475</v>
      </c>
      <c r="C90" s="8" t="s">
        <v>782</v>
      </c>
      <c r="D90" s="7" t="s">
        <v>783</v>
      </c>
      <c r="E90" s="67" t="s">
        <v>810</v>
      </c>
    </row>
    <row r="91" spans="1:108" s="18" customFormat="1">
      <c r="A91" s="15" t="s">
        <v>784</v>
      </c>
      <c r="B91" s="15" t="s">
        <v>475</v>
      </c>
      <c r="C91" s="17" t="s">
        <v>785</v>
      </c>
      <c r="D91" s="16" t="s">
        <v>786</v>
      </c>
      <c r="E91" s="38" t="s">
        <v>810</v>
      </c>
      <c r="F91" s="98">
        <v>176.67200000000003</v>
      </c>
      <c r="G91" s="98">
        <v>7484.9902061213952</v>
      </c>
      <c r="H91" s="18">
        <v>4696.378939503712</v>
      </c>
      <c r="I91" s="18">
        <v>1772.336703042927</v>
      </c>
      <c r="J91" s="18">
        <v>311.4616938284513</v>
      </c>
      <c r="K91" s="18">
        <v>469.03148668962251</v>
      </c>
      <c r="L91" s="18">
        <v>235.78138305668227</v>
      </c>
      <c r="AY91" s="18">
        <f>SUM(AZ91:BD91)</f>
        <v>287257.88675324677</v>
      </c>
      <c r="AZ91" s="18">
        <v>178238.98</v>
      </c>
      <c r="BA91" s="18">
        <v>67993.940000000017</v>
      </c>
      <c r="BB91" s="18">
        <v>12274.951578947368</v>
      </c>
      <c r="BC91" s="18">
        <v>20242.958086124403</v>
      </c>
      <c r="BD91" s="18">
        <v>8507.0570881749827</v>
      </c>
      <c r="BE91" s="18">
        <f t="shared" si="149"/>
        <v>287257.88675324677</v>
      </c>
      <c r="BF91" s="18">
        <f t="shared" si="150"/>
        <v>178238.98</v>
      </c>
      <c r="BG91" s="18">
        <f t="shared" si="151"/>
        <v>67993.940000000017</v>
      </c>
      <c r="BH91" s="18">
        <f t="shared" si="152"/>
        <v>12274.951578947368</v>
      </c>
      <c r="BI91" s="18">
        <f t="shared" si="153"/>
        <v>20242.958086124403</v>
      </c>
      <c r="BJ91" s="18">
        <f t="shared" si="154"/>
        <v>8507.0570881749827</v>
      </c>
      <c r="BK91" s="18">
        <v>37.442</v>
      </c>
      <c r="BL91" s="18">
        <f t="shared" si="169"/>
        <v>7672.0764583421496</v>
      </c>
      <c r="BM91" s="18">
        <f t="shared" si="170"/>
        <v>23.232169409129622</v>
      </c>
      <c r="BN91" s="18">
        <f t="shared" si="171"/>
        <v>2926.7150562908782</v>
      </c>
      <c r="BO91" s="18">
        <f t="shared" si="172"/>
        <v>4.1941054536767295</v>
      </c>
      <c r="BP91" s="18">
        <f t="shared" si="173"/>
        <v>4826.5257775954524</v>
      </c>
      <c r="BQ91" s="18">
        <f t="shared" si="174"/>
        <v>1.7625632763973655</v>
      </c>
      <c r="BR91" s="18">
        <f t="shared" si="156"/>
        <v>37.442</v>
      </c>
      <c r="BS91" s="18">
        <f t="shared" si="157"/>
        <v>7672.0764583421496</v>
      </c>
      <c r="BT91" s="18">
        <f t="shared" si="158"/>
        <v>4760.4022221035202</v>
      </c>
      <c r="BU91" s="18">
        <f t="shared" si="159"/>
        <v>1815.9804497622995</v>
      </c>
      <c r="BV91" s="18">
        <f t="shared" si="160"/>
        <v>327.83909991312879</v>
      </c>
      <c r="BW91" s="18">
        <f t="shared" si="161"/>
        <v>540.64841851729079</v>
      </c>
      <c r="BX91" s="18">
        <f t="shared" si="162"/>
        <v>227.20626804591055</v>
      </c>
      <c r="CK91" s="18">
        <f t="shared" si="135"/>
        <v>287257.88675324677</v>
      </c>
      <c r="CL91" s="18">
        <f t="shared" si="136"/>
        <v>178238.98</v>
      </c>
      <c r="CM91" s="18">
        <f t="shared" si="137"/>
        <v>67993.940000000017</v>
      </c>
      <c r="CN91" s="18">
        <f t="shared" si="138"/>
        <v>12274.951578947368</v>
      </c>
      <c r="CO91" s="18">
        <f t="shared" si="139"/>
        <v>20242.958086124403</v>
      </c>
      <c r="CP91" s="18">
        <f t="shared" si="140"/>
        <v>8507.0570881749827</v>
      </c>
      <c r="CX91" s="18">
        <f t="shared" si="142"/>
        <v>37.442</v>
      </c>
      <c r="CY91" s="18">
        <f t="shared" si="143"/>
        <v>7672.0764583421496</v>
      </c>
      <c r="CZ91" s="18">
        <f t="shared" si="144"/>
        <v>4760.4022221035202</v>
      </c>
      <c r="DA91" s="18">
        <f t="shared" si="145"/>
        <v>1815.9804497622995</v>
      </c>
      <c r="DB91" s="18">
        <f t="shared" si="146"/>
        <v>327.83909991312879</v>
      </c>
      <c r="DC91" s="18">
        <f t="shared" si="147"/>
        <v>540.64841851729079</v>
      </c>
      <c r="DD91" s="18">
        <f t="shared" si="148"/>
        <v>227.20626804591055</v>
      </c>
    </row>
    <row r="92" spans="1:108" s="18" customFormat="1" ht="26.4">
      <c r="A92" s="15" t="s">
        <v>1033</v>
      </c>
      <c r="B92" s="15" t="s">
        <v>952</v>
      </c>
      <c r="C92" s="17" t="s">
        <v>1034</v>
      </c>
      <c r="D92" s="16" t="s">
        <v>27</v>
      </c>
      <c r="E92" s="38" t="s">
        <v>953</v>
      </c>
      <c r="F92" s="98">
        <v>25.849</v>
      </c>
      <c r="G92" s="98">
        <v>12698.727099451507</v>
      </c>
      <c r="H92" s="18">
        <v>9042.5877209950104</v>
      </c>
      <c r="I92" s="18">
        <v>2085.0717629308674</v>
      </c>
      <c r="J92" s="18">
        <v>561.60282891654128</v>
      </c>
      <c r="K92" s="18">
        <v>656.48177575630245</v>
      </c>
      <c r="L92" s="18">
        <v>352.98301085278473</v>
      </c>
      <c r="CE92" s="18">
        <f>SUM(CF92:CJ92)</f>
        <v>546831.22184615396</v>
      </c>
      <c r="CF92" s="18">
        <v>400755.52</v>
      </c>
      <c r="CG92" s="18">
        <v>88577.7</v>
      </c>
      <c r="CH92" s="18">
        <v>16782.09995604396</v>
      </c>
      <c r="CI92" s="18">
        <v>28358.244659340668</v>
      </c>
      <c r="CJ92" s="18">
        <v>12357.657230769233</v>
      </c>
      <c r="CK92" s="18">
        <f t="shared" si="135"/>
        <v>546831.22184615396</v>
      </c>
      <c r="CL92" s="18">
        <f t="shared" si="136"/>
        <v>400755.52</v>
      </c>
      <c r="CM92" s="18">
        <f t="shared" si="137"/>
        <v>88577.7</v>
      </c>
      <c r="CN92" s="18">
        <f t="shared" si="138"/>
        <v>16782.09995604396</v>
      </c>
      <c r="CO92" s="18">
        <f t="shared" si="139"/>
        <v>28358.244659340668</v>
      </c>
      <c r="CP92" s="18">
        <f t="shared" si="140"/>
        <v>12357.657230769233</v>
      </c>
      <c r="CQ92" s="18">
        <v>42.424999999999997</v>
      </c>
      <c r="CR92" s="18">
        <f t="shared" si="163"/>
        <v>12889.362919178644</v>
      </c>
      <c r="CS92" s="18">
        <f t="shared" si="164"/>
        <v>9446.2114319387165</v>
      </c>
      <c r="CT92" s="18">
        <f t="shared" si="165"/>
        <v>2087.8656452563346</v>
      </c>
      <c r="CU92" s="18">
        <f t="shared" si="166"/>
        <v>395.57100662448937</v>
      </c>
      <c r="CV92" s="18">
        <f t="shared" si="167"/>
        <v>668.43240210584963</v>
      </c>
      <c r="CW92" s="18">
        <f t="shared" si="168"/>
        <v>291.28243325325241</v>
      </c>
      <c r="CX92" s="18">
        <f t="shared" si="142"/>
        <v>42.424999999999997</v>
      </c>
      <c r="CY92" s="18">
        <f t="shared" si="143"/>
        <v>12889.362919178644</v>
      </c>
      <c r="CZ92" s="18">
        <f t="shared" si="144"/>
        <v>9446.2114319387165</v>
      </c>
      <c r="DA92" s="18">
        <f t="shared" si="145"/>
        <v>2087.8656452563346</v>
      </c>
      <c r="DB92" s="18">
        <f t="shared" si="146"/>
        <v>395.57100662448937</v>
      </c>
      <c r="DC92" s="18">
        <f t="shared" si="147"/>
        <v>668.43240210584963</v>
      </c>
      <c r="DD92" s="18">
        <f t="shared" si="148"/>
        <v>291.28243325325241</v>
      </c>
    </row>
    <row r="93" spans="1:108">
      <c r="A93" s="86" t="s">
        <v>76</v>
      </c>
      <c r="B93" s="86" t="s">
        <v>475</v>
      </c>
      <c r="C93" s="8" t="s">
        <v>77</v>
      </c>
      <c r="D93" s="7" t="s">
        <v>29</v>
      </c>
      <c r="E93" s="86" t="s">
        <v>478</v>
      </c>
    </row>
    <row r="94" spans="1:108">
      <c r="A94" s="86" t="s">
        <v>78</v>
      </c>
      <c r="B94" s="86" t="s">
        <v>475</v>
      </c>
      <c r="C94" s="8" t="s">
        <v>963</v>
      </c>
      <c r="D94" s="7" t="s">
        <v>27</v>
      </c>
      <c r="E94" s="86" t="s">
        <v>478</v>
      </c>
      <c r="F94" s="78">
        <v>272.78399999999999</v>
      </c>
      <c r="G94" s="78">
        <v>12806.664061262813</v>
      </c>
      <c r="H94" s="19">
        <v>8756.6816235556344</v>
      </c>
      <c r="I94" s="19">
        <v>2408.7307540031679</v>
      </c>
      <c r="J94" s="19">
        <v>492.19818794703656</v>
      </c>
      <c r="K94" s="19">
        <v>786.26759625374382</v>
      </c>
      <c r="L94" s="19">
        <v>362.7858995032305</v>
      </c>
    </row>
    <row r="95" spans="1:108">
      <c r="A95" s="86" t="s">
        <v>79</v>
      </c>
      <c r="B95" s="86" t="s">
        <v>475</v>
      </c>
      <c r="C95" s="8" t="s">
        <v>515</v>
      </c>
      <c r="D95" s="7" t="s">
        <v>39</v>
      </c>
      <c r="E95" s="86" t="s">
        <v>478</v>
      </c>
    </row>
    <row r="96" spans="1:108" s="18" customFormat="1">
      <c r="A96" s="15" t="s">
        <v>1035</v>
      </c>
      <c r="B96" s="15" t="s">
        <v>475</v>
      </c>
      <c r="C96" s="17" t="s">
        <v>1036</v>
      </c>
      <c r="D96" s="16" t="s">
        <v>39</v>
      </c>
      <c r="E96" s="15" t="s">
        <v>478</v>
      </c>
      <c r="F96" s="98">
        <v>106.56</v>
      </c>
      <c r="G96" s="98">
        <v>16875.168311509358</v>
      </c>
      <c r="H96" s="18">
        <v>12794.39480105105</v>
      </c>
      <c r="I96" s="18">
        <v>2381.9222972972966</v>
      </c>
      <c r="J96" s="18">
        <v>463.61379538277333</v>
      </c>
      <c r="K96" s="18">
        <v>871.16961643145078</v>
      </c>
      <c r="L96" s="18">
        <v>364.06780134678581</v>
      </c>
      <c r="CE96" s="18">
        <f>SUM(CF96:CJ96)</f>
        <v>561053.1663076923</v>
      </c>
      <c r="CF96" s="18">
        <v>431345.93</v>
      </c>
      <c r="CG96" s="18">
        <v>74822.780000000013</v>
      </c>
      <c r="CH96" s="18">
        <v>16019.277230769232</v>
      </c>
      <c r="CI96" s="18">
        <v>27069.233538461544</v>
      </c>
      <c r="CJ96" s="18">
        <v>11795.945538461539</v>
      </c>
      <c r="CK96" s="18">
        <f t="shared" si="135"/>
        <v>561053.1663076923</v>
      </c>
      <c r="CL96" s="18">
        <f t="shared" si="136"/>
        <v>431345.93</v>
      </c>
      <c r="CM96" s="18">
        <f t="shared" si="137"/>
        <v>74822.780000000013</v>
      </c>
      <c r="CN96" s="18">
        <f t="shared" si="138"/>
        <v>16019.277230769232</v>
      </c>
      <c r="CO96" s="18">
        <f t="shared" si="139"/>
        <v>27069.233538461544</v>
      </c>
      <c r="CP96" s="18">
        <f t="shared" si="140"/>
        <v>11795.945538461539</v>
      </c>
      <c r="CQ96" s="18">
        <v>31.209</v>
      </c>
      <c r="CR96" s="18">
        <f t="shared" si="163"/>
        <v>17977.287523076429</v>
      </c>
      <c r="CS96" s="18">
        <f t="shared" si="164"/>
        <v>13821.203178570284</v>
      </c>
      <c r="CT96" s="18">
        <f t="shared" si="165"/>
        <v>2397.4744464737742</v>
      </c>
      <c r="CU96" s="18">
        <f t="shared" si="166"/>
        <v>513.29030826906444</v>
      </c>
      <c r="CV96" s="18">
        <f t="shared" si="167"/>
        <v>867.35344094528966</v>
      </c>
      <c r="CW96" s="18">
        <f t="shared" si="168"/>
        <v>377.9661488180185</v>
      </c>
      <c r="CX96" s="18">
        <f t="shared" si="142"/>
        <v>31.209</v>
      </c>
      <c r="CY96" s="18">
        <f t="shared" si="143"/>
        <v>17977.287523076429</v>
      </c>
      <c r="CZ96" s="18">
        <f t="shared" si="144"/>
        <v>13821.203178570284</v>
      </c>
      <c r="DA96" s="18">
        <f t="shared" si="145"/>
        <v>2397.4744464737742</v>
      </c>
      <c r="DB96" s="18">
        <f t="shared" si="146"/>
        <v>513.29030826906444</v>
      </c>
      <c r="DC96" s="18">
        <f t="shared" si="147"/>
        <v>867.35344094528966</v>
      </c>
      <c r="DD96" s="18">
        <f t="shared" si="148"/>
        <v>377.9661488180185</v>
      </c>
    </row>
    <row r="97" spans="1:108" ht="26.4">
      <c r="A97" s="86" t="s">
        <v>81</v>
      </c>
      <c r="B97" s="86" t="s">
        <v>475</v>
      </c>
      <c r="C97" s="8" t="s">
        <v>517</v>
      </c>
      <c r="D97" s="7" t="s">
        <v>46</v>
      </c>
      <c r="E97" s="86" t="s">
        <v>478</v>
      </c>
    </row>
    <row r="98" spans="1:108" ht="26.4">
      <c r="A98" s="86" t="s">
        <v>518</v>
      </c>
      <c r="B98" s="86" t="s">
        <v>475</v>
      </c>
      <c r="C98" s="8" t="s">
        <v>519</v>
      </c>
      <c r="D98" s="7" t="s">
        <v>119</v>
      </c>
      <c r="E98" s="86" t="s">
        <v>478</v>
      </c>
      <c r="F98" s="78">
        <v>64.882000000000005</v>
      </c>
      <c r="G98" s="78">
        <v>15223.609713448242</v>
      </c>
      <c r="H98" s="19">
        <v>10918.857001941986</v>
      </c>
      <c r="I98" s="19">
        <v>2435.3148793193791</v>
      </c>
      <c r="J98" s="19">
        <v>495.80800263003243</v>
      </c>
      <c r="K98" s="19">
        <v>987.9196345842056</v>
      </c>
      <c r="L98" s="19">
        <v>385.71019497263882</v>
      </c>
    </row>
    <row r="99" spans="1:108" s="18" customFormat="1">
      <c r="A99" s="15" t="s">
        <v>1037</v>
      </c>
      <c r="B99" s="15" t="s">
        <v>475</v>
      </c>
      <c r="C99" s="17" t="s">
        <v>910</v>
      </c>
      <c r="D99" s="16" t="s">
        <v>24</v>
      </c>
      <c r="E99" s="15" t="s">
        <v>478</v>
      </c>
      <c r="F99" s="98">
        <v>18.63</v>
      </c>
      <c r="G99" s="98">
        <v>7371.9536346659534</v>
      </c>
      <c r="H99" s="18">
        <v>3969.2957595276434</v>
      </c>
      <c r="I99" s="18">
        <v>2044.606548577563</v>
      </c>
      <c r="J99" s="18">
        <v>425.20841844341595</v>
      </c>
      <c r="K99" s="18">
        <v>600.0027776410559</v>
      </c>
      <c r="L99" s="18">
        <v>332.84013047627411</v>
      </c>
      <c r="CE99" s="18">
        <f>SUM(CF99:CJ99)</f>
        <v>173042.9309230769</v>
      </c>
      <c r="CF99" s="18">
        <v>103373.82</v>
      </c>
      <c r="CG99" s="18">
        <v>40920.109999999986</v>
      </c>
      <c r="CH99" s="18">
        <v>8391.0499780219798</v>
      </c>
      <c r="CI99" s="18">
        <v>14179.122329670334</v>
      </c>
      <c r="CJ99" s="18">
        <v>6178.8286153846166</v>
      </c>
      <c r="CK99" s="18">
        <f t="shared" si="135"/>
        <v>173042.9309230769</v>
      </c>
      <c r="CL99" s="18">
        <f t="shared" si="136"/>
        <v>103373.82</v>
      </c>
      <c r="CM99" s="18">
        <f t="shared" si="137"/>
        <v>40920.109999999986</v>
      </c>
      <c r="CN99" s="18">
        <f t="shared" si="138"/>
        <v>8391.0499780219798</v>
      </c>
      <c r="CO99" s="18">
        <f t="shared" si="139"/>
        <v>14179.122329670334</v>
      </c>
      <c r="CP99" s="18">
        <f t="shared" si="140"/>
        <v>6178.8286153846166</v>
      </c>
      <c r="CQ99" s="18">
        <v>19.850999999999999</v>
      </c>
      <c r="CR99" s="18">
        <f t="shared" si="163"/>
        <v>8717.0888581470408</v>
      </c>
      <c r="CS99" s="18">
        <f t="shared" si="164"/>
        <v>5207.4867764848123</v>
      </c>
      <c r="CT99" s="18">
        <f t="shared" si="165"/>
        <v>2061.3626517555786</v>
      </c>
      <c r="CU99" s="18">
        <f t="shared" si="166"/>
        <v>422.70162601491006</v>
      </c>
      <c r="CV99" s="18">
        <f t="shared" si="167"/>
        <v>714.27748373736006</v>
      </c>
      <c r="CW99" s="18">
        <f t="shared" si="168"/>
        <v>311.26032015438096</v>
      </c>
      <c r="CX99" s="18">
        <f t="shared" si="142"/>
        <v>19.850999999999999</v>
      </c>
      <c r="CY99" s="18">
        <f t="shared" si="143"/>
        <v>8717.0888581470408</v>
      </c>
      <c r="CZ99" s="18">
        <f t="shared" si="144"/>
        <v>5207.4867764848123</v>
      </c>
      <c r="DA99" s="18">
        <f t="shared" si="145"/>
        <v>2061.3626517555786</v>
      </c>
      <c r="DB99" s="18">
        <f t="shared" si="146"/>
        <v>422.70162601491006</v>
      </c>
      <c r="DC99" s="18">
        <f t="shared" si="147"/>
        <v>714.27748373736006</v>
      </c>
      <c r="DD99" s="18">
        <f t="shared" si="148"/>
        <v>311.26032015438096</v>
      </c>
    </row>
    <row r="100" spans="1:108">
      <c r="A100" s="86" t="s">
        <v>83</v>
      </c>
      <c r="B100" s="86" t="s">
        <v>475</v>
      </c>
      <c r="C100" s="8" t="s">
        <v>521</v>
      </c>
      <c r="D100" s="7" t="s">
        <v>29</v>
      </c>
      <c r="E100" s="86" t="s">
        <v>478</v>
      </c>
      <c r="F100" s="78">
        <v>29.518000000000001</v>
      </c>
      <c r="G100" s="78">
        <v>11563.342817172943</v>
      </c>
      <c r="H100" s="19">
        <v>7830.0613185175143</v>
      </c>
      <c r="I100" s="19">
        <v>2434.3522596381868</v>
      </c>
      <c r="J100" s="19">
        <v>358.69950880277577</v>
      </c>
      <c r="K100" s="19">
        <v>646.98595530088176</v>
      </c>
      <c r="L100" s="19">
        <v>293.24377491358359</v>
      </c>
    </row>
    <row r="101" spans="1:108">
      <c r="A101" s="86" t="s">
        <v>84</v>
      </c>
      <c r="B101" s="86" t="s">
        <v>475</v>
      </c>
      <c r="C101" s="8" t="s">
        <v>85</v>
      </c>
      <c r="D101" s="7" t="s">
        <v>86</v>
      </c>
      <c r="E101" s="86" t="s">
        <v>478</v>
      </c>
    </row>
    <row r="102" spans="1:108">
      <c r="A102" s="86" t="s">
        <v>87</v>
      </c>
      <c r="B102" s="86" t="s">
        <v>475</v>
      </c>
      <c r="C102" s="8" t="s">
        <v>88</v>
      </c>
      <c r="D102" s="7" t="s">
        <v>89</v>
      </c>
      <c r="E102" s="86" t="s">
        <v>478</v>
      </c>
      <c r="F102" s="78">
        <v>30.405999999999999</v>
      </c>
      <c r="G102" s="78">
        <v>76264.582675387908</v>
      </c>
      <c r="H102" s="19">
        <v>69108.992633032962</v>
      </c>
      <c r="I102" s="19">
        <v>2444.4103137538641</v>
      </c>
      <c r="J102" s="19">
        <v>1308.9876707942667</v>
      </c>
      <c r="K102" s="19">
        <v>2385.124538504147</v>
      </c>
      <c r="L102" s="19">
        <v>1017.0675193026709</v>
      </c>
    </row>
    <row r="103" spans="1:108" s="18" customFormat="1" ht="26.4">
      <c r="A103" s="15" t="s">
        <v>1038</v>
      </c>
      <c r="B103" s="15" t="s">
        <v>475</v>
      </c>
      <c r="C103" s="17" t="s">
        <v>954</v>
      </c>
      <c r="D103" s="16" t="s">
        <v>86</v>
      </c>
      <c r="E103" s="15" t="s">
        <v>478</v>
      </c>
      <c r="F103" s="98">
        <v>8.891</v>
      </c>
      <c r="G103" s="98">
        <v>40170.823813873343</v>
      </c>
      <c r="H103" s="18">
        <v>35074.786863120011</v>
      </c>
      <c r="I103" s="18">
        <v>2050.9706444719382</v>
      </c>
      <c r="J103" s="18">
        <v>1088.5068439743318</v>
      </c>
      <c r="K103" s="18">
        <v>1272.4026109942386</v>
      </c>
      <c r="L103" s="18">
        <v>684.15685131283556</v>
      </c>
      <c r="CE103" s="18">
        <f>SUM(CF103:CJ103)</f>
        <v>380101.91753846151</v>
      </c>
      <c r="CF103" s="18">
        <v>324526.21999999997</v>
      </c>
      <c r="CG103" s="18">
        <v>18986.060000000001</v>
      </c>
      <c r="CH103" s="18">
        <v>10679.518153846155</v>
      </c>
      <c r="CI103" s="18">
        <v>18046.155692307693</v>
      </c>
      <c r="CJ103" s="18">
        <v>7863.9636923076923</v>
      </c>
      <c r="CK103" s="18">
        <f t="shared" si="135"/>
        <v>380101.91753846151</v>
      </c>
      <c r="CL103" s="18">
        <f t="shared" si="136"/>
        <v>324526.21999999997</v>
      </c>
      <c r="CM103" s="18">
        <f t="shared" si="137"/>
        <v>18986.060000000001</v>
      </c>
      <c r="CN103" s="18">
        <f t="shared" si="138"/>
        <v>10679.518153846155</v>
      </c>
      <c r="CO103" s="18">
        <f t="shared" si="139"/>
        <v>18046.155692307693</v>
      </c>
      <c r="CP103" s="18">
        <f t="shared" si="140"/>
        <v>7863.9636923076923</v>
      </c>
      <c r="CQ103" s="18">
        <v>9.3580000000000005</v>
      </c>
      <c r="CR103" s="18">
        <f t="shared" si="163"/>
        <v>40617.858253735998</v>
      </c>
      <c r="CS103" s="18">
        <f t="shared" si="164"/>
        <v>34679.014746740751</v>
      </c>
      <c r="CT103" s="18">
        <f t="shared" si="165"/>
        <v>2028.8587304979696</v>
      </c>
      <c r="CU103" s="18">
        <f t="shared" si="166"/>
        <v>1141.2180117382084</v>
      </c>
      <c r="CV103" s="18">
        <f t="shared" si="167"/>
        <v>1928.4201423709865</v>
      </c>
      <c r="CW103" s="18">
        <f t="shared" si="168"/>
        <v>840.34662238808414</v>
      </c>
      <c r="CX103" s="18">
        <f t="shared" si="142"/>
        <v>9.3580000000000005</v>
      </c>
      <c r="CY103" s="18">
        <f t="shared" si="143"/>
        <v>40617.858253735998</v>
      </c>
      <c r="CZ103" s="18">
        <f t="shared" si="144"/>
        <v>34679.014746740751</v>
      </c>
      <c r="DA103" s="18">
        <f t="shared" si="145"/>
        <v>2028.8587304979696</v>
      </c>
      <c r="DB103" s="18">
        <f t="shared" si="146"/>
        <v>1141.2180117382084</v>
      </c>
      <c r="DC103" s="18">
        <f t="shared" si="147"/>
        <v>1928.4201423709865</v>
      </c>
      <c r="DD103" s="18">
        <f t="shared" si="148"/>
        <v>840.34662238808414</v>
      </c>
    </row>
    <row r="104" spans="1:108" s="18" customFormat="1">
      <c r="A104" s="15" t="s">
        <v>924</v>
      </c>
      <c r="B104" s="15" t="s">
        <v>475</v>
      </c>
      <c r="C104" s="17" t="s">
        <v>923</v>
      </c>
      <c r="D104" s="16" t="s">
        <v>92</v>
      </c>
      <c r="E104" s="15" t="s">
        <v>478</v>
      </c>
      <c r="F104" s="98">
        <v>459.88299999999998</v>
      </c>
      <c r="G104" s="98">
        <v>15159.051313190095</v>
      </c>
      <c r="H104" s="18">
        <v>12294.15370866068</v>
      </c>
      <c r="I104" s="18">
        <v>1744.9208603057734</v>
      </c>
      <c r="J104" s="18">
        <v>426.81463559460462</v>
      </c>
      <c r="K104" s="18">
        <v>656.37466257110123</v>
      </c>
      <c r="L104" s="18">
        <v>298.91574825653862</v>
      </c>
      <c r="AY104" s="18">
        <f>SUM(AZ104:BD104)</f>
        <v>2130984.2344805193</v>
      </c>
      <c r="AZ104" s="18">
        <v>1756576.07</v>
      </c>
      <c r="BA104" s="18">
        <v>225692.66</v>
      </c>
      <c r="BB104" s="18">
        <v>44496.69947368421</v>
      </c>
      <c r="BC104" s="18">
        <v>73380.723062200967</v>
      </c>
      <c r="BD104" s="18">
        <v>30838.081944634316</v>
      </c>
      <c r="BE104" s="18">
        <f t="shared" si="149"/>
        <v>2130984.2344805193</v>
      </c>
      <c r="BF104" s="18">
        <f t="shared" si="150"/>
        <v>1756576.07</v>
      </c>
      <c r="BG104" s="18">
        <f t="shared" si="151"/>
        <v>225692.66</v>
      </c>
      <c r="BH104" s="18">
        <f t="shared" si="152"/>
        <v>44496.69947368421</v>
      </c>
      <c r="BI104" s="18">
        <f t="shared" si="153"/>
        <v>73380.723062200967</v>
      </c>
      <c r="BJ104" s="18">
        <f t="shared" si="154"/>
        <v>30838.081944634316</v>
      </c>
      <c r="BK104" s="18">
        <v>134.04400000000001</v>
      </c>
      <c r="BL104" s="18">
        <f t="shared" si="169"/>
        <v>15897.647298502874</v>
      </c>
      <c r="BM104" s="18">
        <f t="shared" si="170"/>
        <v>110.49283186483963</v>
      </c>
      <c r="BN104" s="18">
        <f t="shared" si="171"/>
        <v>2042.6000147781403</v>
      </c>
      <c r="BO104" s="18">
        <f t="shared" si="172"/>
        <v>21.784343068516659</v>
      </c>
      <c r="BP104" s="18">
        <f t="shared" si="173"/>
        <v>3368.5075024480698</v>
      </c>
      <c r="BQ104" s="18">
        <f t="shared" si="174"/>
        <v>9.1548206207712699</v>
      </c>
      <c r="BR104" s="18">
        <f t="shared" si="156"/>
        <v>134.04400000000001</v>
      </c>
      <c r="BS104" s="18">
        <f t="shared" si="157"/>
        <v>15897.647298502874</v>
      </c>
      <c r="BT104" s="18">
        <f t="shared" si="158"/>
        <v>13104.473680284085</v>
      </c>
      <c r="BU104" s="18">
        <f t="shared" si="159"/>
        <v>1683.7207185700217</v>
      </c>
      <c r="BV104" s="18">
        <f t="shared" si="160"/>
        <v>331.95592099373494</v>
      </c>
      <c r="BW104" s="18">
        <f t="shared" si="161"/>
        <v>547.43758066158102</v>
      </c>
      <c r="BX104" s="18">
        <f t="shared" si="162"/>
        <v>230.05939799345225</v>
      </c>
      <c r="CK104" s="18">
        <f t="shared" si="135"/>
        <v>2130984.2344805193</v>
      </c>
      <c r="CL104" s="18">
        <f t="shared" si="136"/>
        <v>1756576.07</v>
      </c>
      <c r="CM104" s="18">
        <f t="shared" si="137"/>
        <v>225692.66</v>
      </c>
      <c r="CN104" s="18">
        <f t="shared" si="138"/>
        <v>44496.69947368421</v>
      </c>
      <c r="CO104" s="18">
        <f t="shared" si="139"/>
        <v>73380.723062200967</v>
      </c>
      <c r="CP104" s="18">
        <f t="shared" si="140"/>
        <v>30838.081944634316</v>
      </c>
      <c r="CX104" s="18">
        <f t="shared" si="142"/>
        <v>134.04400000000001</v>
      </c>
      <c r="CY104" s="18">
        <f t="shared" si="143"/>
        <v>15897.647298502874</v>
      </c>
      <c r="CZ104" s="18">
        <f t="shared" si="144"/>
        <v>13104.473680284085</v>
      </c>
      <c r="DA104" s="18">
        <f t="shared" si="145"/>
        <v>1683.7207185700217</v>
      </c>
      <c r="DB104" s="18">
        <f t="shared" si="146"/>
        <v>331.95592099373494</v>
      </c>
      <c r="DC104" s="18">
        <f t="shared" si="147"/>
        <v>547.43758066158102</v>
      </c>
      <c r="DD104" s="18">
        <f t="shared" si="148"/>
        <v>230.05939799345225</v>
      </c>
    </row>
    <row r="105" spans="1:108">
      <c r="A105" s="86" t="s">
        <v>93</v>
      </c>
      <c r="B105" s="86" t="s">
        <v>475</v>
      </c>
      <c r="C105" s="8" t="s">
        <v>94</v>
      </c>
      <c r="D105" s="7" t="s">
        <v>95</v>
      </c>
      <c r="E105" s="86" t="s">
        <v>478</v>
      </c>
    </row>
    <row r="106" spans="1:108" s="18" customFormat="1" ht="26.4">
      <c r="A106" s="15" t="s">
        <v>912</v>
      </c>
      <c r="B106" s="15" t="s">
        <v>475</v>
      </c>
      <c r="C106" s="17" t="s">
        <v>911</v>
      </c>
      <c r="D106" s="16" t="s">
        <v>50</v>
      </c>
      <c r="E106" s="15" t="s">
        <v>478</v>
      </c>
      <c r="F106" s="78">
        <v>507.92</v>
      </c>
      <c r="G106" s="78">
        <v>30112.012262545049</v>
      </c>
      <c r="H106" s="19">
        <v>26407.675696960152</v>
      </c>
      <c r="I106" s="19">
        <v>2200.1244093558039</v>
      </c>
      <c r="J106" s="19">
        <v>477.19434893704204</v>
      </c>
      <c r="K106" s="19">
        <v>663.92728768924883</v>
      </c>
      <c r="L106" s="19">
        <v>363.09051960280391</v>
      </c>
      <c r="S106" s="18">
        <f>SUM(T106:X106)</f>
        <v>2390790.1175734587</v>
      </c>
      <c r="T106" s="18">
        <v>2117183.19</v>
      </c>
      <c r="U106" s="18">
        <v>166277.30000000002</v>
      </c>
      <c r="V106" s="18">
        <v>31608.977400990101</v>
      </c>
      <c r="W106" s="18">
        <v>52721.396633663375</v>
      </c>
      <c r="X106" s="18">
        <v>22999.253538805493</v>
      </c>
      <c r="Y106" s="18">
        <v>2390790.1175734587</v>
      </c>
      <c r="Z106" s="18">
        <v>2117183.19</v>
      </c>
      <c r="AA106" s="18">
        <v>166277.30000000002</v>
      </c>
      <c r="AB106" s="18">
        <v>31608.977400990101</v>
      </c>
      <c r="AC106" s="18">
        <v>52721.396633663375</v>
      </c>
      <c r="AD106" s="18">
        <v>22999.253538805493</v>
      </c>
      <c r="AE106" s="18">
        <v>84.36</v>
      </c>
      <c r="AF106" s="18">
        <f t="shared" si="175"/>
        <v>28340.328562985524</v>
      </c>
      <c r="AG106" s="18">
        <f t="shared" si="176"/>
        <v>25097.00320056899</v>
      </c>
      <c r="AH106" s="18">
        <f t="shared" si="177"/>
        <v>1971.044333807492</v>
      </c>
      <c r="AI106" s="18">
        <f t="shared" si="178"/>
        <v>374.69152917247629</v>
      </c>
      <c r="AJ106" s="18">
        <f t="shared" si="179"/>
        <v>624.95728584238236</v>
      </c>
      <c r="AK106" s="18">
        <f t="shared" si="180"/>
        <v>272.63221359418554</v>
      </c>
      <c r="AL106" s="18">
        <v>84.36</v>
      </c>
      <c r="AM106" s="18">
        <v>28340.328562985524</v>
      </c>
      <c r="AN106" s="18">
        <v>25097.00320056899</v>
      </c>
      <c r="AO106" s="18">
        <v>1971.044333807492</v>
      </c>
      <c r="AP106" s="18">
        <v>374.69152917247629</v>
      </c>
      <c r="AQ106" s="18">
        <v>624.95728584238236</v>
      </c>
      <c r="AR106" s="18">
        <v>272.63221359418554</v>
      </c>
      <c r="BE106" s="18">
        <f t="shared" si="149"/>
        <v>2390790.1175734587</v>
      </c>
      <c r="BF106" s="18">
        <f t="shared" si="150"/>
        <v>2117183.19</v>
      </c>
      <c r="BG106" s="18">
        <f t="shared" si="151"/>
        <v>166277.30000000002</v>
      </c>
      <c r="BH106" s="18">
        <f t="shared" si="152"/>
        <v>31608.977400990101</v>
      </c>
      <c r="BI106" s="18">
        <f t="shared" si="153"/>
        <v>52721.396633663375</v>
      </c>
      <c r="BJ106" s="18">
        <f t="shared" si="154"/>
        <v>22999.253538805493</v>
      </c>
      <c r="BR106" s="18">
        <f t="shared" si="156"/>
        <v>84.36</v>
      </c>
      <c r="BS106" s="18">
        <f t="shared" si="157"/>
        <v>28340.328562985524</v>
      </c>
      <c r="BT106" s="18">
        <f t="shared" si="158"/>
        <v>25097.00320056899</v>
      </c>
      <c r="BU106" s="18">
        <f t="shared" si="159"/>
        <v>1971.044333807492</v>
      </c>
      <c r="BV106" s="18">
        <f t="shared" si="160"/>
        <v>374.69152917247629</v>
      </c>
      <c r="BW106" s="18">
        <f t="shared" si="161"/>
        <v>624.95728584238236</v>
      </c>
      <c r="BX106" s="18">
        <f t="shared" si="162"/>
        <v>272.63221359418554</v>
      </c>
      <c r="CE106" s="18">
        <f>SUM(CF106:CJ106)</f>
        <v>3716142.1178461541</v>
      </c>
      <c r="CF106" s="18">
        <v>3309175.89</v>
      </c>
      <c r="CG106" s="18">
        <v>247539.95</v>
      </c>
      <c r="CH106" s="18">
        <v>46532.186241758245</v>
      </c>
      <c r="CI106" s="18">
        <v>78629.678373626375</v>
      </c>
      <c r="CJ106" s="18">
        <v>34264.413230769227</v>
      </c>
      <c r="CK106" s="18">
        <f t="shared" si="135"/>
        <v>6106932.2354196124</v>
      </c>
      <c r="CL106" s="18">
        <f t="shared" si="136"/>
        <v>5426359.0800000001</v>
      </c>
      <c r="CM106" s="18">
        <f t="shared" si="137"/>
        <v>413817.25</v>
      </c>
      <c r="CN106" s="18">
        <f t="shared" si="138"/>
        <v>78141.163642748346</v>
      </c>
      <c r="CO106" s="18">
        <f t="shared" si="139"/>
        <v>131351.07500728976</v>
      </c>
      <c r="CP106" s="18">
        <f t="shared" si="140"/>
        <v>57263.666769574716</v>
      </c>
      <c r="CQ106" s="18">
        <v>125.315</v>
      </c>
      <c r="CR106" s="18">
        <f t="shared" si="163"/>
        <v>29654.407835024969</v>
      </c>
      <c r="CS106" s="18">
        <f t="shared" si="164"/>
        <v>26406.861828192956</v>
      </c>
      <c r="CT106" s="18">
        <f t="shared" si="165"/>
        <v>1975.3417388181783</v>
      </c>
      <c r="CU106" s="18">
        <f t="shared" si="166"/>
        <v>371.32175910113114</v>
      </c>
      <c r="CV106" s="18">
        <f t="shared" si="167"/>
        <v>627.45623727108784</v>
      </c>
      <c r="CW106" s="18">
        <f t="shared" si="168"/>
        <v>273.42627164161695</v>
      </c>
      <c r="CX106" s="18">
        <f t="shared" si="142"/>
        <v>209.67500000000001</v>
      </c>
      <c r="CY106" s="18">
        <f t="shared" si="143"/>
        <v>29125.705188599557</v>
      </c>
      <c r="CZ106" s="18">
        <f t="shared" si="144"/>
        <v>25879.857302968878</v>
      </c>
      <c r="DA106" s="18">
        <f t="shared" si="145"/>
        <v>1973.6127339930845</v>
      </c>
      <c r="DB106" s="18">
        <f t="shared" si="146"/>
        <v>372.67754211397801</v>
      </c>
      <c r="DC106" s="18">
        <f t="shared" si="147"/>
        <v>626.45081677496012</v>
      </c>
      <c r="DD106" s="18">
        <f t="shared" si="148"/>
        <v>273.10679274865726</v>
      </c>
    </row>
    <row r="107" spans="1:108" ht="26.4">
      <c r="A107" s="86" t="s">
        <v>97</v>
      </c>
      <c r="B107" s="86" t="s">
        <v>475</v>
      </c>
      <c r="C107" s="8" t="s">
        <v>524</v>
      </c>
      <c r="D107" s="7" t="s">
        <v>98</v>
      </c>
      <c r="E107" s="86" t="s">
        <v>478</v>
      </c>
    </row>
    <row r="108" spans="1:108" s="18" customFormat="1" ht="26.4">
      <c r="A108" s="15" t="s">
        <v>1039</v>
      </c>
      <c r="B108" s="15" t="s">
        <v>475</v>
      </c>
      <c r="C108" s="17" t="s">
        <v>1040</v>
      </c>
      <c r="D108" s="16" t="s">
        <v>95</v>
      </c>
      <c r="E108" s="15" t="s">
        <v>478</v>
      </c>
      <c r="F108" s="98">
        <v>53.664000000000001</v>
      </c>
      <c r="G108" s="98">
        <v>41077.370900109359</v>
      </c>
      <c r="H108" s="18">
        <v>36555.174977638635</v>
      </c>
      <c r="I108" s="18">
        <v>2364.3468619558739</v>
      </c>
      <c r="J108" s="18">
        <v>681.51383642505471</v>
      </c>
      <c r="K108" s="18">
        <v>993.04027021635591</v>
      </c>
      <c r="L108" s="18">
        <v>483.29495387344042</v>
      </c>
      <c r="CE108" s="18">
        <f>SUM(CF108:CJ108)</f>
        <v>748180.30199999991</v>
      </c>
      <c r="CF108" s="18">
        <v>673217.4</v>
      </c>
      <c r="CG108" s="18">
        <v>40986.80999999999</v>
      </c>
      <c r="CH108" s="18">
        <v>9916.6954285714291</v>
      </c>
      <c r="CI108" s="18">
        <v>16757.144571428573</v>
      </c>
      <c r="CJ108" s="18">
        <v>7302.2520000000004</v>
      </c>
      <c r="CK108" s="18">
        <f t="shared" si="135"/>
        <v>748180.30199999991</v>
      </c>
      <c r="CL108" s="18">
        <f t="shared" si="136"/>
        <v>673217.4</v>
      </c>
      <c r="CM108" s="18">
        <f t="shared" si="137"/>
        <v>40986.80999999999</v>
      </c>
      <c r="CN108" s="18">
        <f t="shared" si="138"/>
        <v>9916.6954285714291</v>
      </c>
      <c r="CO108" s="18">
        <f t="shared" si="139"/>
        <v>16757.144571428573</v>
      </c>
      <c r="CP108" s="18">
        <f t="shared" si="140"/>
        <v>7302.2520000000004</v>
      </c>
      <c r="CQ108" s="18">
        <v>16.957999999999998</v>
      </c>
      <c r="CR108" s="18">
        <f t="shared" si="163"/>
        <v>44119.607382946102</v>
      </c>
      <c r="CS108" s="18">
        <f t="shared" si="164"/>
        <v>39699.103667885371</v>
      </c>
      <c r="CT108" s="18">
        <f t="shared" si="165"/>
        <v>2416.9601368085855</v>
      </c>
      <c r="CU108" s="18">
        <f t="shared" si="166"/>
        <v>584.77977524303753</v>
      </c>
      <c r="CV108" s="18">
        <f t="shared" si="167"/>
        <v>988.15571243239617</v>
      </c>
      <c r="CW108" s="18">
        <f t="shared" si="168"/>
        <v>430.60809057671901</v>
      </c>
      <c r="CX108" s="18">
        <f t="shared" si="142"/>
        <v>16.957999999999998</v>
      </c>
      <c r="CY108" s="18">
        <f t="shared" si="143"/>
        <v>44119.607382946102</v>
      </c>
      <c r="CZ108" s="18">
        <f t="shared" si="144"/>
        <v>39699.103667885371</v>
      </c>
      <c r="DA108" s="18">
        <f t="shared" si="145"/>
        <v>2416.9601368085855</v>
      </c>
      <c r="DB108" s="18">
        <f t="shared" si="146"/>
        <v>584.77977524303753</v>
      </c>
      <c r="DC108" s="18">
        <f t="shared" si="147"/>
        <v>988.15571243239617</v>
      </c>
      <c r="DD108" s="18">
        <f t="shared" si="148"/>
        <v>430.60809057671901</v>
      </c>
    </row>
    <row r="109" spans="1:108" ht="26.4">
      <c r="A109" s="86" t="s">
        <v>926</v>
      </c>
      <c r="B109" s="86" t="s">
        <v>475</v>
      </c>
      <c r="C109" s="8" t="s">
        <v>927</v>
      </c>
      <c r="D109" s="7" t="s">
        <v>98</v>
      </c>
      <c r="E109" s="86" t="s">
        <v>478</v>
      </c>
      <c r="F109" s="78">
        <v>139.32599999999999</v>
      </c>
      <c r="G109" s="78">
        <v>53869.376780415165</v>
      </c>
      <c r="H109" s="19">
        <v>48745.23470134793</v>
      </c>
      <c r="I109" s="19">
        <v>2646.8000229677159</v>
      </c>
      <c r="J109" s="19">
        <v>727.89565055042681</v>
      </c>
      <c r="K109" s="19">
        <v>1224.80507503936</v>
      </c>
      <c r="L109" s="19">
        <v>524.64133050973533</v>
      </c>
    </row>
    <row r="110" spans="1:108" s="18" customFormat="1">
      <c r="A110" s="15">
        <v>711131</v>
      </c>
      <c r="B110" s="15" t="s">
        <v>475</v>
      </c>
      <c r="C110" s="35" t="s">
        <v>101</v>
      </c>
      <c r="D110" s="16" t="s">
        <v>102</v>
      </c>
      <c r="E110" s="15" t="s">
        <v>478</v>
      </c>
      <c r="F110" s="78">
        <v>249.881</v>
      </c>
      <c r="G110" s="78">
        <v>8445.7205215256981</v>
      </c>
      <c r="H110" s="19">
        <v>5707.6496012101761</v>
      </c>
      <c r="I110" s="19">
        <v>1744.3156142323746</v>
      </c>
      <c r="J110" s="19">
        <v>314.05830593568015</v>
      </c>
      <c r="K110" s="19">
        <v>444.63714939697178</v>
      </c>
      <c r="L110" s="19">
        <v>235.05985075049387</v>
      </c>
      <c r="S110" s="18">
        <f>SUM(T110:X110)</f>
        <v>806920.25449057808</v>
      </c>
      <c r="T110" s="18">
        <v>509727.43</v>
      </c>
      <c r="U110" s="18">
        <v>150596.26</v>
      </c>
      <c r="V110" s="18">
        <v>43173.237425742576</v>
      </c>
      <c r="W110" s="18">
        <v>72009.712475247536</v>
      </c>
      <c r="X110" s="18">
        <v>31413.614589587993</v>
      </c>
      <c r="Y110" s="18">
        <v>806920.25449057808</v>
      </c>
      <c r="Z110" s="18">
        <v>509727.43</v>
      </c>
      <c r="AA110" s="18">
        <v>150596.26</v>
      </c>
      <c r="AB110" s="18">
        <v>43173.237425742576</v>
      </c>
      <c r="AC110" s="18">
        <v>72009.712475247536</v>
      </c>
      <c r="AD110" s="18">
        <v>31413.614589587993</v>
      </c>
      <c r="AE110" s="18">
        <v>92.025000000000006</v>
      </c>
      <c r="AF110" s="18">
        <f t="shared" si="175"/>
        <v>8768.4895896830003</v>
      </c>
      <c r="AG110" s="18">
        <f t="shared" si="176"/>
        <v>5539.010377614778</v>
      </c>
      <c r="AH110" s="18">
        <f t="shared" si="177"/>
        <v>1636.471176310785</v>
      </c>
      <c r="AI110" s="18">
        <f t="shared" si="178"/>
        <v>469.14683429223118</v>
      </c>
      <c r="AJ110" s="18">
        <f t="shared" si="179"/>
        <v>782.50162972287455</v>
      </c>
      <c r="AK110" s="18">
        <f t="shared" si="180"/>
        <v>341.35957174233079</v>
      </c>
      <c r="AL110" s="18">
        <v>92.025000000000006</v>
      </c>
      <c r="AM110" s="18">
        <v>8768.4895896830003</v>
      </c>
      <c r="AN110" s="18">
        <v>5539.010377614778</v>
      </c>
      <c r="AO110" s="18">
        <v>1636.471176310785</v>
      </c>
      <c r="AP110" s="18">
        <v>469.14683429223118</v>
      </c>
      <c r="AQ110" s="18">
        <v>782.50162972287455</v>
      </c>
      <c r="AR110" s="18">
        <v>341.35957174233079</v>
      </c>
      <c r="AY110" s="18">
        <f>SUM(AZ110:BD110)</f>
        <v>769994.09730519482</v>
      </c>
      <c r="AZ110" s="18">
        <v>514209.22</v>
      </c>
      <c r="BA110" s="18">
        <v>150658.4</v>
      </c>
      <c r="BB110" s="18">
        <v>31454.56342105263</v>
      </c>
      <c r="BC110" s="18">
        <v>51872.580095693782</v>
      </c>
      <c r="BD110" s="18">
        <v>21799.333788448395</v>
      </c>
      <c r="BE110" s="18">
        <f t="shared" si="149"/>
        <v>1576914.351795773</v>
      </c>
      <c r="BF110" s="18">
        <f t="shared" si="150"/>
        <v>1023936.6499999999</v>
      </c>
      <c r="BG110" s="18">
        <f t="shared" si="151"/>
        <v>301254.66000000003</v>
      </c>
      <c r="BH110" s="18">
        <f t="shared" si="152"/>
        <v>74627.800846795202</v>
      </c>
      <c r="BI110" s="18">
        <f t="shared" si="153"/>
        <v>123882.29257094132</v>
      </c>
      <c r="BJ110" s="18">
        <f t="shared" si="154"/>
        <v>53212.948378036388</v>
      </c>
      <c r="BK110" s="18">
        <v>90.778000000000006</v>
      </c>
      <c r="BL110" s="18">
        <f t="shared" si="169"/>
        <v>8482.1663542399565</v>
      </c>
      <c r="BM110" s="18">
        <f t="shared" si="170"/>
        <v>60.622392738497005</v>
      </c>
      <c r="BN110" s="18">
        <f t="shared" si="171"/>
        <v>2485.1938894904006</v>
      </c>
      <c r="BO110" s="18">
        <f t="shared" si="172"/>
        <v>12.656784468234195</v>
      </c>
      <c r="BP110" s="18">
        <f t="shared" si="173"/>
        <v>4098.4011559873516</v>
      </c>
      <c r="BQ110" s="18">
        <f t="shared" si="174"/>
        <v>5.3189848818488068</v>
      </c>
      <c r="BR110" s="18">
        <f t="shared" si="156"/>
        <v>182.803</v>
      </c>
      <c r="BS110" s="18">
        <f t="shared" si="157"/>
        <v>8626.3045562478346</v>
      </c>
      <c r="BT110" s="18">
        <f t="shared" si="158"/>
        <v>5601.3120681826877</v>
      </c>
      <c r="BU110" s="18">
        <f t="shared" si="159"/>
        <v>1647.9743767881273</v>
      </c>
      <c r="BV110" s="18">
        <f t="shared" si="160"/>
        <v>408.24166368601828</v>
      </c>
      <c r="BW110" s="18">
        <f t="shared" si="161"/>
        <v>677.68194488570384</v>
      </c>
      <c r="BX110" s="18">
        <f t="shared" si="162"/>
        <v>291.09450270529692</v>
      </c>
      <c r="CK110" s="18">
        <f t="shared" si="135"/>
        <v>1576914.351795773</v>
      </c>
      <c r="CL110" s="18">
        <f t="shared" si="136"/>
        <v>1023936.6499999999</v>
      </c>
      <c r="CM110" s="18">
        <f t="shared" si="137"/>
        <v>301254.66000000003</v>
      </c>
      <c r="CN110" s="18">
        <f t="shared" si="138"/>
        <v>74627.800846795202</v>
      </c>
      <c r="CO110" s="18">
        <f t="shared" si="139"/>
        <v>123882.29257094132</v>
      </c>
      <c r="CP110" s="18">
        <f t="shared" si="140"/>
        <v>53212.948378036388</v>
      </c>
      <c r="CX110" s="18">
        <f t="shared" si="142"/>
        <v>182.803</v>
      </c>
      <c r="CY110" s="18">
        <f t="shared" si="143"/>
        <v>8626.3045562478346</v>
      </c>
      <c r="CZ110" s="18">
        <f t="shared" si="144"/>
        <v>5601.3120681826877</v>
      </c>
      <c r="DA110" s="18">
        <f t="shared" si="145"/>
        <v>1647.9743767881273</v>
      </c>
      <c r="DB110" s="18">
        <f t="shared" si="146"/>
        <v>408.24166368601828</v>
      </c>
      <c r="DC110" s="18">
        <f t="shared" si="147"/>
        <v>677.68194488570384</v>
      </c>
      <c r="DD110" s="18">
        <f t="shared" si="148"/>
        <v>291.09450270529692</v>
      </c>
    </row>
    <row r="111" spans="1:108">
      <c r="A111" s="86" t="s">
        <v>813</v>
      </c>
      <c r="B111" s="86" t="s">
        <v>475</v>
      </c>
      <c r="C111" s="4" t="s">
        <v>814</v>
      </c>
      <c r="D111" s="7" t="s">
        <v>815</v>
      </c>
      <c r="E111" s="86" t="s">
        <v>478</v>
      </c>
      <c r="F111" s="78">
        <v>13.193999999999999</v>
      </c>
      <c r="G111" s="78">
        <v>15792.380174794504</v>
      </c>
      <c r="H111" s="19">
        <v>11334.357283613763</v>
      </c>
      <c r="I111" s="19">
        <v>2334.9628619069276</v>
      </c>
      <c r="J111" s="19">
        <v>650.15367086333595</v>
      </c>
      <c r="K111" s="19">
        <v>969.06315388752091</v>
      </c>
      <c r="L111" s="19">
        <v>503.84320452295498</v>
      </c>
    </row>
    <row r="112" spans="1:108">
      <c r="A112" s="86" t="s">
        <v>103</v>
      </c>
      <c r="B112" s="86" t="s">
        <v>475</v>
      </c>
      <c r="C112" s="8" t="s">
        <v>104</v>
      </c>
      <c r="D112" s="7" t="s">
        <v>102</v>
      </c>
      <c r="E112" s="86" t="s">
        <v>478</v>
      </c>
    </row>
    <row r="113" spans="1:108" ht="26.4">
      <c r="A113" s="86" t="s">
        <v>105</v>
      </c>
      <c r="B113" s="86" t="s">
        <v>475</v>
      </c>
      <c r="C113" s="8" t="s">
        <v>527</v>
      </c>
      <c r="D113" s="7" t="s">
        <v>39</v>
      </c>
      <c r="E113" s="86" t="s">
        <v>478</v>
      </c>
    </row>
    <row r="114" spans="1:108" ht="26.4">
      <c r="A114" s="86" t="s">
        <v>106</v>
      </c>
      <c r="B114" s="86" t="s">
        <v>475</v>
      </c>
      <c r="C114" s="8" t="s">
        <v>528</v>
      </c>
      <c r="D114" s="7" t="s">
        <v>46</v>
      </c>
      <c r="E114" s="86" t="s">
        <v>478</v>
      </c>
    </row>
    <row r="115" spans="1:108" ht="26.4">
      <c r="A115" s="86" t="s">
        <v>107</v>
      </c>
      <c r="B115" s="86" t="s">
        <v>475</v>
      </c>
      <c r="C115" s="8" t="s">
        <v>529</v>
      </c>
      <c r="D115" s="7" t="s">
        <v>39</v>
      </c>
      <c r="E115" s="86" t="s">
        <v>478</v>
      </c>
      <c r="F115" s="78">
        <v>552.15199999999993</v>
      </c>
      <c r="G115" s="78">
        <v>18458.943356854954</v>
      </c>
      <c r="H115" s="19">
        <v>14397.910919456963</v>
      </c>
      <c r="I115" s="19">
        <v>2369.7646662513221</v>
      </c>
      <c r="J115" s="19">
        <v>499.42520447604664</v>
      </c>
      <c r="K115" s="19">
        <v>808.05895321936146</v>
      </c>
      <c r="L115" s="19">
        <v>383.78361345126058</v>
      </c>
    </row>
    <row r="116" spans="1:108" ht="26.4">
      <c r="A116" s="86" t="s">
        <v>108</v>
      </c>
      <c r="B116" s="86" t="s">
        <v>475</v>
      </c>
      <c r="C116" s="8" t="s">
        <v>530</v>
      </c>
      <c r="D116" s="7"/>
      <c r="E116" s="86" t="s">
        <v>478</v>
      </c>
    </row>
    <row r="117" spans="1:108" s="18" customFormat="1" ht="26.4">
      <c r="A117" s="15" t="s">
        <v>1041</v>
      </c>
      <c r="B117" s="15" t="s">
        <v>531</v>
      </c>
      <c r="C117" s="17" t="s">
        <v>818</v>
      </c>
      <c r="D117" s="16" t="s">
        <v>46</v>
      </c>
      <c r="E117" s="15" t="s">
        <v>478</v>
      </c>
      <c r="F117" s="78">
        <v>642.44599999999991</v>
      </c>
      <c r="G117" s="78">
        <v>10376.149598339287</v>
      </c>
      <c r="H117" s="19">
        <v>7239.9011123113869</v>
      </c>
      <c r="I117" s="19">
        <v>2010.0551174729083</v>
      </c>
      <c r="J117" s="19">
        <v>365.85785582047481</v>
      </c>
      <c r="K117" s="19">
        <v>499.71504457349522</v>
      </c>
      <c r="L117" s="19">
        <v>260.62046816102105</v>
      </c>
      <c r="S117" s="18">
        <f>SUM(T117:X117)</f>
        <v>1785113.9247503183</v>
      </c>
      <c r="T117" s="18">
        <v>1209390.18</v>
      </c>
      <c r="U117" s="18">
        <v>333394.87000000005</v>
      </c>
      <c r="V117" s="18">
        <v>66477.203486485931</v>
      </c>
      <c r="W117" s="18">
        <v>126547.17126383228</v>
      </c>
      <c r="X117" s="18">
        <v>49304.5</v>
      </c>
      <c r="Y117" s="18">
        <v>1785113.9247503183</v>
      </c>
      <c r="Z117" s="18">
        <v>1209390.18</v>
      </c>
      <c r="AA117" s="18">
        <v>333394.87000000005</v>
      </c>
      <c r="AB117" s="18">
        <v>66477.203486485931</v>
      </c>
      <c r="AC117" s="18">
        <v>126547.17126383228</v>
      </c>
      <c r="AD117" s="18">
        <v>49304.5</v>
      </c>
      <c r="AE117" s="18">
        <v>171.179</v>
      </c>
      <c r="AF117" s="18">
        <f t="shared" ref="AF117:AF118" si="181">S117/$AE117</f>
        <v>10428.346495483198</v>
      </c>
      <c r="AG117" s="18">
        <f t="shared" ref="AG117:AG118" si="182">T117/$AE117</f>
        <v>7065.0616021825099</v>
      </c>
      <c r="AH117" s="18">
        <f t="shared" ref="AH117:AH118" si="183">U117/$AE117</f>
        <v>1947.6388458864701</v>
      </c>
      <c r="AI117" s="18">
        <f t="shared" ref="AI117:AI118" si="184">V117/$AE117</f>
        <v>388.34905850884707</v>
      </c>
      <c r="AJ117" s="18">
        <f t="shared" ref="AJ117:AJ118" si="185">W117/$AE117</f>
        <v>739.26808349057001</v>
      </c>
      <c r="AK117" s="18">
        <f t="shared" ref="AK117:AK118" si="186">X117/$AE117</f>
        <v>288.02890541479968</v>
      </c>
      <c r="AL117" s="18">
        <v>171.179</v>
      </c>
      <c r="AM117" s="18">
        <v>10428.346495483198</v>
      </c>
      <c r="AN117" s="18">
        <v>7065.0616021825099</v>
      </c>
      <c r="AO117" s="18">
        <v>1947.6388458864701</v>
      </c>
      <c r="AP117" s="18">
        <v>388.34905850884707</v>
      </c>
      <c r="AQ117" s="18">
        <v>739.26808349057001</v>
      </c>
      <c r="AR117" s="18">
        <v>288.02890541479968</v>
      </c>
      <c r="BE117" s="18">
        <f t="shared" ref="BE117:BE118" si="187">Y117+AY117</f>
        <v>1785113.9247503183</v>
      </c>
      <c r="BF117" s="18">
        <f t="shared" ref="BF117:BF118" si="188">Z117+AZ117</f>
        <v>1209390.18</v>
      </c>
      <c r="BG117" s="18">
        <f t="shared" ref="BG117:BG118" si="189">AA117+BA117</f>
        <v>333394.87000000005</v>
      </c>
      <c r="BH117" s="18">
        <f t="shared" ref="BH117:BH118" si="190">AB117+BB117</f>
        <v>66477.203486485931</v>
      </c>
      <c r="BI117" s="18">
        <f t="shared" ref="BI117:BI118" si="191">AC117+BC117</f>
        <v>126547.17126383228</v>
      </c>
      <c r="BJ117" s="18">
        <f t="shared" ref="BJ117:BJ118" si="192">AD117+BD117</f>
        <v>49304.5</v>
      </c>
      <c r="BR117" s="18">
        <f t="shared" ref="BR117:BR118" si="193">AL117+BK117</f>
        <v>171.179</v>
      </c>
      <c r="BS117" s="18">
        <f t="shared" ref="BS117:BS118" si="194">BE117/$BR117</f>
        <v>10428.346495483198</v>
      </c>
      <c r="BT117" s="18">
        <f t="shared" ref="BT117:BT118" si="195">BF117/$BR117</f>
        <v>7065.0616021825099</v>
      </c>
      <c r="BU117" s="18">
        <f t="shared" ref="BU117:BU118" si="196">BG117/$BR117</f>
        <v>1947.6388458864701</v>
      </c>
      <c r="BV117" s="18">
        <f t="shared" ref="BV117:BV118" si="197">BH117/$BR117</f>
        <v>388.34905850884707</v>
      </c>
      <c r="BW117" s="18">
        <f t="shared" ref="BW117:BW118" si="198">BI117/$BR117</f>
        <v>739.26808349057001</v>
      </c>
      <c r="BX117" s="18">
        <f t="shared" ref="BX117:BX118" si="199">BJ117/$BR117</f>
        <v>288.02890541479968</v>
      </c>
      <c r="CE117" s="18">
        <f>SUM(CF117:CJ117)</f>
        <v>2641930.3778461539</v>
      </c>
      <c r="CF117" s="18">
        <v>1812689.3400000003</v>
      </c>
      <c r="CG117" s="18">
        <v>499934.29999999993</v>
      </c>
      <c r="CH117" s="18">
        <v>96115.6633846154</v>
      </c>
      <c r="CI117" s="18">
        <v>162415.40123076926</v>
      </c>
      <c r="CJ117" s="18">
        <v>70775.673230769244</v>
      </c>
      <c r="CK117" s="18">
        <f t="shared" ref="CK117:CK118" si="200">BE117+CE117</f>
        <v>4427044.3025964722</v>
      </c>
      <c r="CL117" s="18">
        <f t="shared" ref="CL117:CL118" si="201">BF117+CF117</f>
        <v>3022079.5200000005</v>
      </c>
      <c r="CM117" s="18">
        <f t="shared" ref="CM117:CM118" si="202">BG117+CG117</f>
        <v>833329.16999999993</v>
      </c>
      <c r="CN117" s="18">
        <f t="shared" ref="CN117:CN118" si="203">BH117+CH117</f>
        <v>162592.86687110132</v>
      </c>
      <c r="CO117" s="18">
        <f t="shared" ref="CO117:CO118" si="204">BI117+CI117</f>
        <v>288962.57249460154</v>
      </c>
      <c r="CP117" s="18">
        <f t="shared" ref="CP117:CP118" si="205">BJ117+CJ117</f>
        <v>120080.17323076924</v>
      </c>
      <c r="CQ117" s="18">
        <v>256.36099999999999</v>
      </c>
      <c r="CR117" s="18">
        <f t="shared" ref="CR117:CR118" si="206">CE117/$CQ117</f>
        <v>10305.508161717868</v>
      </c>
      <c r="CS117" s="18">
        <f t="shared" ref="CS117:CS118" si="207">CF117/$CQ117</f>
        <v>7070.8467356579213</v>
      </c>
      <c r="CT117" s="18">
        <f t="shared" ref="CT117:CT118" si="208">CG117/$CQ117</f>
        <v>1950.118387742285</v>
      </c>
      <c r="CU117" s="18">
        <f t="shared" ref="CU117:CU118" si="209">CH117/$CQ117</f>
        <v>374.92310992941754</v>
      </c>
      <c r="CV117" s="18">
        <f t="shared" ref="CV117:CV118" si="210">CI117/$CQ117</f>
        <v>633.54176817366636</v>
      </c>
      <c r="CW117" s="18">
        <f t="shared" ref="CW117:CW118" si="211">CJ117/$CQ117</f>
        <v>276.07816021457728</v>
      </c>
      <c r="CX117" s="18">
        <f t="shared" ref="CX117:CX118" si="212">BR117+CQ117</f>
        <v>427.53999999999996</v>
      </c>
      <c r="CY117" s="18">
        <f t="shared" ref="CY117:CY118" si="213">CK117/$CX117</f>
        <v>10354.690327446491</v>
      </c>
      <c r="CZ117" s="18">
        <f t="shared" ref="CZ117:CZ118" si="214">CL117/$CX117</f>
        <v>7068.5304766805466</v>
      </c>
      <c r="DA117" s="18">
        <f t="shared" ref="DA117:DA118" si="215">CM117/$CX117</f>
        <v>1949.1256256724516</v>
      </c>
      <c r="DB117" s="18">
        <f t="shared" ref="DB117:DB118" si="216">CN117/$CX117</f>
        <v>380.29860801586125</v>
      </c>
      <c r="DC117" s="18">
        <f t="shared" ref="DC117:DC118" si="217">CO117/$CX117</f>
        <v>675.87260255087608</v>
      </c>
      <c r="DD117" s="18">
        <f t="shared" ref="DD117:DD118" si="218">CP117/$CX117</f>
        <v>280.86301452675599</v>
      </c>
    </row>
    <row r="118" spans="1:108" s="18" customFormat="1" ht="26.4">
      <c r="A118" s="15" t="s">
        <v>925</v>
      </c>
      <c r="B118" s="15" t="s">
        <v>531</v>
      </c>
      <c r="C118" s="17" t="s">
        <v>1042</v>
      </c>
      <c r="D118" s="16" t="s">
        <v>883</v>
      </c>
      <c r="E118" s="15" t="s">
        <v>478</v>
      </c>
      <c r="F118" s="78">
        <v>223.989</v>
      </c>
      <c r="G118" s="78">
        <v>6529.2181230009801</v>
      </c>
      <c r="H118" s="19">
        <v>3631.3561826696846</v>
      </c>
      <c r="I118" s="19">
        <v>1708.3038006330669</v>
      </c>
      <c r="J118" s="19">
        <v>330.17572492092768</v>
      </c>
      <c r="K118" s="19">
        <v>576.38843141128052</v>
      </c>
      <c r="L118" s="19">
        <v>282.99398336601956</v>
      </c>
      <c r="S118" s="18">
        <f>SUM(T118:X118)</f>
        <v>304985.54327291599</v>
      </c>
      <c r="T118" s="18">
        <v>166749.35999999999</v>
      </c>
      <c r="U118" s="18">
        <v>78026.880000000005</v>
      </c>
      <c r="V118" s="18">
        <v>17731.865371287131</v>
      </c>
      <c r="W118" s="18">
        <v>29575.41762376238</v>
      </c>
      <c r="X118" s="18">
        <v>12902.020277866495</v>
      </c>
      <c r="Y118" s="18">
        <v>304985.54327291599</v>
      </c>
      <c r="Z118" s="18">
        <v>166749.35999999999</v>
      </c>
      <c r="AA118" s="18">
        <v>78026.880000000005</v>
      </c>
      <c r="AB118" s="18">
        <v>17731.865371287131</v>
      </c>
      <c r="AC118" s="18">
        <v>29575.41762376238</v>
      </c>
      <c r="AD118" s="18">
        <v>12902.020277866495</v>
      </c>
      <c r="AE118" s="18">
        <v>46.773000000000003</v>
      </c>
      <c r="AF118" s="18">
        <f t="shared" si="181"/>
        <v>6520.5469666883882</v>
      </c>
      <c r="AG118" s="18">
        <f t="shared" si="182"/>
        <v>3565.0772881790772</v>
      </c>
      <c r="AH118" s="18">
        <f t="shared" si="183"/>
        <v>1668.2034507087421</v>
      </c>
      <c r="AI118" s="18">
        <f t="shared" si="184"/>
        <v>379.10472647226243</v>
      </c>
      <c r="AJ118" s="18">
        <f t="shared" si="185"/>
        <v>632.31816697159422</v>
      </c>
      <c r="AK118" s="18">
        <f t="shared" si="186"/>
        <v>275.84333435671209</v>
      </c>
      <c r="AL118" s="18">
        <v>46.773000000000003</v>
      </c>
      <c r="AM118" s="18">
        <v>6520.5469666883882</v>
      </c>
      <c r="AN118" s="18">
        <v>3565.0772881790772</v>
      </c>
      <c r="AO118" s="18">
        <v>1668.2034507087421</v>
      </c>
      <c r="AP118" s="18">
        <v>379.10472647226243</v>
      </c>
      <c r="AQ118" s="18">
        <v>632.31816697159422</v>
      </c>
      <c r="AR118" s="18">
        <v>275.84333435671209</v>
      </c>
      <c r="BE118" s="18">
        <f t="shared" si="187"/>
        <v>304985.54327291599</v>
      </c>
      <c r="BF118" s="18">
        <f t="shared" si="188"/>
        <v>166749.35999999999</v>
      </c>
      <c r="BG118" s="18">
        <f t="shared" si="189"/>
        <v>78026.880000000005</v>
      </c>
      <c r="BH118" s="18">
        <f t="shared" si="190"/>
        <v>17731.865371287131</v>
      </c>
      <c r="BI118" s="18">
        <f t="shared" si="191"/>
        <v>29575.41762376238</v>
      </c>
      <c r="BJ118" s="18">
        <f t="shared" si="192"/>
        <v>12902.020277866495</v>
      </c>
      <c r="BR118" s="18">
        <f t="shared" si="193"/>
        <v>46.773000000000003</v>
      </c>
      <c r="BS118" s="18">
        <f t="shared" si="194"/>
        <v>6520.5469666883882</v>
      </c>
      <c r="BT118" s="18">
        <f t="shared" si="195"/>
        <v>3565.0772881790772</v>
      </c>
      <c r="BU118" s="18">
        <f t="shared" si="196"/>
        <v>1668.2034507087421</v>
      </c>
      <c r="BV118" s="18">
        <f t="shared" si="197"/>
        <v>379.10472647226243</v>
      </c>
      <c r="BW118" s="18">
        <f t="shared" si="198"/>
        <v>632.31816697159422</v>
      </c>
      <c r="BX118" s="18">
        <f t="shared" si="199"/>
        <v>275.84333435671209</v>
      </c>
      <c r="CE118" s="18">
        <f>SUM(CF118:CJ118)</f>
        <v>282513.70844155847</v>
      </c>
      <c r="CF118" s="18">
        <v>157971.1</v>
      </c>
      <c r="CG118" s="18">
        <v>73261.399999999994</v>
      </c>
      <c r="CH118" s="18">
        <v>15343.68947368421</v>
      </c>
      <c r="CI118" s="18">
        <v>25303.697607655504</v>
      </c>
      <c r="CJ118" s="18">
        <v>10633.821360218728</v>
      </c>
      <c r="CK118" s="18">
        <f t="shared" si="200"/>
        <v>587499.25171447452</v>
      </c>
      <c r="CL118" s="18">
        <f t="shared" si="201"/>
        <v>324720.45999999996</v>
      </c>
      <c r="CM118" s="18">
        <f t="shared" si="202"/>
        <v>151288.28</v>
      </c>
      <c r="CN118" s="18">
        <f t="shared" si="203"/>
        <v>33075.554844971339</v>
      </c>
      <c r="CO118" s="18">
        <f t="shared" si="204"/>
        <v>54879.115231417883</v>
      </c>
      <c r="CP118" s="18">
        <f t="shared" si="205"/>
        <v>23535.841638085221</v>
      </c>
      <c r="CQ118" s="18">
        <v>43.753</v>
      </c>
      <c r="CR118" s="18">
        <f t="shared" si="206"/>
        <v>6457.0134263149603</v>
      </c>
      <c r="CS118" s="18">
        <f t="shared" si="207"/>
        <v>3610.5204214568143</v>
      </c>
      <c r="CT118" s="18">
        <f t="shared" si="208"/>
        <v>1674.4314675565104</v>
      </c>
      <c r="CU118" s="18">
        <f t="shared" si="209"/>
        <v>350.68885501986631</v>
      </c>
      <c r="CV118" s="18">
        <f t="shared" si="210"/>
        <v>578.33057407847468</v>
      </c>
      <c r="CW118" s="18">
        <f t="shared" si="211"/>
        <v>243.04210820329413</v>
      </c>
      <c r="CX118" s="18">
        <f t="shared" si="212"/>
        <v>90.52600000000001</v>
      </c>
      <c r="CY118" s="18">
        <f t="shared" si="213"/>
        <v>6489.8399544271751</v>
      </c>
      <c r="CZ118" s="18">
        <f t="shared" si="214"/>
        <v>3587.0408501424995</v>
      </c>
      <c r="DA118" s="18">
        <f t="shared" si="215"/>
        <v>1671.2135740008393</v>
      </c>
      <c r="DB118" s="18">
        <f t="shared" si="216"/>
        <v>365.3707757436685</v>
      </c>
      <c r="DC118" s="18">
        <f t="shared" si="217"/>
        <v>606.2248992711252</v>
      </c>
      <c r="DD118" s="18">
        <f t="shared" si="218"/>
        <v>259.98985526904113</v>
      </c>
    </row>
    <row r="119" spans="1:108">
      <c r="A119" s="86">
        <v>711150</v>
      </c>
      <c r="B119" s="86" t="s">
        <v>475</v>
      </c>
      <c r="C119" s="8" t="s">
        <v>110</v>
      </c>
      <c r="D119" s="7" t="s">
        <v>29</v>
      </c>
      <c r="E119" s="86" t="s">
        <v>478</v>
      </c>
    </row>
    <row r="120" spans="1:108">
      <c r="A120" s="86">
        <v>711151</v>
      </c>
      <c r="B120" s="86" t="s">
        <v>475</v>
      </c>
      <c r="C120" s="8" t="s">
        <v>111</v>
      </c>
      <c r="D120" s="7" t="s">
        <v>27</v>
      </c>
      <c r="E120" s="86" t="s">
        <v>478</v>
      </c>
    </row>
    <row r="121" spans="1:108">
      <c r="A121" s="86" t="s">
        <v>112</v>
      </c>
      <c r="B121" s="86" t="s">
        <v>475</v>
      </c>
      <c r="C121" s="8" t="s">
        <v>533</v>
      </c>
      <c r="D121" s="7"/>
      <c r="E121" s="86" t="s">
        <v>478</v>
      </c>
    </row>
    <row r="122" spans="1:108">
      <c r="A122" s="86" t="s">
        <v>113</v>
      </c>
      <c r="B122" s="86" t="s">
        <v>475</v>
      </c>
      <c r="C122" s="8" t="s">
        <v>534</v>
      </c>
      <c r="D122" s="7"/>
      <c r="E122" s="86" t="s">
        <v>478</v>
      </c>
    </row>
    <row r="123" spans="1:108">
      <c r="A123" s="86" t="s">
        <v>114</v>
      </c>
      <c r="B123" s="86" t="s">
        <v>475</v>
      </c>
      <c r="C123" s="8" t="s">
        <v>115</v>
      </c>
      <c r="D123" s="7" t="s">
        <v>116</v>
      </c>
      <c r="E123" s="86" t="s">
        <v>478</v>
      </c>
    </row>
    <row r="124" spans="1:108">
      <c r="A124" s="83" t="s">
        <v>117</v>
      </c>
      <c r="B124" s="83" t="s">
        <v>475</v>
      </c>
      <c r="C124" s="8" t="s">
        <v>118</v>
      </c>
      <c r="D124" s="7" t="s">
        <v>119</v>
      </c>
      <c r="E124" s="83" t="s">
        <v>478</v>
      </c>
    </row>
    <row r="125" spans="1:108">
      <c r="A125" s="83" t="s">
        <v>120</v>
      </c>
      <c r="B125" s="83" t="s">
        <v>475</v>
      </c>
      <c r="C125" s="8" t="s">
        <v>121</v>
      </c>
      <c r="D125" s="7" t="s">
        <v>122</v>
      </c>
      <c r="E125" s="83" t="s">
        <v>478</v>
      </c>
    </row>
    <row r="126" spans="1:108">
      <c r="A126" s="83" t="s">
        <v>123</v>
      </c>
      <c r="B126" s="83" t="s">
        <v>475</v>
      </c>
      <c r="C126" s="8" t="s">
        <v>124</v>
      </c>
      <c r="D126" s="7"/>
      <c r="E126" s="83" t="s">
        <v>478</v>
      </c>
    </row>
    <row r="127" spans="1:108">
      <c r="A127" s="83" t="s">
        <v>125</v>
      </c>
      <c r="B127" s="83" t="s">
        <v>475</v>
      </c>
      <c r="C127" s="8" t="s">
        <v>126</v>
      </c>
      <c r="D127" s="7"/>
      <c r="E127" s="83" t="s">
        <v>478</v>
      </c>
    </row>
    <row r="128" spans="1:108">
      <c r="A128" s="83" t="s">
        <v>127</v>
      </c>
      <c r="B128" s="83" t="s">
        <v>475</v>
      </c>
      <c r="C128" s="8" t="s">
        <v>128</v>
      </c>
      <c r="D128" s="7"/>
      <c r="E128" s="83" t="s">
        <v>478</v>
      </c>
    </row>
    <row r="129" spans="1:94">
      <c r="A129" s="83" t="s">
        <v>129</v>
      </c>
      <c r="B129" s="83" t="s">
        <v>475</v>
      </c>
      <c r="C129" s="8" t="s">
        <v>130</v>
      </c>
      <c r="D129" s="7"/>
      <c r="E129" s="83" t="s">
        <v>478</v>
      </c>
    </row>
    <row r="130" spans="1:94">
      <c r="A130" s="83" t="s">
        <v>131</v>
      </c>
      <c r="B130" s="83" t="s">
        <v>475</v>
      </c>
      <c r="C130" s="8" t="s">
        <v>132</v>
      </c>
      <c r="D130" s="7"/>
      <c r="E130" s="83" t="s">
        <v>478</v>
      </c>
    </row>
    <row r="131" spans="1:94">
      <c r="A131" s="83" t="s">
        <v>133</v>
      </c>
      <c r="B131" s="83" t="s">
        <v>475</v>
      </c>
      <c r="C131" s="8" t="s">
        <v>134</v>
      </c>
      <c r="D131" s="7"/>
      <c r="E131" s="83" t="s">
        <v>478</v>
      </c>
    </row>
    <row r="132" spans="1:94">
      <c r="A132" s="83"/>
      <c r="B132" s="83"/>
      <c r="C132" s="8" t="s">
        <v>135</v>
      </c>
      <c r="D132" s="7"/>
      <c r="E132" s="83"/>
      <c r="S132" s="19">
        <f>SUM(T132:X132)</f>
        <v>43040.44903225806</v>
      </c>
      <c r="V132" s="19">
        <v>0</v>
      </c>
      <c r="W132" s="19">
        <v>0</v>
      </c>
      <c r="X132" s="19">
        <v>43040.44903225806</v>
      </c>
      <c r="AY132" s="19">
        <f>SUM(AZ132:BD132)</f>
        <v>29782.45357142857</v>
      </c>
      <c r="BB132" s="19">
        <v>0</v>
      </c>
      <c r="BC132" s="19">
        <v>0</v>
      </c>
      <c r="BD132" s="19">
        <v>29782.45357142857</v>
      </c>
    </row>
    <row r="133" spans="1:94" s="85" customFormat="1">
      <c r="A133" s="95"/>
      <c r="B133" s="95"/>
      <c r="C133" s="92" t="s">
        <v>772</v>
      </c>
      <c r="D133" s="96"/>
      <c r="E133" s="95"/>
      <c r="M133" s="85">
        <f>SUM(N133:R133)</f>
        <v>13533484.879999999</v>
      </c>
      <c r="N133" s="85">
        <v>10944525.579999998</v>
      </c>
      <c r="O133" s="85">
        <v>1488329.3499999999</v>
      </c>
      <c r="P133" s="85">
        <v>311464.07</v>
      </c>
      <c r="Q133" s="85">
        <v>519498.64</v>
      </c>
      <c r="R133" s="85">
        <v>269667.24</v>
      </c>
      <c r="S133" s="85">
        <f>SUM(S46:S131)</f>
        <v>13519108.152625117</v>
      </c>
      <c r="T133" s="85">
        <f t="shared" ref="T133:X133" si="219">SUM(T46:T131)</f>
        <v>10943183.299999999</v>
      </c>
      <c r="U133" s="85">
        <f t="shared" si="219"/>
        <v>1492803.0899999999</v>
      </c>
      <c r="V133" s="85">
        <f t="shared" si="219"/>
        <v>310635.3914801873</v>
      </c>
      <c r="W133" s="85">
        <f t="shared" si="219"/>
        <v>544867.04570762964</v>
      </c>
      <c r="X133" s="85">
        <f t="shared" si="219"/>
        <v>227619.32543729892</v>
      </c>
      <c r="Y133" s="85">
        <f>SUM(Y46:Y131)</f>
        <v>13519108.152625117</v>
      </c>
      <c r="Z133" s="85">
        <f t="shared" ref="Z133:AD133" si="220">SUM(Z46:Z131)</f>
        <v>10943183.299999999</v>
      </c>
      <c r="AA133" s="85">
        <f t="shared" si="220"/>
        <v>1492803.0899999999</v>
      </c>
      <c r="AB133" s="85">
        <f t="shared" si="220"/>
        <v>310635.3914801873</v>
      </c>
      <c r="AC133" s="85">
        <f t="shared" si="220"/>
        <v>544867.04570762964</v>
      </c>
      <c r="AD133" s="85">
        <f t="shared" si="220"/>
        <v>227619.32543729892</v>
      </c>
      <c r="AS133" s="85">
        <f>SUM(AT133:AX133)</f>
        <v>10833155.9</v>
      </c>
      <c r="AT133" s="85">
        <v>8155396.9600000009</v>
      </c>
      <c r="AU133" s="85">
        <v>1576199.2300000007</v>
      </c>
      <c r="AV133" s="85">
        <v>320683.11</v>
      </c>
      <c r="AW133" s="85">
        <v>528847.28</v>
      </c>
      <c r="AX133" s="85">
        <v>252029.32</v>
      </c>
      <c r="AY133" s="85">
        <f>SUM(AY46:AY131)</f>
        <v>10784245.794954075</v>
      </c>
      <c r="AZ133" s="85">
        <f t="shared" ref="AZ133:BD133" si="221">SUM(AZ46:AZ131)</f>
        <v>8156738.9400000013</v>
      </c>
      <c r="BA133" s="85">
        <f t="shared" si="221"/>
        <v>1559122.95</v>
      </c>
      <c r="BB133" s="85">
        <f t="shared" si="221"/>
        <v>318682.85214955703</v>
      </c>
      <c r="BC133" s="85">
        <f t="shared" si="221"/>
        <v>526707.95275001193</v>
      </c>
      <c r="BD133" s="85">
        <f t="shared" si="221"/>
        <v>222993.10005450368</v>
      </c>
      <c r="BE133" s="85">
        <f>SUM(BE46:BE131)</f>
        <v>24303353.94757919</v>
      </c>
      <c r="BF133" s="85">
        <f t="shared" ref="BF133:BJ133" si="222">SUM(BF46:BF131)</f>
        <v>19099922.239999998</v>
      </c>
      <c r="BG133" s="85">
        <f t="shared" si="222"/>
        <v>3051926.0399999996</v>
      </c>
      <c r="BH133" s="85">
        <f t="shared" si="222"/>
        <v>629318.24362974428</v>
      </c>
      <c r="BI133" s="85">
        <f t="shared" si="222"/>
        <v>1071574.9984576413</v>
      </c>
      <c r="BJ133" s="85">
        <f t="shared" si="222"/>
        <v>450612.42549180263</v>
      </c>
      <c r="BY133" s="85">
        <f>SUM(BZ133:CD133)</f>
        <v>11558081.030000003</v>
      </c>
      <c r="BZ133" s="85">
        <v>8587984.1800000016</v>
      </c>
      <c r="CA133" s="85">
        <v>1780933.6300000001</v>
      </c>
      <c r="CB133" s="85">
        <v>347084.34</v>
      </c>
      <c r="CC133" s="85">
        <v>586500.06000000006</v>
      </c>
      <c r="CD133" s="85">
        <v>255578.82</v>
      </c>
      <c r="CE133" s="85">
        <f>SUM(CE46:CE131)</f>
        <v>11652213.752417084</v>
      </c>
      <c r="CF133" s="85">
        <f t="shared" ref="CF133:CJ133" si="223">SUM(CF46:CF131)</f>
        <v>8587984.4199999999</v>
      </c>
      <c r="CG133" s="85">
        <f t="shared" si="223"/>
        <v>1772018.0099999998</v>
      </c>
      <c r="CH133" s="85">
        <f t="shared" si="223"/>
        <v>378722.09685425105</v>
      </c>
      <c r="CI133" s="85">
        <f t="shared" si="223"/>
        <v>637371.93799484742</v>
      </c>
      <c r="CJ133" s="85">
        <f t="shared" si="223"/>
        <v>276117.28756798466</v>
      </c>
      <c r="CK133" s="85">
        <f>SUM(CK46:CK131)</f>
        <v>35955567.69999627</v>
      </c>
      <c r="CL133" s="85">
        <f t="shared" ref="CL133:CP133" si="224">SUM(CL46:CL131)</f>
        <v>27687906.66</v>
      </c>
      <c r="CM133" s="85">
        <f t="shared" si="224"/>
        <v>4823944.05</v>
      </c>
      <c r="CN133" s="85">
        <f t="shared" si="224"/>
        <v>1008040.3404839956</v>
      </c>
      <c r="CO133" s="85">
        <f t="shared" si="224"/>
        <v>1708946.9364524891</v>
      </c>
      <c r="CP133" s="85">
        <f t="shared" si="224"/>
        <v>726729.71305978729</v>
      </c>
    </row>
    <row r="134" spans="1:94">
      <c r="A134" s="86" t="s">
        <v>136</v>
      </c>
      <c r="B134" s="86" t="s">
        <v>535</v>
      </c>
      <c r="C134" s="8" t="s">
        <v>137</v>
      </c>
      <c r="D134" s="7" t="s">
        <v>24</v>
      </c>
      <c r="E134" s="86" t="s">
        <v>478</v>
      </c>
    </row>
    <row r="135" spans="1:94">
      <c r="A135" s="86" t="s">
        <v>138</v>
      </c>
      <c r="B135" s="86" t="s">
        <v>535</v>
      </c>
      <c r="C135" s="8" t="s">
        <v>139</v>
      </c>
      <c r="D135" s="7" t="s">
        <v>29</v>
      </c>
      <c r="E135" s="86" t="s">
        <v>478</v>
      </c>
      <c r="F135" s="78">
        <v>23.484999999999999</v>
      </c>
      <c r="G135" s="78">
        <v>8493.9955063805537</v>
      </c>
      <c r="H135" s="19">
        <v>6609.338301043219</v>
      </c>
      <c r="I135" s="19">
        <v>1784.7264211198635</v>
      </c>
      <c r="J135" s="19">
        <v>22.262247424107009</v>
      </c>
      <c r="K135" s="19">
        <v>10.214603508545418</v>
      </c>
      <c r="L135" s="19">
        <v>67.453933284819655</v>
      </c>
    </row>
    <row r="136" spans="1:94">
      <c r="A136" s="86" t="s">
        <v>140</v>
      </c>
      <c r="B136" s="86" t="s">
        <v>535</v>
      </c>
      <c r="C136" s="8" t="s">
        <v>141</v>
      </c>
      <c r="D136" s="7" t="s">
        <v>27</v>
      </c>
      <c r="E136" s="86" t="s">
        <v>478</v>
      </c>
    </row>
    <row r="137" spans="1:94">
      <c r="A137" s="86" t="s">
        <v>142</v>
      </c>
      <c r="B137" s="86" t="s">
        <v>535</v>
      </c>
      <c r="C137" s="8" t="s">
        <v>536</v>
      </c>
      <c r="D137" s="7" t="s">
        <v>27</v>
      </c>
      <c r="E137" s="86" t="s">
        <v>478</v>
      </c>
    </row>
    <row r="138" spans="1:94">
      <c r="A138" s="86" t="s">
        <v>143</v>
      </c>
      <c r="B138" s="86" t="s">
        <v>535</v>
      </c>
      <c r="C138" s="8" t="s">
        <v>144</v>
      </c>
      <c r="D138" s="7" t="s">
        <v>46</v>
      </c>
      <c r="E138" s="86" t="s">
        <v>478</v>
      </c>
    </row>
    <row r="139" spans="1:94">
      <c r="A139" s="86" t="s">
        <v>145</v>
      </c>
      <c r="B139" s="86" t="s">
        <v>535</v>
      </c>
      <c r="C139" s="8" t="s">
        <v>537</v>
      </c>
      <c r="D139" s="7" t="s">
        <v>24</v>
      </c>
      <c r="E139" s="86" t="s">
        <v>478</v>
      </c>
    </row>
    <row r="140" spans="1:94">
      <c r="A140" s="86" t="s">
        <v>146</v>
      </c>
      <c r="B140" s="86" t="s">
        <v>535</v>
      </c>
      <c r="C140" s="8" t="s">
        <v>538</v>
      </c>
      <c r="D140" s="7" t="s">
        <v>27</v>
      </c>
      <c r="E140" s="86" t="s">
        <v>478</v>
      </c>
    </row>
    <row r="141" spans="1:94">
      <c r="A141" s="86" t="s">
        <v>147</v>
      </c>
      <c r="B141" s="86" t="s">
        <v>535</v>
      </c>
      <c r="C141" s="8" t="s">
        <v>148</v>
      </c>
      <c r="D141" s="7" t="s">
        <v>24</v>
      </c>
      <c r="E141" s="86" t="s">
        <v>478</v>
      </c>
    </row>
    <row r="142" spans="1:94">
      <c r="A142" s="86" t="s">
        <v>149</v>
      </c>
      <c r="B142" s="86" t="s">
        <v>535</v>
      </c>
      <c r="C142" s="8" t="s">
        <v>150</v>
      </c>
      <c r="D142" s="7" t="s">
        <v>29</v>
      </c>
      <c r="E142" s="86" t="s">
        <v>478</v>
      </c>
    </row>
    <row r="143" spans="1:94">
      <c r="A143" s="86" t="s">
        <v>151</v>
      </c>
      <c r="B143" s="86" t="s">
        <v>535</v>
      </c>
      <c r="C143" s="8" t="s">
        <v>152</v>
      </c>
      <c r="D143" s="7" t="s">
        <v>24</v>
      </c>
      <c r="E143" s="86" t="s">
        <v>478</v>
      </c>
    </row>
    <row r="144" spans="1:94">
      <c r="A144" s="86" t="s">
        <v>906</v>
      </c>
      <c r="B144" s="86" t="s">
        <v>535</v>
      </c>
      <c r="C144" s="8" t="s">
        <v>905</v>
      </c>
      <c r="D144" s="7" t="s">
        <v>29</v>
      </c>
      <c r="E144" s="86" t="s">
        <v>478</v>
      </c>
      <c r="F144" s="78">
        <v>181.005</v>
      </c>
      <c r="G144" s="78">
        <v>10276.783968656518</v>
      </c>
      <c r="H144" s="19">
        <v>7719.3932764288293</v>
      </c>
      <c r="I144" s="19">
        <v>1466.3970056075802</v>
      </c>
      <c r="J144" s="19">
        <v>389.38908720989849</v>
      </c>
      <c r="K144" s="19">
        <v>505.83311840274081</v>
      </c>
      <c r="L144" s="19">
        <v>195.77148100746965</v>
      </c>
    </row>
    <row r="145" spans="1:108">
      <c r="A145" s="86" t="s">
        <v>155</v>
      </c>
      <c r="B145" s="86" t="s">
        <v>535</v>
      </c>
      <c r="C145" s="8" t="s">
        <v>156</v>
      </c>
      <c r="D145" s="7" t="s">
        <v>27</v>
      </c>
      <c r="E145" s="86" t="s">
        <v>478</v>
      </c>
    </row>
    <row r="146" spans="1:108">
      <c r="A146" s="86">
        <v>712024</v>
      </c>
      <c r="B146" s="86" t="s">
        <v>535</v>
      </c>
      <c r="C146" s="8" t="s">
        <v>539</v>
      </c>
      <c r="D146" s="7" t="s">
        <v>24</v>
      </c>
      <c r="E146" s="86" t="s">
        <v>478</v>
      </c>
    </row>
    <row r="147" spans="1:108">
      <c r="A147" s="86" t="s">
        <v>157</v>
      </c>
      <c r="B147" s="86" t="s">
        <v>535</v>
      </c>
      <c r="C147" s="8" t="s">
        <v>540</v>
      </c>
      <c r="D147" s="7" t="s">
        <v>24</v>
      </c>
      <c r="E147" s="86" t="s">
        <v>478</v>
      </c>
    </row>
    <row r="148" spans="1:108">
      <c r="A148" s="86" t="s">
        <v>158</v>
      </c>
      <c r="B148" s="86" t="s">
        <v>535</v>
      </c>
      <c r="C148" s="8" t="s">
        <v>541</v>
      </c>
      <c r="D148" s="7" t="s">
        <v>27</v>
      </c>
      <c r="E148" s="86" t="s">
        <v>478</v>
      </c>
    </row>
    <row r="149" spans="1:108">
      <c r="A149" s="86" t="s">
        <v>159</v>
      </c>
      <c r="B149" s="86" t="s">
        <v>535</v>
      </c>
      <c r="C149" s="8" t="s">
        <v>542</v>
      </c>
      <c r="D149" s="7" t="s">
        <v>24</v>
      </c>
      <c r="E149" s="86" t="s">
        <v>478</v>
      </c>
    </row>
    <row r="150" spans="1:108">
      <c r="A150" s="86" t="s">
        <v>160</v>
      </c>
      <c r="B150" s="86" t="s">
        <v>535</v>
      </c>
      <c r="C150" s="8" t="s">
        <v>543</v>
      </c>
      <c r="D150" s="7" t="s">
        <v>29</v>
      </c>
      <c r="E150" s="86" t="s">
        <v>478</v>
      </c>
    </row>
    <row r="151" spans="1:108">
      <c r="A151" s="86" t="s">
        <v>161</v>
      </c>
      <c r="B151" s="86" t="s">
        <v>535</v>
      </c>
      <c r="C151" s="8" t="s">
        <v>544</v>
      </c>
      <c r="D151" s="7" t="s">
        <v>29</v>
      </c>
      <c r="E151" s="86" t="s">
        <v>478</v>
      </c>
    </row>
    <row r="152" spans="1:108">
      <c r="A152" s="86" t="s">
        <v>162</v>
      </c>
      <c r="B152" s="86" t="s">
        <v>535</v>
      </c>
      <c r="C152" s="8" t="s">
        <v>545</v>
      </c>
      <c r="D152" s="7" t="s">
        <v>27</v>
      </c>
      <c r="E152" s="86" t="s">
        <v>478</v>
      </c>
    </row>
    <row r="153" spans="1:108">
      <c r="A153" s="86" t="s">
        <v>163</v>
      </c>
      <c r="B153" s="86" t="s">
        <v>535</v>
      </c>
      <c r="C153" s="8" t="s">
        <v>546</v>
      </c>
      <c r="D153" s="7" t="s">
        <v>46</v>
      </c>
      <c r="E153" s="86" t="s">
        <v>478</v>
      </c>
    </row>
    <row r="154" spans="1:108">
      <c r="A154" s="86" t="s">
        <v>164</v>
      </c>
      <c r="B154" s="86" t="s">
        <v>535</v>
      </c>
      <c r="C154" s="8" t="s">
        <v>547</v>
      </c>
      <c r="D154" s="7" t="s">
        <v>39</v>
      </c>
      <c r="E154" s="86" t="s">
        <v>478</v>
      </c>
    </row>
    <row r="155" spans="1:108">
      <c r="A155" s="86" t="s">
        <v>165</v>
      </c>
      <c r="B155" s="86" t="s">
        <v>535</v>
      </c>
      <c r="C155" s="8" t="s">
        <v>548</v>
      </c>
      <c r="D155" s="7" t="s">
        <v>29</v>
      </c>
      <c r="E155" s="86" t="s">
        <v>478</v>
      </c>
    </row>
    <row r="156" spans="1:108">
      <c r="A156" s="86" t="s">
        <v>166</v>
      </c>
      <c r="B156" s="86" t="s">
        <v>535</v>
      </c>
      <c r="C156" s="8" t="s">
        <v>549</v>
      </c>
      <c r="D156" s="7" t="s">
        <v>29</v>
      </c>
      <c r="E156" s="86" t="s">
        <v>478</v>
      </c>
    </row>
    <row r="157" spans="1:108">
      <c r="A157" s="86" t="s">
        <v>167</v>
      </c>
      <c r="B157" s="86" t="s">
        <v>535</v>
      </c>
      <c r="C157" s="8" t="s">
        <v>550</v>
      </c>
      <c r="D157" s="7" t="s">
        <v>29</v>
      </c>
      <c r="E157" s="86" t="s">
        <v>478</v>
      </c>
    </row>
    <row r="158" spans="1:108">
      <c r="A158" s="86" t="s">
        <v>168</v>
      </c>
      <c r="B158" s="86" t="s">
        <v>535</v>
      </c>
      <c r="C158" s="8" t="s">
        <v>551</v>
      </c>
      <c r="D158" s="7" t="s">
        <v>29</v>
      </c>
      <c r="E158" s="86" t="s">
        <v>478</v>
      </c>
    </row>
    <row r="159" spans="1:108" s="18" customFormat="1">
      <c r="A159" s="15" t="s">
        <v>169</v>
      </c>
      <c r="B159" s="15" t="s">
        <v>535</v>
      </c>
      <c r="C159" s="17" t="s">
        <v>552</v>
      </c>
      <c r="D159" s="16" t="s">
        <v>29</v>
      </c>
      <c r="E159" s="15" t="s">
        <v>478</v>
      </c>
      <c r="F159" s="78">
        <v>294.375</v>
      </c>
      <c r="G159" s="78">
        <v>18103.413522816132</v>
      </c>
      <c r="H159" s="19">
        <v>15081.58851804671</v>
      </c>
      <c r="I159" s="19">
        <v>1980.6798811040344</v>
      </c>
      <c r="J159" s="19">
        <v>349.72688761841687</v>
      </c>
      <c r="K159" s="19">
        <v>496.61774119767784</v>
      </c>
      <c r="L159" s="19">
        <v>194.80049484928958</v>
      </c>
      <c r="S159" s="18">
        <f>SUM(T159:X159)</f>
        <v>1602783.8874672488</v>
      </c>
      <c r="T159" s="18">
        <v>1276692.9699999997</v>
      </c>
      <c r="U159" s="18">
        <v>172764.29999999996</v>
      </c>
      <c r="V159" s="18">
        <v>41897.120873362444</v>
      </c>
      <c r="W159" s="18">
        <v>84678.922270742376</v>
      </c>
      <c r="X159" s="18">
        <v>26750.574323144108</v>
      </c>
      <c r="Y159" s="18">
        <v>1602783.8874672488</v>
      </c>
      <c r="Z159" s="18">
        <v>1276692.9699999997</v>
      </c>
      <c r="AA159" s="18">
        <v>172764.29999999996</v>
      </c>
      <c r="AB159" s="18">
        <v>41897.120873362444</v>
      </c>
      <c r="AC159" s="18">
        <v>84678.922270742376</v>
      </c>
      <c r="AD159" s="18">
        <v>26750.574323144108</v>
      </c>
      <c r="AE159" s="18">
        <v>86.835999999999999</v>
      </c>
      <c r="AF159" s="18">
        <f>S159/$AE159</f>
        <v>18457.596935225585</v>
      </c>
      <c r="AG159" s="18">
        <f t="shared" ref="AG159:AK159" si="225">T159/$AE159</f>
        <v>14702.346607397851</v>
      </c>
      <c r="AH159" s="18">
        <f t="shared" si="225"/>
        <v>1989.5469620894555</v>
      </c>
      <c r="AI159" s="18">
        <f t="shared" si="225"/>
        <v>482.48561510620533</v>
      </c>
      <c r="AJ159" s="18">
        <f t="shared" si="225"/>
        <v>975.15917673248862</v>
      </c>
      <c r="AK159" s="18">
        <f t="shared" si="225"/>
        <v>308.05857389958209</v>
      </c>
      <c r="AL159" s="18">
        <v>86.835999999999999</v>
      </c>
      <c r="AM159" s="18">
        <v>18457.596935225585</v>
      </c>
      <c r="AN159" s="18">
        <v>14702.346607397851</v>
      </c>
      <c r="AO159" s="18">
        <v>1989.5469620894555</v>
      </c>
      <c r="AP159" s="18">
        <v>482.48561510620533</v>
      </c>
      <c r="AQ159" s="18">
        <v>975.15917673248862</v>
      </c>
      <c r="AR159" s="18">
        <v>308.05857389958209</v>
      </c>
      <c r="AY159" s="18">
        <f>SUM(AZ159:BD159)</f>
        <v>762678.01630434778</v>
      </c>
      <c r="AZ159" s="18">
        <v>627272.79999999993</v>
      </c>
      <c r="BA159" s="18">
        <v>84625.639999999985</v>
      </c>
      <c r="BB159" s="18">
        <v>16094.587681159421</v>
      </c>
      <c r="BC159" s="18">
        <v>26435.889057971017</v>
      </c>
      <c r="BD159" s="18">
        <v>8249.0995652173915</v>
      </c>
      <c r="BE159" s="18">
        <f>Y159+AY159</f>
        <v>2365461.9037715965</v>
      </c>
      <c r="BF159" s="18">
        <f t="shared" ref="BF159:BJ159" si="226">Z159+AZ159</f>
        <v>1903965.7699999996</v>
      </c>
      <c r="BG159" s="18">
        <f t="shared" si="226"/>
        <v>257389.93999999994</v>
      </c>
      <c r="BH159" s="18">
        <f t="shared" si="226"/>
        <v>57991.708554521865</v>
      </c>
      <c r="BI159" s="18">
        <f t="shared" si="226"/>
        <v>111114.81132871339</v>
      </c>
      <c r="BJ159" s="18">
        <f t="shared" si="226"/>
        <v>34999.673888361503</v>
      </c>
      <c r="BK159" s="18">
        <v>42.502000000000002</v>
      </c>
      <c r="BL159" s="18">
        <f>AY159/$BK159</f>
        <v>17944.520641483876</v>
      </c>
      <c r="BM159" s="18">
        <f t="shared" ref="BM159:BQ159" si="227">AZ159/$BK159</f>
        <v>14758.6654745659</v>
      </c>
      <c r="BN159" s="18">
        <f t="shared" si="227"/>
        <v>1991.0978306903201</v>
      </c>
      <c r="BO159" s="18">
        <f t="shared" si="227"/>
        <v>378.67836057501813</v>
      </c>
      <c r="BP159" s="18">
        <f t="shared" si="227"/>
        <v>621.99164881584431</v>
      </c>
      <c r="BQ159" s="18">
        <f t="shared" si="227"/>
        <v>194.08732683679335</v>
      </c>
      <c r="BR159" s="18">
        <f>AL159+BK159</f>
        <v>129.33799999999999</v>
      </c>
      <c r="BS159" s="18">
        <f>BE159/$BR159</f>
        <v>18288.993982987187</v>
      </c>
      <c r="BT159" s="18">
        <f t="shared" ref="BT159:BX159" si="228">BF159/$BR159</f>
        <v>14720.853654765031</v>
      </c>
      <c r="BU159" s="18">
        <f t="shared" si="228"/>
        <v>1990.056595896024</v>
      </c>
      <c r="BV159" s="18">
        <f t="shared" si="228"/>
        <v>448.37332071411237</v>
      </c>
      <c r="BW159" s="18">
        <f t="shared" si="228"/>
        <v>859.10414053652755</v>
      </c>
      <c r="BX159" s="18">
        <f t="shared" si="228"/>
        <v>270.60627107548828</v>
      </c>
      <c r="CK159" s="18">
        <f>BE159+CE159</f>
        <v>2365461.9037715965</v>
      </c>
      <c r="CL159" s="18">
        <f t="shared" ref="CL159:CP159" si="229">BF159+CF159</f>
        <v>1903965.7699999996</v>
      </c>
      <c r="CM159" s="18">
        <f t="shared" si="229"/>
        <v>257389.93999999994</v>
      </c>
      <c r="CN159" s="18">
        <f t="shared" si="229"/>
        <v>57991.708554521865</v>
      </c>
      <c r="CO159" s="18">
        <f t="shared" si="229"/>
        <v>111114.81132871339</v>
      </c>
      <c r="CP159" s="18">
        <f t="shared" si="229"/>
        <v>34999.673888361503</v>
      </c>
      <c r="CX159" s="18">
        <f>BR159+CQ159</f>
        <v>129.33799999999999</v>
      </c>
      <c r="CY159" s="18">
        <f>CK159/$CX159</f>
        <v>18288.993982987187</v>
      </c>
      <c r="CZ159" s="18">
        <f t="shared" ref="CZ159:DD159" si="230">CL159/$CX159</f>
        <v>14720.853654765031</v>
      </c>
      <c r="DA159" s="18">
        <f t="shared" si="230"/>
        <v>1990.056595896024</v>
      </c>
      <c r="DB159" s="18">
        <f t="shared" si="230"/>
        <v>448.37332071411237</v>
      </c>
      <c r="DC159" s="18">
        <f t="shared" si="230"/>
        <v>859.10414053652755</v>
      </c>
      <c r="DD159" s="18">
        <f t="shared" si="230"/>
        <v>270.60627107548828</v>
      </c>
    </row>
    <row r="160" spans="1:108" ht="26.4">
      <c r="A160" s="86" t="s">
        <v>170</v>
      </c>
      <c r="B160" s="86" t="s">
        <v>535</v>
      </c>
      <c r="C160" s="8" t="s">
        <v>553</v>
      </c>
      <c r="D160" s="7" t="s">
        <v>29</v>
      </c>
      <c r="E160" s="86" t="s">
        <v>478</v>
      </c>
    </row>
    <row r="161" spans="1:108" ht="26.4">
      <c r="A161" s="86" t="s">
        <v>171</v>
      </c>
      <c r="B161" s="86" t="s">
        <v>535</v>
      </c>
      <c r="C161" s="8" t="s">
        <v>554</v>
      </c>
      <c r="D161" s="7" t="s">
        <v>29</v>
      </c>
      <c r="E161" s="86" t="s">
        <v>478</v>
      </c>
    </row>
    <row r="162" spans="1:108" ht="26.4">
      <c r="A162" s="86" t="s">
        <v>172</v>
      </c>
      <c r="B162" s="86" t="s">
        <v>535</v>
      </c>
      <c r="C162" s="8" t="s">
        <v>555</v>
      </c>
      <c r="D162" s="7" t="s">
        <v>27</v>
      </c>
      <c r="E162" s="86" t="s">
        <v>478</v>
      </c>
    </row>
    <row r="163" spans="1:108">
      <c r="A163" s="86" t="s">
        <v>173</v>
      </c>
      <c r="B163" s="86" t="s">
        <v>535</v>
      </c>
      <c r="C163" s="8" t="s">
        <v>556</v>
      </c>
      <c r="D163" s="7" t="s">
        <v>45</v>
      </c>
      <c r="E163" s="86" t="s">
        <v>478</v>
      </c>
    </row>
    <row r="164" spans="1:108">
      <c r="A164" s="86" t="s">
        <v>174</v>
      </c>
      <c r="B164" s="86" t="s">
        <v>535</v>
      </c>
      <c r="C164" s="8" t="s">
        <v>557</v>
      </c>
      <c r="D164" s="7" t="s">
        <v>46</v>
      </c>
      <c r="E164" s="86" t="s">
        <v>478</v>
      </c>
    </row>
    <row r="165" spans="1:108">
      <c r="A165" s="86" t="s">
        <v>175</v>
      </c>
      <c r="B165" s="86" t="s">
        <v>535</v>
      </c>
      <c r="C165" s="8" t="s">
        <v>558</v>
      </c>
      <c r="D165" s="7" t="s">
        <v>39</v>
      </c>
      <c r="E165" s="86" t="s">
        <v>478</v>
      </c>
    </row>
    <row r="166" spans="1:108">
      <c r="A166" s="86" t="s">
        <v>176</v>
      </c>
      <c r="B166" s="86" t="s">
        <v>535</v>
      </c>
      <c r="C166" s="8" t="s">
        <v>559</v>
      </c>
      <c r="D166" s="7" t="s">
        <v>29</v>
      </c>
      <c r="E166" s="86" t="s">
        <v>478</v>
      </c>
      <c r="F166" s="78">
        <v>62.45</v>
      </c>
      <c r="G166" s="78">
        <v>12556.491730836102</v>
      </c>
      <c r="H166" s="19">
        <v>9094.236669335467</v>
      </c>
      <c r="I166" s="19">
        <v>2044.1260208166534</v>
      </c>
      <c r="J166" s="19">
        <v>457.99805016727964</v>
      </c>
      <c r="K166" s="19">
        <v>711.16599744560426</v>
      </c>
      <c r="L166" s="19">
        <v>248.96499307109673</v>
      </c>
    </row>
    <row r="167" spans="1:108" ht="26.4">
      <c r="A167" s="86" t="s">
        <v>177</v>
      </c>
      <c r="B167" s="86" t="s">
        <v>535</v>
      </c>
      <c r="C167" s="8" t="s">
        <v>560</v>
      </c>
      <c r="D167" s="7" t="s">
        <v>27</v>
      </c>
      <c r="E167" s="86" t="s">
        <v>478</v>
      </c>
    </row>
    <row r="168" spans="1:108">
      <c r="A168" s="86" t="s">
        <v>178</v>
      </c>
      <c r="B168" s="86" t="s">
        <v>535</v>
      </c>
      <c r="C168" s="8" t="s">
        <v>561</v>
      </c>
      <c r="D168" s="7" t="s">
        <v>39</v>
      </c>
      <c r="E168" s="86" t="s">
        <v>478</v>
      </c>
    </row>
    <row r="169" spans="1:108" ht="26.4">
      <c r="A169" s="86" t="s">
        <v>179</v>
      </c>
      <c r="B169" s="86" t="s">
        <v>535</v>
      </c>
      <c r="C169" s="8" t="s">
        <v>562</v>
      </c>
      <c r="D169" s="7" t="s">
        <v>180</v>
      </c>
      <c r="E169" s="86" t="s">
        <v>478</v>
      </c>
      <c r="F169" s="78">
        <v>15.573</v>
      </c>
      <c r="G169" s="78">
        <v>32042.215199241902</v>
      </c>
      <c r="H169" s="19">
        <v>27789.542156296153</v>
      </c>
      <c r="I169" s="19">
        <v>2437.0962563411031</v>
      </c>
      <c r="J169" s="19">
        <v>736.11884469160418</v>
      </c>
      <c r="K169" s="19">
        <v>730.2937174918128</v>
      </c>
      <c r="L169" s="19">
        <v>349.16422442122678</v>
      </c>
    </row>
    <row r="170" spans="1:108" ht="26.4">
      <c r="A170" s="86" t="s">
        <v>181</v>
      </c>
      <c r="B170" s="86" t="s">
        <v>535</v>
      </c>
      <c r="C170" s="8" t="s">
        <v>563</v>
      </c>
      <c r="D170" s="7" t="s">
        <v>29</v>
      </c>
      <c r="E170" s="86" t="s">
        <v>478</v>
      </c>
    </row>
    <row r="171" spans="1:108" s="18" customFormat="1" ht="26.4">
      <c r="A171" s="15" t="s">
        <v>1043</v>
      </c>
      <c r="B171" s="15" t="s">
        <v>535</v>
      </c>
      <c r="C171" s="17" t="s">
        <v>1044</v>
      </c>
      <c r="D171" s="16" t="s">
        <v>565</v>
      </c>
      <c r="E171" s="15" t="s">
        <v>478</v>
      </c>
      <c r="F171" s="98">
        <v>38.539000000000001</v>
      </c>
      <c r="G171" s="98">
        <v>25612.944249316322</v>
      </c>
      <c r="H171" s="18">
        <v>21765.60549054205</v>
      </c>
      <c r="I171" s="18">
        <v>2404.8322478528248</v>
      </c>
      <c r="J171" s="18">
        <v>468.55630788485888</v>
      </c>
      <c r="K171" s="18">
        <v>676.01595968013874</v>
      </c>
      <c r="L171" s="18">
        <v>297.93424335644988</v>
      </c>
      <c r="CE171" s="18">
        <f>SUM(CF171:CJ171)</f>
        <v>779046.48829787236</v>
      </c>
      <c r="CF171" s="18">
        <v>649823.65</v>
      </c>
      <c r="CG171" s="18">
        <v>80535.460000000006</v>
      </c>
      <c r="CH171" s="18">
        <v>14855.171063829788</v>
      </c>
      <c r="CI171" s="18">
        <v>24927.502978723405</v>
      </c>
      <c r="CJ171" s="18">
        <v>8904.7042553191477</v>
      </c>
      <c r="CK171" s="18">
        <f t="shared" ref="CK171:CK221" si="231">BE171+CE171</f>
        <v>779046.48829787236</v>
      </c>
      <c r="CL171" s="18">
        <f t="shared" ref="CL171:CL221" si="232">BF171+CF171</f>
        <v>649823.65</v>
      </c>
      <c r="CM171" s="18">
        <f t="shared" ref="CM171:CM221" si="233">BG171+CG171</f>
        <v>80535.460000000006</v>
      </c>
      <c r="CN171" s="18">
        <f t="shared" ref="CN171:CN221" si="234">BH171+CH171</f>
        <v>14855.171063829788</v>
      </c>
      <c r="CO171" s="18">
        <f t="shared" ref="CO171:CO221" si="235">BI171+CI171</f>
        <v>24927.502978723405</v>
      </c>
      <c r="CP171" s="18">
        <f t="shared" ref="CP171:CP221" si="236">BJ171+CJ171</f>
        <v>8904.7042553191477</v>
      </c>
      <c r="CQ171" s="18">
        <v>31.74</v>
      </c>
      <c r="CR171" s="18">
        <f>CE171/$CQ171</f>
        <v>24544.627860676508</v>
      </c>
      <c r="CS171" s="18">
        <f t="shared" ref="CS171:CW171" si="237">CF171/$CQ171</f>
        <v>20473.334908632642</v>
      </c>
      <c r="CT171" s="18">
        <f t="shared" si="237"/>
        <v>2537.3490863264024</v>
      </c>
      <c r="CU171" s="18">
        <f t="shared" si="237"/>
        <v>468.02681360522337</v>
      </c>
      <c r="CV171" s="18">
        <f t="shared" si="237"/>
        <v>785.36556328681183</v>
      </c>
      <c r="CW171" s="18">
        <f t="shared" si="237"/>
        <v>280.55148882543</v>
      </c>
      <c r="CX171" s="18">
        <f t="shared" ref="CX171:CX221" si="238">BR171+CQ171</f>
        <v>31.74</v>
      </c>
      <c r="CY171" s="18">
        <f t="shared" ref="CY171:CY221" si="239">CK171/$CX171</f>
        <v>24544.627860676508</v>
      </c>
      <c r="CZ171" s="18">
        <f t="shared" ref="CZ171:CZ221" si="240">CL171/$CX171</f>
        <v>20473.334908632642</v>
      </c>
      <c r="DA171" s="18">
        <f t="shared" ref="DA171:DA221" si="241">CM171/$CX171</f>
        <v>2537.3490863264024</v>
      </c>
      <c r="DB171" s="18">
        <f t="shared" ref="DB171:DB221" si="242">CN171/$CX171</f>
        <v>468.02681360522337</v>
      </c>
      <c r="DC171" s="18">
        <f t="shared" ref="DC171:DC221" si="243">CO171/$CX171</f>
        <v>785.36556328681183</v>
      </c>
      <c r="DD171" s="18">
        <f t="shared" ref="DD171:DD221" si="244">CP171/$CX171</f>
        <v>280.55148882543</v>
      </c>
    </row>
    <row r="172" spans="1:108" ht="26.4">
      <c r="A172" s="86" t="s">
        <v>183</v>
      </c>
      <c r="B172" s="86" t="s">
        <v>535</v>
      </c>
      <c r="C172" s="8" t="s">
        <v>566</v>
      </c>
      <c r="D172" s="7" t="s">
        <v>24</v>
      </c>
      <c r="E172" s="86" t="s">
        <v>478</v>
      </c>
    </row>
    <row r="173" spans="1:108" ht="26.4">
      <c r="A173" s="86" t="s">
        <v>184</v>
      </c>
      <c r="B173" s="86" t="s">
        <v>535</v>
      </c>
      <c r="C173" s="8" t="s">
        <v>567</v>
      </c>
      <c r="D173" s="7" t="s">
        <v>568</v>
      </c>
      <c r="E173" s="86" t="s">
        <v>478</v>
      </c>
    </row>
    <row r="174" spans="1:108" s="18" customFormat="1" ht="26.4">
      <c r="A174" s="15" t="s">
        <v>185</v>
      </c>
      <c r="B174" s="15" t="s">
        <v>535</v>
      </c>
      <c r="C174" s="17" t="s">
        <v>569</v>
      </c>
      <c r="D174" s="16" t="s">
        <v>29</v>
      </c>
      <c r="E174" s="15" t="s">
        <v>478</v>
      </c>
      <c r="F174" s="98">
        <v>477.56899999999996</v>
      </c>
      <c r="G174" s="98">
        <v>10032.288281155914</v>
      </c>
      <c r="H174" s="18">
        <v>7178.6003069713479</v>
      </c>
      <c r="I174" s="18">
        <v>1738.8395603567233</v>
      </c>
      <c r="J174" s="18">
        <v>350.37434686297905</v>
      </c>
      <c r="K174" s="18">
        <v>555.23892731012813</v>
      </c>
      <c r="L174" s="18">
        <v>209.23513965473603</v>
      </c>
      <c r="AY174" s="18">
        <f>SUM(AZ174:BD174)</f>
        <v>766221.16671463999</v>
      </c>
      <c r="AZ174" s="18">
        <v>534534.33999999985</v>
      </c>
      <c r="BA174" s="18">
        <v>136881.09</v>
      </c>
      <c r="BB174" s="18">
        <v>32147.303076923079</v>
      </c>
      <c r="BC174" s="18">
        <v>49886.116615384613</v>
      </c>
      <c r="BD174" s="18">
        <v>12772.317022332509</v>
      </c>
      <c r="BE174" s="18">
        <f t="shared" ref="BE174:BE215" si="245">Y174+AY174</f>
        <v>766221.16671463999</v>
      </c>
      <c r="BF174" s="18">
        <f t="shared" ref="BF174:BF215" si="246">Z174+AZ174</f>
        <v>534534.33999999985</v>
      </c>
      <c r="BG174" s="18">
        <f t="shared" ref="BG174:BG215" si="247">AA174+BA174</f>
        <v>136881.09</v>
      </c>
      <c r="BH174" s="18">
        <f t="shared" ref="BH174:BH215" si="248">AB174+BB174</f>
        <v>32147.303076923079</v>
      </c>
      <c r="BI174" s="18">
        <f t="shared" ref="BI174:BI215" si="249">AC174+BC174</f>
        <v>49886.116615384613</v>
      </c>
      <c r="BJ174" s="18">
        <f t="shared" ref="BJ174:BJ215" si="250">AD174+BD174</f>
        <v>12772.317022332509</v>
      </c>
      <c r="BK174" s="18">
        <v>76.994</v>
      </c>
      <c r="BL174" s="18">
        <f t="shared" ref="BL174:BL219" si="251">AY174/$BK174</f>
        <v>9951.699700166766</v>
      </c>
      <c r="BM174" s="18">
        <f t="shared" ref="BM174:BM219" si="252">AZ174/$BK174</f>
        <v>6942.5453931475158</v>
      </c>
      <c r="BN174" s="18">
        <f t="shared" ref="BN174:BN219" si="253">BA174/$BK174</f>
        <v>1777.8150245473673</v>
      </c>
      <c r="BO174" s="18">
        <f t="shared" ref="BO174:BO219" si="254">BB174/$BK174</f>
        <v>417.52997736087332</v>
      </c>
      <c r="BP174" s="18">
        <f t="shared" ref="BP174:BP219" si="255">BC174/$BK174</f>
        <v>647.92213179448549</v>
      </c>
      <c r="BQ174" s="18">
        <f t="shared" ref="BQ174:BQ219" si="256">BD174/$BK174</f>
        <v>165.88717331652478</v>
      </c>
      <c r="BR174" s="18">
        <f t="shared" ref="BR174:BR221" si="257">AL174+BK174</f>
        <v>76.994</v>
      </c>
      <c r="BS174" s="18">
        <f t="shared" ref="BS174:BS221" si="258">BE174/$BR174</f>
        <v>9951.699700166766</v>
      </c>
      <c r="BT174" s="18">
        <f t="shared" ref="BT174:BT221" si="259">BF174/$BR174</f>
        <v>6942.5453931475158</v>
      </c>
      <c r="BU174" s="18">
        <f t="shared" ref="BU174:BU221" si="260">BG174/$BR174</f>
        <v>1777.8150245473673</v>
      </c>
      <c r="BV174" s="18">
        <f t="shared" ref="BV174:BV221" si="261">BH174/$BR174</f>
        <v>417.52997736087332</v>
      </c>
      <c r="BW174" s="18">
        <f t="shared" ref="BW174:BW221" si="262">BI174/$BR174</f>
        <v>647.92213179448549</v>
      </c>
      <c r="BX174" s="18">
        <f t="shared" ref="BX174:BX221" si="263">BJ174/$BR174</f>
        <v>165.88717331652478</v>
      </c>
      <c r="CK174" s="18">
        <f t="shared" si="231"/>
        <v>766221.16671463999</v>
      </c>
      <c r="CL174" s="18">
        <f t="shared" si="232"/>
        <v>534534.33999999985</v>
      </c>
      <c r="CM174" s="18">
        <f t="shared" si="233"/>
        <v>136881.09</v>
      </c>
      <c r="CN174" s="18">
        <f t="shared" si="234"/>
        <v>32147.303076923079</v>
      </c>
      <c r="CO174" s="18">
        <f t="shared" si="235"/>
        <v>49886.116615384613</v>
      </c>
      <c r="CP174" s="18">
        <f t="shared" si="236"/>
        <v>12772.317022332509</v>
      </c>
      <c r="CX174" s="18">
        <f t="shared" si="238"/>
        <v>76.994</v>
      </c>
      <c r="CY174" s="18">
        <f t="shared" si="239"/>
        <v>9951.699700166766</v>
      </c>
      <c r="CZ174" s="18">
        <f t="shared" si="240"/>
        <v>6942.5453931475158</v>
      </c>
      <c r="DA174" s="18">
        <f t="shared" si="241"/>
        <v>1777.8150245473673</v>
      </c>
      <c r="DB174" s="18">
        <f t="shared" si="242"/>
        <v>417.52997736087332</v>
      </c>
      <c r="DC174" s="18">
        <f t="shared" si="243"/>
        <v>647.92213179448549</v>
      </c>
      <c r="DD174" s="18">
        <f t="shared" si="244"/>
        <v>165.88717331652478</v>
      </c>
    </row>
    <row r="175" spans="1:108" ht="26.4">
      <c r="A175" s="86" t="s">
        <v>896</v>
      </c>
      <c r="B175" s="86" t="s">
        <v>535</v>
      </c>
      <c r="C175" s="8" t="s">
        <v>895</v>
      </c>
      <c r="D175" s="7" t="s">
        <v>486</v>
      </c>
      <c r="E175" s="86" t="s">
        <v>478</v>
      </c>
      <c r="F175" s="78">
        <v>65.164999999999992</v>
      </c>
      <c r="G175" s="78">
        <v>17690.442926072552</v>
      </c>
      <c r="H175" s="19">
        <v>14571.460293102131</v>
      </c>
      <c r="I175" s="19">
        <v>2022.607688176168</v>
      </c>
      <c r="J175" s="19">
        <v>344.40777437797897</v>
      </c>
      <c r="K175" s="19">
        <v>546.81495465083651</v>
      </c>
      <c r="L175" s="19">
        <v>205.15221576544209</v>
      </c>
    </row>
    <row r="176" spans="1:108" ht="26.4">
      <c r="A176" s="86" t="s">
        <v>187</v>
      </c>
      <c r="B176" s="86" t="s">
        <v>535</v>
      </c>
      <c r="C176" s="8" t="s">
        <v>571</v>
      </c>
      <c r="D176" s="7" t="s">
        <v>789</v>
      </c>
      <c r="E176" s="86" t="s">
        <v>478</v>
      </c>
    </row>
    <row r="177" spans="1:108" ht="26.4">
      <c r="A177" s="86" t="s">
        <v>188</v>
      </c>
      <c r="B177" s="86" t="s">
        <v>535</v>
      </c>
      <c r="C177" s="8" t="s">
        <v>572</v>
      </c>
      <c r="D177" s="7" t="s">
        <v>29</v>
      </c>
      <c r="E177" s="86" t="s">
        <v>478</v>
      </c>
    </row>
    <row r="178" spans="1:108" ht="26.4">
      <c r="A178" s="86" t="s">
        <v>787</v>
      </c>
      <c r="B178" s="86" t="s">
        <v>535</v>
      </c>
      <c r="C178" s="8" t="s">
        <v>788</v>
      </c>
      <c r="D178" s="7" t="s">
        <v>789</v>
      </c>
      <c r="E178" s="86"/>
    </row>
    <row r="179" spans="1:108" ht="26.4">
      <c r="A179" s="86" t="s">
        <v>189</v>
      </c>
      <c r="B179" s="86" t="s">
        <v>535</v>
      </c>
      <c r="C179" s="8" t="s">
        <v>564</v>
      </c>
      <c r="D179" s="7" t="s">
        <v>573</v>
      </c>
      <c r="E179" s="86" t="s">
        <v>478</v>
      </c>
    </row>
    <row r="180" spans="1:108">
      <c r="A180" s="86" t="s">
        <v>190</v>
      </c>
      <c r="B180" s="86" t="s">
        <v>535</v>
      </c>
      <c r="C180" s="8" t="s">
        <v>574</v>
      </c>
      <c r="D180" s="7" t="s">
        <v>29</v>
      </c>
      <c r="E180" s="86" t="s">
        <v>478</v>
      </c>
    </row>
    <row r="181" spans="1:108" ht="26.4">
      <c r="A181" s="86">
        <v>712063</v>
      </c>
      <c r="B181" s="86" t="s">
        <v>535</v>
      </c>
      <c r="C181" s="8" t="s">
        <v>575</v>
      </c>
      <c r="D181" s="7" t="s">
        <v>191</v>
      </c>
      <c r="E181" s="86" t="s">
        <v>478</v>
      </c>
    </row>
    <row r="182" spans="1:108">
      <c r="A182" s="86" t="s">
        <v>192</v>
      </c>
      <c r="B182" s="86" t="s">
        <v>535</v>
      </c>
      <c r="C182" s="8" t="s">
        <v>576</v>
      </c>
      <c r="D182" s="7" t="s">
        <v>29</v>
      </c>
      <c r="E182" s="86" t="s">
        <v>478</v>
      </c>
    </row>
    <row r="183" spans="1:108">
      <c r="A183" s="86" t="s">
        <v>816</v>
      </c>
      <c r="B183" s="86" t="s">
        <v>535</v>
      </c>
      <c r="C183" s="8" t="s">
        <v>817</v>
      </c>
      <c r="D183" s="7" t="s">
        <v>29</v>
      </c>
      <c r="E183" s="86" t="s">
        <v>478</v>
      </c>
    </row>
    <row r="184" spans="1:108">
      <c r="A184" s="86" t="s">
        <v>193</v>
      </c>
      <c r="B184" s="86" t="s">
        <v>535</v>
      </c>
      <c r="C184" s="8" t="s">
        <v>577</v>
      </c>
      <c r="D184" s="7" t="s">
        <v>29</v>
      </c>
      <c r="E184" s="86" t="s">
        <v>478</v>
      </c>
    </row>
    <row r="185" spans="1:108">
      <c r="A185" s="86" t="s">
        <v>194</v>
      </c>
      <c r="B185" s="86" t="s">
        <v>535</v>
      </c>
      <c r="C185" s="8" t="s">
        <v>578</v>
      </c>
      <c r="D185" s="7" t="s">
        <v>46</v>
      </c>
      <c r="E185" s="86" t="s">
        <v>478</v>
      </c>
    </row>
    <row r="186" spans="1:108">
      <c r="A186" s="86" t="s">
        <v>195</v>
      </c>
      <c r="B186" s="86" t="s">
        <v>535</v>
      </c>
      <c r="C186" s="8" t="s">
        <v>579</v>
      </c>
      <c r="D186" s="7" t="s">
        <v>29</v>
      </c>
      <c r="E186" s="86" t="s">
        <v>478</v>
      </c>
    </row>
    <row r="187" spans="1:108">
      <c r="A187" s="86" t="s">
        <v>196</v>
      </c>
      <c r="B187" s="86" t="s">
        <v>535</v>
      </c>
      <c r="C187" s="8" t="s">
        <v>580</v>
      </c>
      <c r="D187" s="7" t="s">
        <v>27</v>
      </c>
      <c r="E187" s="86" t="s">
        <v>478</v>
      </c>
    </row>
    <row r="188" spans="1:108">
      <c r="A188" s="86" t="s">
        <v>197</v>
      </c>
      <c r="B188" s="86" t="s">
        <v>535</v>
      </c>
      <c r="C188" s="8" t="s">
        <v>581</v>
      </c>
      <c r="D188" s="7" t="s">
        <v>29</v>
      </c>
      <c r="E188" s="86" t="s">
        <v>478</v>
      </c>
    </row>
    <row r="189" spans="1:108" s="18" customFormat="1">
      <c r="A189" s="15" t="s">
        <v>841</v>
      </c>
      <c r="B189" s="15" t="s">
        <v>535</v>
      </c>
      <c r="C189" s="17" t="s">
        <v>842</v>
      </c>
      <c r="D189" s="16" t="s">
        <v>936</v>
      </c>
      <c r="E189" s="15" t="s">
        <v>478</v>
      </c>
      <c r="F189" s="98">
        <v>191.74599999999998</v>
      </c>
      <c r="G189" s="98">
        <v>8995.9592605509461</v>
      </c>
      <c r="H189" s="18">
        <v>5899.7615074108462</v>
      </c>
      <c r="I189" s="18">
        <v>1709.9258915440221</v>
      </c>
      <c r="J189" s="18">
        <v>452.14861876222562</v>
      </c>
      <c r="K189" s="18">
        <v>688.86069641012784</v>
      </c>
      <c r="L189" s="18">
        <v>245.26254642372419</v>
      </c>
      <c r="AY189" s="18">
        <f>SUM(AZ189:BD189)</f>
        <v>331216.38124223601</v>
      </c>
      <c r="AZ189" s="18">
        <v>214211.06</v>
      </c>
      <c r="BA189" s="18">
        <v>68643.819999999978</v>
      </c>
      <c r="BB189" s="18">
        <v>15328.178743961353</v>
      </c>
      <c r="BC189" s="18">
        <v>25177.037198067635</v>
      </c>
      <c r="BD189" s="18">
        <v>7856.2853002070397</v>
      </c>
      <c r="BE189" s="18">
        <f t="shared" si="245"/>
        <v>331216.38124223601</v>
      </c>
      <c r="BF189" s="18">
        <f t="shared" si="246"/>
        <v>214211.06</v>
      </c>
      <c r="BG189" s="18">
        <f t="shared" si="247"/>
        <v>68643.819999999978</v>
      </c>
      <c r="BH189" s="18">
        <f t="shared" si="248"/>
        <v>15328.178743961353</v>
      </c>
      <c r="BI189" s="18">
        <f t="shared" si="249"/>
        <v>25177.037198067635</v>
      </c>
      <c r="BJ189" s="18">
        <f t="shared" si="250"/>
        <v>7856.2853002070397</v>
      </c>
      <c r="BK189" s="18">
        <v>39.893000000000001</v>
      </c>
      <c r="BL189" s="18">
        <f t="shared" si="251"/>
        <v>8302.6190369798205</v>
      </c>
      <c r="BM189" s="18">
        <f t="shared" si="252"/>
        <v>5369.6402877697838</v>
      </c>
      <c r="BN189" s="18">
        <f t="shared" si="253"/>
        <v>1720.6983681347599</v>
      </c>
      <c r="BO189" s="18">
        <f t="shared" si="254"/>
        <v>384.2322899747162</v>
      </c>
      <c r="BP189" s="18">
        <f t="shared" si="255"/>
        <v>631.11416033057515</v>
      </c>
      <c r="BQ189" s="18">
        <f t="shared" si="256"/>
        <v>196.93393076998569</v>
      </c>
      <c r="BR189" s="18">
        <f t="shared" si="257"/>
        <v>39.893000000000001</v>
      </c>
      <c r="BS189" s="18">
        <f t="shared" si="258"/>
        <v>8302.6190369798205</v>
      </c>
      <c r="BT189" s="18">
        <f t="shared" si="259"/>
        <v>5369.6402877697838</v>
      </c>
      <c r="BU189" s="18">
        <f t="shared" si="260"/>
        <v>1720.6983681347599</v>
      </c>
      <c r="BV189" s="18">
        <f t="shared" si="261"/>
        <v>384.2322899747162</v>
      </c>
      <c r="BW189" s="18">
        <f t="shared" si="262"/>
        <v>631.11416033057515</v>
      </c>
      <c r="BX189" s="18">
        <f t="shared" si="263"/>
        <v>196.93393076998569</v>
      </c>
      <c r="CE189" s="18">
        <f>SUM(CF189:CJ189)</f>
        <v>369765.19564796909</v>
      </c>
      <c r="CF189" s="18">
        <v>243956.9</v>
      </c>
      <c r="CG189" s="18">
        <v>79333.980000000025</v>
      </c>
      <c r="CH189" s="18">
        <v>14179.936015473888</v>
      </c>
      <c r="CI189" s="18">
        <v>23794.434661508705</v>
      </c>
      <c r="CJ189" s="18">
        <v>8499.9449709864602</v>
      </c>
      <c r="CK189" s="18">
        <f t="shared" si="231"/>
        <v>700981.57689020503</v>
      </c>
      <c r="CL189" s="18">
        <f t="shared" si="232"/>
        <v>458167.95999999996</v>
      </c>
      <c r="CM189" s="18">
        <f t="shared" si="233"/>
        <v>147977.79999999999</v>
      </c>
      <c r="CN189" s="18">
        <f t="shared" si="234"/>
        <v>29508.114759435241</v>
      </c>
      <c r="CO189" s="18">
        <f t="shared" si="235"/>
        <v>48971.471859576341</v>
      </c>
      <c r="CP189" s="18">
        <f t="shared" si="236"/>
        <v>16356.230271193501</v>
      </c>
      <c r="CQ189" s="18">
        <v>46.015000000000001</v>
      </c>
      <c r="CR189" s="18">
        <f t="shared" ref="CR189:CR235" si="264">CE189/$CQ189</f>
        <v>8035.7534640436616</v>
      </c>
      <c r="CS189" s="18">
        <f t="shared" ref="CS189:CS235" si="265">CF189/$CQ189</f>
        <v>5301.6820601977615</v>
      </c>
      <c r="CT189" s="18">
        <f t="shared" ref="CT189:CT235" si="266">CG189/$CQ189</f>
        <v>1724.0895360208633</v>
      </c>
      <c r="CU189" s="18">
        <f t="shared" ref="CU189:CU235" si="267">CH189/$CQ189</f>
        <v>308.1589919694423</v>
      </c>
      <c r="CV189" s="18">
        <f t="shared" ref="CV189:CV235" si="268">CI189/$CQ189</f>
        <v>517.10169860933831</v>
      </c>
      <c r="CW189" s="18">
        <f t="shared" ref="CW189:CW235" si="269">CJ189/$CQ189</f>
        <v>184.72117724625579</v>
      </c>
      <c r="CX189" s="18">
        <f t="shared" si="238"/>
        <v>85.908000000000001</v>
      </c>
      <c r="CY189" s="18">
        <f t="shared" si="239"/>
        <v>8159.6775258439848</v>
      </c>
      <c r="CZ189" s="18">
        <f t="shared" si="240"/>
        <v>5333.2397448433203</v>
      </c>
      <c r="DA189" s="18">
        <f t="shared" si="241"/>
        <v>1722.5147832565067</v>
      </c>
      <c r="DB189" s="18">
        <f t="shared" si="242"/>
        <v>343.48506261855988</v>
      </c>
      <c r="DC189" s="18">
        <f t="shared" si="243"/>
        <v>570.04553545160331</v>
      </c>
      <c r="DD189" s="18">
        <f t="shared" si="244"/>
        <v>190.39239967399428</v>
      </c>
    </row>
    <row r="190" spans="1:108" ht="26.4">
      <c r="A190" s="86" t="s">
        <v>934</v>
      </c>
      <c r="B190" s="86" t="s">
        <v>535</v>
      </c>
      <c r="C190" s="8" t="s">
        <v>935</v>
      </c>
      <c r="D190" s="7" t="s">
        <v>936</v>
      </c>
      <c r="E190" s="86" t="s">
        <v>478</v>
      </c>
      <c r="F190" s="78">
        <v>50</v>
      </c>
      <c r="G190" s="78">
        <v>16559.02</v>
      </c>
      <c r="H190" s="19">
        <v>11558.4</v>
      </c>
      <c r="I190" s="19">
        <v>1856.1708000000006</v>
      </c>
      <c r="J190" s="19">
        <v>0</v>
      </c>
      <c r="K190" s="19">
        <v>3144.4492</v>
      </c>
      <c r="L190" s="19">
        <v>0</v>
      </c>
    </row>
    <row r="191" spans="1:108">
      <c r="A191" s="86" t="s">
        <v>199</v>
      </c>
      <c r="B191" s="86" t="s">
        <v>535</v>
      </c>
      <c r="C191" s="8" t="s">
        <v>583</v>
      </c>
      <c r="D191" s="7" t="s">
        <v>24</v>
      </c>
      <c r="E191" s="86" t="s">
        <v>478</v>
      </c>
    </row>
    <row r="192" spans="1:108">
      <c r="A192" s="86" t="s">
        <v>200</v>
      </c>
      <c r="B192" s="86" t="s">
        <v>535</v>
      </c>
      <c r="C192" s="8" t="s">
        <v>584</v>
      </c>
      <c r="D192" s="7" t="s">
        <v>29</v>
      </c>
      <c r="E192" s="86" t="s">
        <v>478</v>
      </c>
      <c r="F192" s="78">
        <v>44.414000000000001</v>
      </c>
      <c r="G192" s="78">
        <v>18149.264402970875</v>
      </c>
      <c r="H192" s="19">
        <v>15400.114153194942</v>
      </c>
      <c r="I192" s="19">
        <v>1797.149772594227</v>
      </c>
      <c r="J192" s="19">
        <v>283.04830139290573</v>
      </c>
      <c r="K192" s="19">
        <v>456.03007515793479</v>
      </c>
      <c r="L192" s="19">
        <v>212.92210063086762</v>
      </c>
    </row>
    <row r="193" spans="1:108">
      <c r="A193" s="86" t="s">
        <v>201</v>
      </c>
      <c r="B193" s="86" t="s">
        <v>535</v>
      </c>
      <c r="C193" s="8" t="s">
        <v>585</v>
      </c>
      <c r="D193" s="7" t="s">
        <v>29</v>
      </c>
      <c r="E193" s="86" t="s">
        <v>478</v>
      </c>
    </row>
    <row r="194" spans="1:108">
      <c r="A194" s="86" t="s">
        <v>202</v>
      </c>
      <c r="B194" s="86" t="s">
        <v>535</v>
      </c>
      <c r="C194" s="8" t="s">
        <v>586</v>
      </c>
      <c r="D194" s="7" t="s">
        <v>24</v>
      </c>
      <c r="E194" s="86" t="s">
        <v>478</v>
      </c>
    </row>
    <row r="195" spans="1:108">
      <c r="A195" s="86" t="s">
        <v>898</v>
      </c>
      <c r="B195" s="86" t="s">
        <v>535</v>
      </c>
      <c r="C195" s="8" t="s">
        <v>897</v>
      </c>
      <c r="D195" s="7" t="s">
        <v>27</v>
      </c>
      <c r="E195" s="86" t="s">
        <v>478</v>
      </c>
      <c r="F195" s="78">
        <v>14.942</v>
      </c>
      <c r="G195" s="78">
        <v>34279.744216489678</v>
      </c>
      <c r="H195" s="19">
        <v>30918.118725739529</v>
      </c>
      <c r="I195" s="19">
        <v>2067.2393253915138</v>
      </c>
      <c r="J195" s="19">
        <v>403.31124356225337</v>
      </c>
      <c r="K195" s="19">
        <v>647.44653036038551</v>
      </c>
      <c r="L195" s="19">
        <v>243.62839143599263</v>
      </c>
    </row>
    <row r="196" spans="1:108">
      <c r="A196" s="86" t="s">
        <v>204</v>
      </c>
      <c r="B196" s="86" t="s">
        <v>535</v>
      </c>
      <c r="C196" s="8" t="s">
        <v>588</v>
      </c>
      <c r="D196" s="7" t="s">
        <v>29</v>
      </c>
      <c r="E196" s="86" t="s">
        <v>478</v>
      </c>
    </row>
    <row r="197" spans="1:108" ht="26.4">
      <c r="A197" s="86" t="s">
        <v>205</v>
      </c>
      <c r="B197" s="86" t="s">
        <v>535</v>
      </c>
      <c r="C197" s="8" t="s">
        <v>589</v>
      </c>
      <c r="D197" s="7" t="s">
        <v>29</v>
      </c>
      <c r="E197" s="86" t="s">
        <v>478</v>
      </c>
    </row>
    <row r="198" spans="1:108" ht="26.4">
      <c r="A198" s="86" t="s">
        <v>206</v>
      </c>
      <c r="B198" s="86" t="s">
        <v>535</v>
      </c>
      <c r="C198" s="8" t="s">
        <v>590</v>
      </c>
      <c r="D198" s="7" t="s">
        <v>29</v>
      </c>
      <c r="E198" s="86" t="s">
        <v>478</v>
      </c>
    </row>
    <row r="199" spans="1:108">
      <c r="A199" s="86" t="s">
        <v>886</v>
      </c>
      <c r="B199" s="86" t="s">
        <v>535</v>
      </c>
      <c r="C199" s="8" t="s">
        <v>885</v>
      </c>
      <c r="D199" s="7" t="s">
        <v>29</v>
      </c>
      <c r="E199" s="86" t="s">
        <v>478</v>
      </c>
      <c r="F199" s="78">
        <v>4.3807999999999998</v>
      </c>
      <c r="G199" s="78">
        <v>29032.301159458282</v>
      </c>
      <c r="H199" s="19">
        <v>24913.49068663258</v>
      </c>
      <c r="I199" s="19">
        <v>2958.5737764791829</v>
      </c>
      <c r="J199" s="19">
        <v>286.96373397700228</v>
      </c>
      <c r="K199" s="19">
        <v>657.40549119029629</v>
      </c>
      <c r="L199" s="19">
        <v>215.86747117922198</v>
      </c>
    </row>
    <row r="200" spans="1:108">
      <c r="A200" s="86" t="s">
        <v>208</v>
      </c>
      <c r="B200" s="86" t="s">
        <v>535</v>
      </c>
      <c r="C200" s="8" t="s">
        <v>592</v>
      </c>
      <c r="D200" s="7" t="s">
        <v>24</v>
      </c>
      <c r="E200" s="86" t="s">
        <v>478</v>
      </c>
    </row>
    <row r="201" spans="1:108">
      <c r="A201" s="86" t="s">
        <v>209</v>
      </c>
      <c r="B201" s="86" t="s">
        <v>535</v>
      </c>
      <c r="C201" s="8" t="s">
        <v>593</v>
      </c>
      <c r="D201" s="7" t="s">
        <v>29</v>
      </c>
      <c r="E201" s="86" t="s">
        <v>478</v>
      </c>
    </row>
    <row r="202" spans="1:108">
      <c r="A202" s="86" t="s">
        <v>210</v>
      </c>
      <c r="B202" s="86" t="s">
        <v>535</v>
      </c>
      <c r="C202" s="8" t="s">
        <v>594</v>
      </c>
      <c r="D202" s="7" t="s">
        <v>24</v>
      </c>
      <c r="E202" s="86" t="s">
        <v>478</v>
      </c>
    </row>
    <row r="203" spans="1:108">
      <c r="A203" s="86" t="s">
        <v>211</v>
      </c>
      <c r="B203" s="86" t="s">
        <v>535</v>
      </c>
      <c r="C203" s="8" t="s">
        <v>595</v>
      </c>
      <c r="D203" s="7" t="s">
        <v>29</v>
      </c>
      <c r="E203" s="86" t="s">
        <v>478</v>
      </c>
    </row>
    <row r="204" spans="1:108">
      <c r="A204" s="86" t="s">
        <v>212</v>
      </c>
      <c r="B204" s="86" t="s">
        <v>535</v>
      </c>
      <c r="C204" s="8" t="s">
        <v>596</v>
      </c>
      <c r="D204" s="7" t="s">
        <v>24</v>
      </c>
      <c r="E204" s="86" t="s">
        <v>478</v>
      </c>
    </row>
    <row r="205" spans="1:108">
      <c r="A205" s="86" t="s">
        <v>213</v>
      </c>
      <c r="B205" s="86" t="s">
        <v>535</v>
      </c>
      <c r="C205" s="8" t="s">
        <v>845</v>
      </c>
      <c r="D205" s="7" t="s">
        <v>29</v>
      </c>
      <c r="E205" s="86" t="s">
        <v>478</v>
      </c>
    </row>
    <row r="206" spans="1:108" s="18" customFormat="1">
      <c r="A206" s="15" t="s">
        <v>1045</v>
      </c>
      <c r="B206" s="15" t="s">
        <v>535</v>
      </c>
      <c r="C206" s="17" t="s">
        <v>884</v>
      </c>
      <c r="D206" s="16" t="s">
        <v>24</v>
      </c>
      <c r="E206" s="15" t="s">
        <v>478</v>
      </c>
      <c r="F206" s="98">
        <v>15.395200000000001</v>
      </c>
      <c r="G206" s="98">
        <v>16736.493000335664</v>
      </c>
      <c r="H206" s="18">
        <v>12716.007586780295</v>
      </c>
      <c r="I206" s="18">
        <v>2975.3877832051548</v>
      </c>
      <c r="J206" s="18">
        <v>307.59201980999688</v>
      </c>
      <c r="K206" s="18">
        <v>557.20279836349209</v>
      </c>
      <c r="L206" s="18">
        <v>180.30281217672461</v>
      </c>
      <c r="CE206" s="18">
        <f>SUM(CF206:CJ206)</f>
        <v>229967.34037267079</v>
      </c>
      <c r="CF206" s="18">
        <v>174279.30000000002</v>
      </c>
      <c r="CG206" s="18">
        <v>41179.590000000004</v>
      </c>
      <c r="CH206" s="18">
        <v>4598.4536231884058</v>
      </c>
      <c r="CI206" s="18">
        <v>7553.1111594202903</v>
      </c>
      <c r="CJ206" s="18">
        <v>2356.885590062112</v>
      </c>
      <c r="CK206" s="18">
        <f t="shared" si="231"/>
        <v>229967.34037267079</v>
      </c>
      <c r="CL206" s="18">
        <f t="shared" si="232"/>
        <v>174279.30000000002</v>
      </c>
      <c r="CM206" s="18">
        <f t="shared" si="233"/>
        <v>41179.590000000004</v>
      </c>
      <c r="CN206" s="18">
        <f t="shared" si="234"/>
        <v>4598.4536231884058</v>
      </c>
      <c r="CO206" s="18">
        <f t="shared" si="235"/>
        <v>7553.1111594202903</v>
      </c>
      <c r="CP206" s="18">
        <f t="shared" si="236"/>
        <v>2356.885590062112</v>
      </c>
      <c r="CQ206" s="18">
        <v>13.807600000000001</v>
      </c>
      <c r="CR206" s="18">
        <f t="shared" si="264"/>
        <v>16655.127637871228</v>
      </c>
      <c r="CS206" s="18">
        <f t="shared" si="265"/>
        <v>12621.983545293897</v>
      </c>
      <c r="CT206" s="18">
        <f t="shared" si="266"/>
        <v>2982.3857875372983</v>
      </c>
      <c r="CU206" s="18">
        <f t="shared" si="267"/>
        <v>333.03786488516511</v>
      </c>
      <c r="CV206" s="18">
        <f t="shared" si="268"/>
        <v>547.02563511546464</v>
      </c>
      <c r="CW206" s="18">
        <f t="shared" si="269"/>
        <v>170.6948050394067</v>
      </c>
      <c r="CX206" s="18">
        <f t="shared" si="238"/>
        <v>13.807600000000001</v>
      </c>
      <c r="CY206" s="18">
        <f t="shared" si="239"/>
        <v>16655.127637871228</v>
      </c>
      <c r="CZ206" s="18">
        <f t="shared" si="240"/>
        <v>12621.983545293897</v>
      </c>
      <c r="DA206" s="18">
        <f t="shared" si="241"/>
        <v>2982.3857875372983</v>
      </c>
      <c r="DB206" s="18">
        <f t="shared" si="242"/>
        <v>333.03786488516511</v>
      </c>
      <c r="DC206" s="18">
        <f t="shared" si="243"/>
        <v>547.02563511546464</v>
      </c>
      <c r="DD206" s="18">
        <f t="shared" si="244"/>
        <v>170.6948050394067</v>
      </c>
    </row>
    <row r="207" spans="1:108">
      <c r="A207" s="86" t="s">
        <v>215</v>
      </c>
      <c r="B207" s="86" t="s">
        <v>535</v>
      </c>
      <c r="C207" s="8" t="s">
        <v>599</v>
      </c>
      <c r="D207" s="7" t="s">
        <v>29</v>
      </c>
      <c r="E207" s="86" t="s">
        <v>478</v>
      </c>
    </row>
    <row r="208" spans="1:108">
      <c r="A208" s="86" t="s">
        <v>216</v>
      </c>
      <c r="B208" s="86" t="s">
        <v>535</v>
      </c>
      <c r="C208" s="8" t="s">
        <v>600</v>
      </c>
      <c r="D208" s="7" t="s">
        <v>29</v>
      </c>
      <c r="E208" s="86" t="s">
        <v>478</v>
      </c>
    </row>
    <row r="209" spans="1:108">
      <c r="A209" s="86" t="s">
        <v>217</v>
      </c>
      <c r="B209" s="86" t="s">
        <v>535</v>
      </c>
      <c r="C209" s="8" t="s">
        <v>601</v>
      </c>
      <c r="D209" s="7" t="s">
        <v>27</v>
      </c>
      <c r="E209" s="86" t="s">
        <v>478</v>
      </c>
    </row>
    <row r="210" spans="1:108">
      <c r="A210" s="86" t="s">
        <v>218</v>
      </c>
      <c r="B210" s="86" t="s">
        <v>535</v>
      </c>
      <c r="C210" s="8" t="s">
        <v>602</v>
      </c>
      <c r="D210" s="7" t="s">
        <v>29</v>
      </c>
      <c r="E210" s="86" t="s">
        <v>478</v>
      </c>
    </row>
    <row r="211" spans="1:108" s="18" customFormat="1">
      <c r="A211" s="15" t="s">
        <v>219</v>
      </c>
      <c r="B211" s="15" t="s">
        <v>535</v>
      </c>
      <c r="C211" s="17" t="s">
        <v>603</v>
      </c>
      <c r="D211" s="16" t="s">
        <v>27</v>
      </c>
      <c r="E211" s="15" t="s">
        <v>478</v>
      </c>
      <c r="F211" s="78">
        <v>21.077999999999999</v>
      </c>
      <c r="G211" s="78">
        <v>50610.772830430833</v>
      </c>
      <c r="H211" s="19">
        <v>46229.744757567125</v>
      </c>
      <c r="I211" s="19">
        <v>2028.9524622829492</v>
      </c>
      <c r="J211" s="19">
        <v>743.00994506014149</v>
      </c>
      <c r="K211" s="19">
        <v>1135.0603046973358</v>
      </c>
      <c r="L211" s="19">
        <v>474.0053608232792</v>
      </c>
      <c r="S211" s="18">
        <f t="shared" ref="S211:S221" si="270">SUM(T211:X211)</f>
        <v>640125.54417866003</v>
      </c>
      <c r="T211" s="18">
        <v>590756.63</v>
      </c>
      <c r="U211" s="18">
        <v>25667.480000000003</v>
      </c>
      <c r="V211" s="18">
        <v>8036.8257692307698</v>
      </c>
      <c r="W211" s="18">
        <v>12471.529153846153</v>
      </c>
      <c r="X211" s="18">
        <v>3193.0792555831272</v>
      </c>
      <c r="Y211" s="18">
        <v>640125.54417866003</v>
      </c>
      <c r="Z211" s="18">
        <v>590756.63</v>
      </c>
      <c r="AA211" s="18">
        <v>25667.480000000003</v>
      </c>
      <c r="AB211" s="18">
        <v>8036.8257692307698</v>
      </c>
      <c r="AC211" s="18">
        <v>12471.529153846153</v>
      </c>
      <c r="AD211" s="18">
        <v>3193.0792555831272</v>
      </c>
      <c r="AE211" s="18">
        <v>12.916</v>
      </c>
      <c r="AF211" s="18">
        <f t="shared" ref="AF211:AF221" si="271">S211/$AE211</f>
        <v>49560.664615876434</v>
      </c>
      <c r="AG211" s="18">
        <f t="shared" ref="AG211:AG221" si="272">T211/$AE211</f>
        <v>45738.357850727778</v>
      </c>
      <c r="AH211" s="18">
        <f t="shared" ref="AH211:AH221" si="273">U211/$AE211</f>
        <v>1987.2623103127905</v>
      </c>
      <c r="AI211" s="18">
        <f t="shared" ref="AI211:AI221" si="274">V211/$AE211</f>
        <v>622.23798151368612</v>
      </c>
      <c r="AJ211" s="18">
        <f t="shared" ref="AJ211:AJ221" si="275">W211/$AE211</f>
        <v>965.5875777211329</v>
      </c>
      <c r="AK211" s="18">
        <f t="shared" ref="AK211:AK221" si="276">X211/$AE211</f>
        <v>247.21889560104731</v>
      </c>
      <c r="AL211" s="18">
        <v>12.916</v>
      </c>
      <c r="AM211" s="18">
        <v>49560.664615876434</v>
      </c>
      <c r="AN211" s="18">
        <v>45738.357850727778</v>
      </c>
      <c r="AO211" s="18">
        <v>1987.2623103127905</v>
      </c>
      <c r="AP211" s="18">
        <v>622.23798151368612</v>
      </c>
      <c r="AQ211" s="18">
        <v>965.5875777211329</v>
      </c>
      <c r="AR211" s="18">
        <v>247.21889560104731</v>
      </c>
      <c r="BE211" s="18">
        <f t="shared" si="245"/>
        <v>640125.54417866003</v>
      </c>
      <c r="BF211" s="18">
        <f t="shared" si="246"/>
        <v>590756.63</v>
      </c>
      <c r="BG211" s="18">
        <f t="shared" si="247"/>
        <v>25667.480000000003</v>
      </c>
      <c r="BH211" s="18">
        <f t="shared" si="248"/>
        <v>8036.8257692307698</v>
      </c>
      <c r="BI211" s="18">
        <f t="shared" si="249"/>
        <v>12471.529153846153</v>
      </c>
      <c r="BJ211" s="18">
        <f t="shared" si="250"/>
        <v>3193.0792555831272</v>
      </c>
      <c r="BR211" s="18">
        <f t="shared" si="257"/>
        <v>12.916</v>
      </c>
      <c r="BS211" s="18">
        <f t="shared" si="258"/>
        <v>49560.664615876434</v>
      </c>
      <c r="BT211" s="18">
        <f t="shared" si="259"/>
        <v>45738.357850727778</v>
      </c>
      <c r="BU211" s="18">
        <f t="shared" si="260"/>
        <v>1987.2623103127905</v>
      </c>
      <c r="BV211" s="18">
        <f t="shared" si="261"/>
        <v>622.23798151368612</v>
      </c>
      <c r="BW211" s="18">
        <f t="shared" si="262"/>
        <v>965.5875777211329</v>
      </c>
      <c r="BX211" s="18">
        <f t="shared" si="263"/>
        <v>247.21889560104731</v>
      </c>
      <c r="CK211" s="18">
        <f t="shared" si="231"/>
        <v>640125.54417866003</v>
      </c>
      <c r="CL211" s="18">
        <f t="shared" si="232"/>
        <v>590756.63</v>
      </c>
      <c r="CM211" s="18">
        <f t="shared" si="233"/>
        <v>25667.480000000003</v>
      </c>
      <c r="CN211" s="18">
        <f t="shared" si="234"/>
        <v>8036.8257692307698</v>
      </c>
      <c r="CO211" s="18">
        <f t="shared" si="235"/>
        <v>12471.529153846153</v>
      </c>
      <c r="CP211" s="18">
        <f t="shared" si="236"/>
        <v>3193.0792555831272</v>
      </c>
      <c r="CX211" s="18">
        <f t="shared" si="238"/>
        <v>12.916</v>
      </c>
      <c r="CY211" s="18">
        <f t="shared" si="239"/>
        <v>49560.664615876434</v>
      </c>
      <c r="CZ211" s="18">
        <f t="shared" si="240"/>
        <v>45738.357850727778</v>
      </c>
      <c r="DA211" s="18">
        <f t="shared" si="241"/>
        <v>1987.2623103127905</v>
      </c>
      <c r="DB211" s="18">
        <f t="shared" si="242"/>
        <v>622.23798151368612</v>
      </c>
      <c r="DC211" s="18">
        <f t="shared" si="243"/>
        <v>965.5875777211329</v>
      </c>
      <c r="DD211" s="18">
        <f t="shared" si="244"/>
        <v>247.21889560104731</v>
      </c>
    </row>
    <row r="212" spans="1:108" ht="26.4">
      <c r="A212" s="86" t="s">
        <v>220</v>
      </c>
      <c r="B212" s="86" t="s">
        <v>535</v>
      </c>
      <c r="C212" s="8" t="s">
        <v>604</v>
      </c>
      <c r="D212" s="7" t="s">
        <v>29</v>
      </c>
      <c r="E212" s="86" t="s">
        <v>478</v>
      </c>
    </row>
    <row r="213" spans="1:108" ht="26.4">
      <c r="A213" s="86" t="s">
        <v>920</v>
      </c>
      <c r="B213" s="86" t="s">
        <v>535</v>
      </c>
      <c r="C213" s="8" t="s">
        <v>919</v>
      </c>
      <c r="D213" s="7" t="s">
        <v>29</v>
      </c>
      <c r="E213" s="86" t="s">
        <v>478</v>
      </c>
      <c r="F213" s="78">
        <v>33.585000000000001</v>
      </c>
      <c r="G213" s="78">
        <v>26852.029765379742</v>
      </c>
      <c r="H213" s="19">
        <v>22966.504094089625</v>
      </c>
      <c r="I213" s="19">
        <v>2889.0126544588361</v>
      </c>
      <c r="J213" s="19">
        <v>320.68498863211488</v>
      </c>
      <c r="K213" s="19">
        <v>512.11306534247149</v>
      </c>
      <c r="L213" s="19">
        <v>163.71496285669622</v>
      </c>
    </row>
    <row r="214" spans="1:108" s="18" customFormat="1" ht="26.4">
      <c r="A214" s="15" t="s">
        <v>1046</v>
      </c>
      <c r="B214" s="15" t="s">
        <v>535</v>
      </c>
      <c r="C214" s="17" t="s">
        <v>1047</v>
      </c>
      <c r="D214" s="16" t="s">
        <v>844</v>
      </c>
      <c r="E214" s="15" t="s">
        <v>478</v>
      </c>
      <c r="F214" s="78">
        <v>1010.4120000000001</v>
      </c>
      <c r="G214" s="78">
        <v>25716.499066746648</v>
      </c>
      <c r="H214" s="19">
        <v>22991.093801340441</v>
      </c>
      <c r="I214" s="19">
        <v>1705.8555025078876</v>
      </c>
      <c r="J214" s="19">
        <v>328.20862403472205</v>
      </c>
      <c r="K214" s="19">
        <v>505.44934167571728</v>
      </c>
      <c r="L214" s="19">
        <v>185.89179718788105</v>
      </c>
      <c r="S214" s="18">
        <f t="shared" si="270"/>
        <v>3493860.0138775841</v>
      </c>
      <c r="T214" s="18">
        <v>3100664.9299999997</v>
      </c>
      <c r="U214" s="18">
        <v>232552.02999999994</v>
      </c>
      <c r="V214" s="18">
        <v>54471.819102564106</v>
      </c>
      <c r="W214" s="18">
        <v>84529.253153846148</v>
      </c>
      <c r="X214" s="18">
        <v>21641.981621174527</v>
      </c>
      <c r="Y214" s="18">
        <v>3493860.0138775841</v>
      </c>
      <c r="Z214" s="18">
        <v>3100664.9299999997</v>
      </c>
      <c r="AA214" s="18">
        <v>232552.02999999994</v>
      </c>
      <c r="AB214" s="18">
        <v>54471.819102564106</v>
      </c>
      <c r="AC214" s="18">
        <v>84529.253153846148</v>
      </c>
      <c r="AD214" s="18">
        <v>21641.981621174527</v>
      </c>
      <c r="AE214" s="18">
        <v>137.57</v>
      </c>
      <c r="AF214" s="18">
        <f t="shared" si="271"/>
        <v>25396.961647725406</v>
      </c>
      <c r="AG214" s="18">
        <f t="shared" si="272"/>
        <v>22538.816093625064</v>
      </c>
      <c r="AH214" s="18">
        <f t="shared" si="273"/>
        <v>1690.4269099367591</v>
      </c>
      <c r="AI214" s="18">
        <f t="shared" si="274"/>
        <v>395.95710621911832</v>
      </c>
      <c r="AJ214" s="18">
        <f t="shared" si="275"/>
        <v>614.44539618991166</v>
      </c>
      <c r="AK214" s="18">
        <f t="shared" si="276"/>
        <v>157.31614175455789</v>
      </c>
      <c r="AL214" s="18">
        <v>137.57</v>
      </c>
      <c r="AM214" s="18">
        <v>25396.961647725406</v>
      </c>
      <c r="AN214" s="18">
        <v>22538.816093625064</v>
      </c>
      <c r="AO214" s="18">
        <v>1690.4269099367591</v>
      </c>
      <c r="AP214" s="18">
        <v>395.95710621911832</v>
      </c>
      <c r="AQ214" s="18">
        <v>614.44539618991166</v>
      </c>
      <c r="AR214" s="18">
        <v>157.31614175455789</v>
      </c>
      <c r="AY214" s="18">
        <f>SUM(AZ214:BD214)</f>
        <v>4705066.8170496896</v>
      </c>
      <c r="AZ214" s="18">
        <v>4145390.76</v>
      </c>
      <c r="BA214" s="18">
        <v>313969.5500000001</v>
      </c>
      <c r="BB214" s="18">
        <f>25291.4949275362+56257.78</f>
        <v>81549.2749275362</v>
      </c>
      <c r="BC214" s="18">
        <f>41542.1113768116+87300.7</f>
        <v>128842.81137681159</v>
      </c>
      <c r="BD214" s="18">
        <f>12962.8707453416+22351.55</f>
        <v>35314.420745341602</v>
      </c>
      <c r="BE214" s="18">
        <f t="shared" si="245"/>
        <v>8198926.8309272733</v>
      </c>
      <c r="BF214" s="18">
        <f t="shared" si="246"/>
        <v>7246055.6899999995</v>
      </c>
      <c r="BG214" s="18">
        <f t="shared" si="247"/>
        <v>546521.58000000007</v>
      </c>
      <c r="BH214" s="18">
        <f t="shared" si="248"/>
        <v>136021.0940301003</v>
      </c>
      <c r="BI214" s="18">
        <f t="shared" si="249"/>
        <v>213372.06453065772</v>
      </c>
      <c r="BJ214" s="18">
        <f t="shared" si="250"/>
        <v>56956.402366516129</v>
      </c>
      <c r="BK214" s="18">
        <v>183.97399999999999</v>
      </c>
      <c r="BL214" s="18">
        <f t="shared" si="251"/>
        <v>25574.629116340842</v>
      </c>
      <c r="BM214" s="18">
        <f t="shared" si="252"/>
        <v>22532.481546305455</v>
      </c>
      <c r="BN214" s="18">
        <f t="shared" si="253"/>
        <v>1706.5973996325574</v>
      </c>
      <c r="BO214" s="18">
        <f t="shared" si="254"/>
        <v>443.2652164302358</v>
      </c>
      <c r="BP214" s="18">
        <f t="shared" si="255"/>
        <v>700.33163043044988</v>
      </c>
      <c r="BQ214" s="18">
        <f t="shared" si="256"/>
        <v>191.95332354213969</v>
      </c>
      <c r="BR214" s="18">
        <f t="shared" si="257"/>
        <v>321.54399999999998</v>
      </c>
      <c r="BS214" s="18">
        <f t="shared" si="258"/>
        <v>25498.615526731253</v>
      </c>
      <c r="BT214" s="18">
        <f t="shared" si="259"/>
        <v>22535.191731147213</v>
      </c>
      <c r="BU214" s="18">
        <f t="shared" si="260"/>
        <v>1699.6789863906654</v>
      </c>
      <c r="BV214" s="18">
        <f t="shared" si="261"/>
        <v>423.0248240679357</v>
      </c>
      <c r="BW214" s="18">
        <f t="shared" si="262"/>
        <v>663.58589969229013</v>
      </c>
      <c r="BX214" s="18">
        <f t="shared" si="263"/>
        <v>177.13408543314799</v>
      </c>
      <c r="CE214" s="18">
        <f>SUM(CF214:CJ214)</f>
        <v>9886379.1675822083</v>
      </c>
      <c r="CF214" s="18">
        <v>8804777.7300000023</v>
      </c>
      <c r="CG214" s="18">
        <v>674397.90999999992</v>
      </c>
      <c r="CH214" s="18">
        <v>124243.24889748551</v>
      </c>
      <c r="CI214" s="18">
        <v>208484.57036750487</v>
      </c>
      <c r="CJ214" s="18">
        <v>74475.708317214696</v>
      </c>
      <c r="CK214" s="18">
        <f t="shared" si="231"/>
        <v>18085305.998509482</v>
      </c>
      <c r="CL214" s="18">
        <f t="shared" si="232"/>
        <v>16050833.420000002</v>
      </c>
      <c r="CM214" s="18">
        <f t="shared" si="233"/>
        <v>1220919.49</v>
      </c>
      <c r="CN214" s="18">
        <f t="shared" si="234"/>
        <v>260264.34292758582</v>
      </c>
      <c r="CO214" s="18">
        <f t="shared" si="235"/>
        <v>421856.63489816256</v>
      </c>
      <c r="CP214" s="18">
        <f t="shared" si="236"/>
        <v>131432.11068373083</v>
      </c>
      <c r="CQ214" s="18">
        <v>394.76</v>
      </c>
      <c r="CR214" s="18">
        <f t="shared" si="264"/>
        <v>25044.024641762611</v>
      </c>
      <c r="CS214" s="18">
        <f t="shared" si="265"/>
        <v>22304.128407133456</v>
      </c>
      <c r="CT214" s="18">
        <f t="shared" si="266"/>
        <v>1708.3744806971322</v>
      </c>
      <c r="CU214" s="18">
        <f t="shared" si="267"/>
        <v>314.7310996491172</v>
      </c>
      <c r="CV214" s="18">
        <f t="shared" si="268"/>
        <v>528.12992797523782</v>
      </c>
      <c r="CW214" s="18">
        <f t="shared" si="269"/>
        <v>188.66072630766718</v>
      </c>
      <c r="CX214" s="18">
        <f t="shared" si="238"/>
        <v>716.30399999999997</v>
      </c>
      <c r="CY214" s="18">
        <f t="shared" si="239"/>
        <v>25248.087402149762</v>
      </c>
      <c r="CZ214" s="18">
        <f t="shared" si="240"/>
        <v>22407.851163751708</v>
      </c>
      <c r="DA214" s="18">
        <f t="shared" si="241"/>
        <v>1704.47113236838</v>
      </c>
      <c r="DB214" s="18">
        <f t="shared" si="242"/>
        <v>363.34341693971533</v>
      </c>
      <c r="DC214" s="18">
        <f t="shared" si="243"/>
        <v>588.9351935744636</v>
      </c>
      <c r="DD214" s="18">
        <f t="shared" si="244"/>
        <v>183.4864955154946</v>
      </c>
    </row>
    <row r="215" spans="1:108" s="18" customFormat="1" ht="26.4">
      <c r="A215" s="15" t="s">
        <v>857</v>
      </c>
      <c r="B215" s="15" t="s">
        <v>535</v>
      </c>
      <c r="C215" s="17" t="s">
        <v>858</v>
      </c>
      <c r="D215" s="16" t="s">
        <v>859</v>
      </c>
      <c r="E215" s="15" t="s">
        <v>478</v>
      </c>
      <c r="F215" s="78">
        <v>228.46899999999999</v>
      </c>
      <c r="G215" s="78">
        <v>15552.21222533282</v>
      </c>
      <c r="H215" s="19">
        <v>12648.689100052961</v>
      </c>
      <c r="I215" s="19">
        <v>1744.4037046601511</v>
      </c>
      <c r="J215" s="19">
        <v>370.26503650000552</v>
      </c>
      <c r="K215" s="19">
        <v>560.1247895733726</v>
      </c>
      <c r="L215" s="19">
        <v>228.729594546328</v>
      </c>
      <c r="S215" s="18">
        <f t="shared" si="270"/>
        <v>443961.42761124898</v>
      </c>
      <c r="T215" s="18">
        <v>356297.91</v>
      </c>
      <c r="U215" s="18">
        <v>50794.619999999988</v>
      </c>
      <c r="V215" s="18">
        <v>12501.728974358974</v>
      </c>
      <c r="W215" s="18">
        <v>19400.15646153846</v>
      </c>
      <c r="X215" s="18">
        <v>4967.0121753515305</v>
      </c>
      <c r="Y215" s="18">
        <v>443961.42761124898</v>
      </c>
      <c r="Z215" s="18">
        <v>356297.91</v>
      </c>
      <c r="AA215" s="18">
        <v>50794.619999999988</v>
      </c>
      <c r="AB215" s="18">
        <v>12501.728974358974</v>
      </c>
      <c r="AC215" s="18">
        <v>19400.15646153846</v>
      </c>
      <c r="AD215" s="18">
        <v>4967.0121753515305</v>
      </c>
      <c r="AE215" s="18">
        <v>28.515999999999998</v>
      </c>
      <c r="AF215" s="18">
        <f t="shared" si="271"/>
        <v>15568.853542265711</v>
      </c>
      <c r="AG215" s="18">
        <f t="shared" si="272"/>
        <v>12494.666503015851</v>
      </c>
      <c r="AH215" s="18">
        <f t="shared" si="273"/>
        <v>1781.2673586758308</v>
      </c>
      <c r="AI215" s="18">
        <f t="shared" si="274"/>
        <v>438.41103150368122</v>
      </c>
      <c r="AJ215" s="18">
        <f t="shared" si="275"/>
        <v>680.32530724991091</v>
      </c>
      <c r="AK215" s="18">
        <f t="shared" si="276"/>
        <v>174.18334182043523</v>
      </c>
      <c r="AL215" s="18">
        <v>28.515999999999998</v>
      </c>
      <c r="AM215" s="18">
        <v>15568.853542265711</v>
      </c>
      <c r="AN215" s="18">
        <v>12494.666503015851</v>
      </c>
      <c r="AO215" s="18">
        <v>1781.2673586758308</v>
      </c>
      <c r="AP215" s="18">
        <v>438.41103150368122</v>
      </c>
      <c r="AQ215" s="18">
        <v>680.32530724991091</v>
      </c>
      <c r="AR215" s="18">
        <v>174.18334182043523</v>
      </c>
      <c r="AY215" s="18">
        <f>SUM(AZ215:BD215)</f>
        <v>216583.61037267078</v>
      </c>
      <c r="AZ215" s="18">
        <v>176823.31</v>
      </c>
      <c r="BA215" s="18">
        <v>25251.850000000009</v>
      </c>
      <c r="BB215" s="18">
        <v>4598.4536231884058</v>
      </c>
      <c r="BC215" s="18">
        <v>7553.1111594202903</v>
      </c>
      <c r="BD215" s="18">
        <v>2356.885590062112</v>
      </c>
      <c r="BE215" s="18">
        <f t="shared" si="245"/>
        <v>660545.03798391973</v>
      </c>
      <c r="BF215" s="18">
        <f t="shared" si="246"/>
        <v>533121.22</v>
      </c>
      <c r="BG215" s="18">
        <f t="shared" si="247"/>
        <v>76046.47</v>
      </c>
      <c r="BH215" s="18">
        <f t="shared" si="248"/>
        <v>17100.18259754738</v>
      </c>
      <c r="BI215" s="18">
        <f t="shared" si="249"/>
        <v>26953.267620958752</v>
      </c>
      <c r="BJ215" s="18">
        <f t="shared" si="250"/>
        <v>7323.8977654136424</v>
      </c>
      <c r="BK215" s="18">
        <v>13.983000000000001</v>
      </c>
      <c r="BL215" s="18">
        <f t="shared" si="251"/>
        <v>15489.066035376583</v>
      </c>
      <c r="BM215" s="18">
        <f t="shared" si="252"/>
        <v>12645.59179003075</v>
      </c>
      <c r="BN215" s="18">
        <f t="shared" si="253"/>
        <v>1805.8964456840456</v>
      </c>
      <c r="BO215" s="18">
        <f t="shared" si="254"/>
        <v>328.86030345336519</v>
      </c>
      <c r="BP215" s="18">
        <f t="shared" si="255"/>
        <v>540.1638532089172</v>
      </c>
      <c r="BQ215" s="18">
        <f t="shared" si="256"/>
        <v>168.55364299950739</v>
      </c>
      <c r="BR215" s="18">
        <f t="shared" si="257"/>
        <v>42.498999999999995</v>
      </c>
      <c r="BS215" s="18">
        <f t="shared" si="258"/>
        <v>15542.601896136846</v>
      </c>
      <c r="BT215" s="18">
        <f t="shared" si="259"/>
        <v>12544.323866443918</v>
      </c>
      <c r="BU215" s="18">
        <f t="shared" si="260"/>
        <v>1789.3708087249115</v>
      </c>
      <c r="BV215" s="18">
        <f t="shared" si="261"/>
        <v>402.3667050412335</v>
      </c>
      <c r="BW215" s="18">
        <f t="shared" si="262"/>
        <v>634.20945483326091</v>
      </c>
      <c r="BX215" s="18">
        <f t="shared" si="263"/>
        <v>172.33106109352323</v>
      </c>
      <c r="CK215" s="18">
        <f t="shared" si="231"/>
        <v>660545.03798391973</v>
      </c>
      <c r="CL215" s="18">
        <f t="shared" si="232"/>
        <v>533121.22</v>
      </c>
      <c r="CM215" s="18">
        <f t="shared" si="233"/>
        <v>76046.47</v>
      </c>
      <c r="CN215" s="18">
        <f t="shared" si="234"/>
        <v>17100.18259754738</v>
      </c>
      <c r="CO215" s="18">
        <f t="shared" si="235"/>
        <v>26953.267620958752</v>
      </c>
      <c r="CP215" s="18">
        <f t="shared" si="236"/>
        <v>7323.8977654136424</v>
      </c>
      <c r="CX215" s="18">
        <f t="shared" si="238"/>
        <v>42.498999999999995</v>
      </c>
      <c r="CY215" s="18">
        <f t="shared" si="239"/>
        <v>15542.601896136846</v>
      </c>
      <c r="CZ215" s="18">
        <f t="shared" si="240"/>
        <v>12544.323866443918</v>
      </c>
      <c r="DA215" s="18">
        <f t="shared" si="241"/>
        <v>1789.3708087249115</v>
      </c>
      <c r="DB215" s="18">
        <f t="shared" si="242"/>
        <v>402.3667050412335</v>
      </c>
      <c r="DC215" s="18">
        <f t="shared" si="243"/>
        <v>634.20945483326091</v>
      </c>
      <c r="DD215" s="18">
        <f t="shared" si="244"/>
        <v>172.33106109352323</v>
      </c>
    </row>
    <row r="216" spans="1:108" ht="26.4">
      <c r="A216" s="86" t="s">
        <v>222</v>
      </c>
      <c r="B216" s="86" t="s">
        <v>535</v>
      </c>
      <c r="C216" s="8" t="s">
        <v>937</v>
      </c>
      <c r="D216" s="7" t="s">
        <v>24</v>
      </c>
      <c r="E216" s="86" t="s">
        <v>478</v>
      </c>
      <c r="F216" s="78">
        <v>6.7460000000000004</v>
      </c>
      <c r="G216" s="78">
        <v>28957.354649769833</v>
      </c>
      <c r="H216" s="19">
        <v>26817.300622591163</v>
      </c>
      <c r="I216" s="19">
        <v>1792.1627631188851</v>
      </c>
      <c r="J216" s="19">
        <v>77.50205762750565</v>
      </c>
      <c r="K216" s="19">
        <v>35.560326622915674</v>
      </c>
      <c r="L216" s="19">
        <v>234.82887980936695</v>
      </c>
    </row>
    <row r="217" spans="1:108">
      <c r="A217" s="86" t="s">
        <v>223</v>
      </c>
      <c r="B217" s="86" t="s">
        <v>535</v>
      </c>
      <c r="C217" s="8" t="s">
        <v>607</v>
      </c>
      <c r="D217" s="7" t="s">
        <v>29</v>
      </c>
      <c r="E217" s="86" t="s">
        <v>478</v>
      </c>
    </row>
    <row r="218" spans="1:108" ht="26.4">
      <c r="A218" s="86" t="s">
        <v>938</v>
      </c>
      <c r="B218" s="86" t="s">
        <v>535</v>
      </c>
      <c r="C218" s="8" t="s">
        <v>939</v>
      </c>
      <c r="D218" s="7" t="s">
        <v>24</v>
      </c>
      <c r="E218" s="86" t="s">
        <v>478</v>
      </c>
      <c r="F218" s="78">
        <v>27.908999999999999</v>
      </c>
      <c r="G218" s="78">
        <v>29492.015717796137</v>
      </c>
      <c r="H218" s="19">
        <v>25749.9820846322</v>
      </c>
      <c r="I218" s="19">
        <v>1709.8247877028921</v>
      </c>
      <c r="J218" s="19">
        <v>432.032436794435</v>
      </c>
      <c r="K218" s="19">
        <v>1270.2625421714636</v>
      </c>
      <c r="L218" s="19">
        <v>329.91386649514698</v>
      </c>
    </row>
    <row r="219" spans="1:108" s="18" customFormat="1">
      <c r="A219" s="15" t="s">
        <v>1048</v>
      </c>
      <c r="B219" s="15" t="s">
        <v>535</v>
      </c>
      <c r="C219" s="17" t="s">
        <v>1049</v>
      </c>
      <c r="D219" s="16" t="s">
        <v>45</v>
      </c>
      <c r="E219" s="15" t="s">
        <v>478</v>
      </c>
      <c r="F219" s="78">
        <v>350.22199999999998</v>
      </c>
      <c r="G219" s="78">
        <v>9338.4926866682472</v>
      </c>
      <c r="H219" s="19">
        <v>6528.462375293384</v>
      </c>
      <c r="I219" s="19">
        <v>1732.7048843305104</v>
      </c>
      <c r="J219" s="19">
        <v>360.79509735437864</v>
      </c>
      <c r="K219" s="19">
        <v>505.20956843334875</v>
      </c>
      <c r="L219" s="19">
        <v>211.32076125662388</v>
      </c>
      <c r="S219" s="18">
        <f t="shared" si="270"/>
        <v>414732.15641687345</v>
      </c>
      <c r="T219" s="18">
        <v>280782.29999999993</v>
      </c>
      <c r="U219" s="18">
        <v>78646.509999999995</v>
      </c>
      <c r="V219" s="18">
        <v>18752.593461538465</v>
      </c>
      <c r="W219" s="18">
        <v>29100.234692307691</v>
      </c>
      <c r="X219" s="18">
        <v>7450.5182630272966</v>
      </c>
      <c r="Y219" s="18">
        <v>414732.15641687345</v>
      </c>
      <c r="Z219" s="18">
        <v>280782.29999999993</v>
      </c>
      <c r="AA219" s="18">
        <v>78646.509999999995</v>
      </c>
      <c r="AB219" s="18">
        <v>18752.593461538465</v>
      </c>
      <c r="AC219" s="18">
        <v>29100.234692307691</v>
      </c>
      <c r="AD219" s="18">
        <v>7450.5182630272966</v>
      </c>
      <c r="AE219" s="18">
        <v>45.557000000000002</v>
      </c>
      <c r="AF219" s="18">
        <f t="shared" si="271"/>
        <v>9103.5879539230737</v>
      </c>
      <c r="AG219" s="18">
        <f t="shared" si="272"/>
        <v>6163.3184801457501</v>
      </c>
      <c r="AH219" s="18">
        <f t="shared" si="273"/>
        <v>1726.3320675198102</v>
      </c>
      <c r="AI219" s="18">
        <f t="shared" si="274"/>
        <v>411.6292438382348</v>
      </c>
      <c r="AJ219" s="18">
        <f t="shared" si="275"/>
        <v>638.76538605061114</v>
      </c>
      <c r="AK219" s="18">
        <f t="shared" si="276"/>
        <v>163.54277636866556</v>
      </c>
      <c r="AL219" s="18">
        <v>45.557000000000002</v>
      </c>
      <c r="AM219" s="18">
        <v>9103.5879539230737</v>
      </c>
      <c r="AN219" s="18">
        <v>6163.3184801457501</v>
      </c>
      <c r="AO219" s="18">
        <v>1726.3320675198102</v>
      </c>
      <c r="AP219" s="18">
        <v>411.6292438382348</v>
      </c>
      <c r="AQ219" s="18">
        <v>638.76538605061114</v>
      </c>
      <c r="AR219" s="18">
        <v>163.54277636866556</v>
      </c>
      <c r="AY219" s="18">
        <f>SUM(AZ219:BD219)</f>
        <v>432318.6413664596</v>
      </c>
      <c r="AZ219" s="18">
        <v>295828.87</v>
      </c>
      <c r="BA219" s="18">
        <v>83292.12</v>
      </c>
      <c r="BB219" s="18">
        <v>16860.996618357487</v>
      </c>
      <c r="BC219" s="18">
        <v>27694.740917874398</v>
      </c>
      <c r="BD219" s="18">
        <v>8641.9138302277443</v>
      </c>
      <c r="BE219" s="18">
        <f t="shared" ref="BE219:BE221" si="277">Y219+AY219</f>
        <v>847050.79778333311</v>
      </c>
      <c r="BF219" s="18">
        <f t="shared" ref="BF219:BF221" si="278">Z219+AZ219</f>
        <v>576611.16999999993</v>
      </c>
      <c r="BG219" s="18">
        <f t="shared" ref="BG219:BG221" si="279">AA219+BA219</f>
        <v>161938.63</v>
      </c>
      <c r="BH219" s="18">
        <f t="shared" ref="BH219:BH221" si="280">AB219+BB219</f>
        <v>35613.590079895948</v>
      </c>
      <c r="BI219" s="18">
        <f t="shared" ref="BI219:BI221" si="281">AC219+BC219</f>
        <v>56794.975610182089</v>
      </c>
      <c r="BJ219" s="18">
        <f t="shared" ref="BJ219:BJ221" si="282">AD219+BD219</f>
        <v>16092.43209325504</v>
      </c>
      <c r="BK219" s="18">
        <v>48.256</v>
      </c>
      <c r="BL219" s="18">
        <f t="shared" si="251"/>
        <v>8958.8577869375749</v>
      </c>
      <c r="BM219" s="18">
        <f t="shared" si="252"/>
        <v>6130.4059598806361</v>
      </c>
      <c r="BN219" s="18">
        <f t="shared" si="253"/>
        <v>1726.0469164456233</v>
      </c>
      <c r="BO219" s="18">
        <f t="shared" si="254"/>
        <v>349.40725750906597</v>
      </c>
      <c r="BP219" s="18">
        <f t="shared" si="255"/>
        <v>573.91290032067309</v>
      </c>
      <c r="BQ219" s="18">
        <f t="shared" si="256"/>
        <v>179.08475278157627</v>
      </c>
      <c r="BR219" s="18">
        <f t="shared" si="257"/>
        <v>93.813000000000002</v>
      </c>
      <c r="BS219" s="18">
        <f t="shared" si="258"/>
        <v>9029.1409269859523</v>
      </c>
      <c r="BT219" s="18">
        <f t="shared" si="259"/>
        <v>6146.3887734109339</v>
      </c>
      <c r="BU219" s="18">
        <f t="shared" si="260"/>
        <v>1726.1853900845299</v>
      </c>
      <c r="BV219" s="18">
        <f t="shared" si="261"/>
        <v>379.62318740362156</v>
      </c>
      <c r="BW219" s="18">
        <f t="shared" si="262"/>
        <v>605.40624018187339</v>
      </c>
      <c r="BX219" s="18">
        <f t="shared" si="263"/>
        <v>171.53733590499226</v>
      </c>
      <c r="CE219" s="18">
        <f>SUM(CF219:CJ219)</f>
        <v>406021.02564796904</v>
      </c>
      <c r="CF219" s="18">
        <v>280406.71999999997</v>
      </c>
      <c r="CG219" s="18">
        <v>79139.990000000005</v>
      </c>
      <c r="CH219" s="18">
        <v>14179.936015473888</v>
      </c>
      <c r="CI219" s="18">
        <v>23794.434661508705</v>
      </c>
      <c r="CJ219" s="18">
        <v>8499.9449709864602</v>
      </c>
      <c r="CK219" s="18">
        <f t="shared" si="231"/>
        <v>1253071.8234313021</v>
      </c>
      <c r="CL219" s="18">
        <f t="shared" si="232"/>
        <v>857017.8899999999</v>
      </c>
      <c r="CM219" s="18">
        <f t="shared" si="233"/>
        <v>241078.62</v>
      </c>
      <c r="CN219" s="18">
        <f t="shared" si="234"/>
        <v>49793.526095369838</v>
      </c>
      <c r="CO219" s="18">
        <f t="shared" si="235"/>
        <v>80589.410271690795</v>
      </c>
      <c r="CP219" s="18">
        <f t="shared" si="236"/>
        <v>24592.3770642415</v>
      </c>
      <c r="CQ219" s="18">
        <v>45.798000000000002</v>
      </c>
      <c r="CR219" s="18">
        <f t="shared" si="264"/>
        <v>8865.4750348916768</v>
      </c>
      <c r="CS219" s="18">
        <f t="shared" si="265"/>
        <v>6122.6848333988373</v>
      </c>
      <c r="CT219" s="18">
        <f t="shared" si="266"/>
        <v>1728.0228394253024</v>
      </c>
      <c r="CU219" s="18">
        <f t="shared" si="267"/>
        <v>309.61911034267627</v>
      </c>
      <c r="CV219" s="18">
        <f t="shared" si="268"/>
        <v>519.55182893376798</v>
      </c>
      <c r="CW219" s="18">
        <f t="shared" si="269"/>
        <v>185.59642279109264</v>
      </c>
      <c r="CX219" s="18">
        <f t="shared" si="238"/>
        <v>139.61099999999999</v>
      </c>
      <c r="CY219" s="18">
        <f t="shared" si="239"/>
        <v>8975.4519588807634</v>
      </c>
      <c r="CZ219" s="18">
        <f t="shared" si="240"/>
        <v>6138.6129316457873</v>
      </c>
      <c r="DA219" s="18">
        <f t="shared" si="241"/>
        <v>1726.7881470657758</v>
      </c>
      <c r="DB219" s="18">
        <f t="shared" si="242"/>
        <v>356.65904617379607</v>
      </c>
      <c r="DC219" s="18">
        <f t="shared" si="243"/>
        <v>577.24255446698896</v>
      </c>
      <c r="DD219" s="18">
        <f t="shared" si="244"/>
        <v>176.14927952841467</v>
      </c>
    </row>
    <row r="220" spans="1:108" s="18" customFormat="1">
      <c r="A220" s="15" t="s">
        <v>900</v>
      </c>
      <c r="B220" s="15" t="s">
        <v>535</v>
      </c>
      <c r="C220" s="17" t="s">
        <v>899</v>
      </c>
      <c r="D220" s="16" t="s">
        <v>46</v>
      </c>
      <c r="E220" s="15" t="s">
        <v>478</v>
      </c>
      <c r="F220" s="78">
        <v>127.526</v>
      </c>
      <c r="G220" s="78">
        <v>15844.165712594977</v>
      </c>
      <c r="H220" s="19">
        <v>12680.602543794992</v>
      </c>
      <c r="I220" s="19">
        <v>1961.3732101689068</v>
      </c>
      <c r="J220" s="19">
        <v>425.53608438628959</v>
      </c>
      <c r="K220" s="19">
        <v>557.31400413327106</v>
      </c>
      <c r="L220" s="19">
        <v>219.33987011152101</v>
      </c>
      <c r="S220" s="18">
        <f t="shared" si="270"/>
        <v>662690.48641687341</v>
      </c>
      <c r="T220" s="18">
        <v>522575.87</v>
      </c>
      <c r="U220" s="18">
        <v>84811.27</v>
      </c>
      <c r="V220" s="18">
        <v>18752.593461538465</v>
      </c>
      <c r="W220" s="18">
        <v>29100.234692307691</v>
      </c>
      <c r="X220" s="18">
        <v>7450.5182630272966</v>
      </c>
      <c r="Y220" s="18">
        <v>662690.48641687341</v>
      </c>
      <c r="Z220" s="18">
        <v>522575.87</v>
      </c>
      <c r="AA220" s="18">
        <v>84811.27</v>
      </c>
      <c r="AB220" s="18">
        <v>18752.593461538465</v>
      </c>
      <c r="AC220" s="18">
        <v>29100.234692307691</v>
      </c>
      <c r="AD220" s="18">
        <v>7450.5182630272966</v>
      </c>
      <c r="AE220" s="18">
        <v>42.854999999999997</v>
      </c>
      <c r="AF220" s="18">
        <f t="shared" si="271"/>
        <v>15463.551193953412</v>
      </c>
      <c r="AG220" s="18">
        <f t="shared" si="272"/>
        <v>12194.046669000118</v>
      </c>
      <c r="AH220" s="18">
        <f t="shared" si="273"/>
        <v>1979.0285847625717</v>
      </c>
      <c r="AI220" s="18">
        <f t="shared" si="274"/>
        <v>437.58239322222533</v>
      </c>
      <c r="AJ220" s="18">
        <f t="shared" si="275"/>
        <v>679.03942812525247</v>
      </c>
      <c r="AK220" s="18">
        <f t="shared" si="276"/>
        <v>173.85411884324577</v>
      </c>
      <c r="AL220" s="18">
        <v>42.854999999999997</v>
      </c>
      <c r="AM220" s="18">
        <v>15463.551193953412</v>
      </c>
      <c r="AN220" s="18">
        <v>12194.046669000118</v>
      </c>
      <c r="AO220" s="18">
        <v>1979.0285847625717</v>
      </c>
      <c r="AP220" s="18">
        <v>437.58239322222533</v>
      </c>
      <c r="AQ220" s="18">
        <v>679.03942812525247</v>
      </c>
      <c r="AR220" s="18">
        <v>173.85411884324577</v>
      </c>
      <c r="BE220" s="18">
        <f t="shared" si="277"/>
        <v>662690.48641687341</v>
      </c>
      <c r="BF220" s="18">
        <f t="shared" si="278"/>
        <v>522575.87</v>
      </c>
      <c r="BG220" s="18">
        <f t="shared" si="279"/>
        <v>84811.27</v>
      </c>
      <c r="BH220" s="18">
        <f t="shared" si="280"/>
        <v>18752.593461538465</v>
      </c>
      <c r="BI220" s="18">
        <f t="shared" si="281"/>
        <v>29100.234692307691</v>
      </c>
      <c r="BJ220" s="18">
        <f t="shared" si="282"/>
        <v>7450.5182630272966</v>
      </c>
      <c r="BR220" s="18">
        <f t="shared" si="257"/>
        <v>42.854999999999997</v>
      </c>
      <c r="BS220" s="18">
        <f t="shared" si="258"/>
        <v>15463.551193953412</v>
      </c>
      <c r="BT220" s="18">
        <f t="shared" si="259"/>
        <v>12194.046669000118</v>
      </c>
      <c r="BU220" s="18">
        <f t="shared" si="260"/>
        <v>1979.0285847625717</v>
      </c>
      <c r="BV220" s="18">
        <f t="shared" si="261"/>
        <v>437.58239322222533</v>
      </c>
      <c r="BW220" s="18">
        <f t="shared" si="262"/>
        <v>679.03942812525247</v>
      </c>
      <c r="BX220" s="18">
        <f t="shared" si="263"/>
        <v>173.85411884324577</v>
      </c>
      <c r="CK220" s="18">
        <f t="shared" si="231"/>
        <v>662690.48641687341</v>
      </c>
      <c r="CL220" s="18">
        <f t="shared" si="232"/>
        <v>522575.87</v>
      </c>
      <c r="CM220" s="18">
        <f t="shared" si="233"/>
        <v>84811.27</v>
      </c>
      <c r="CN220" s="18">
        <f t="shared" si="234"/>
        <v>18752.593461538465</v>
      </c>
      <c r="CO220" s="18">
        <f t="shared" si="235"/>
        <v>29100.234692307691</v>
      </c>
      <c r="CP220" s="18">
        <f t="shared" si="236"/>
        <v>7450.5182630272966</v>
      </c>
      <c r="CX220" s="18">
        <f t="shared" si="238"/>
        <v>42.854999999999997</v>
      </c>
      <c r="CY220" s="18">
        <f t="shared" si="239"/>
        <v>15463.551193953412</v>
      </c>
      <c r="CZ220" s="18">
        <f t="shared" si="240"/>
        <v>12194.046669000118</v>
      </c>
      <c r="DA220" s="18">
        <f t="shared" si="241"/>
        <v>1979.0285847625717</v>
      </c>
      <c r="DB220" s="18">
        <f t="shared" si="242"/>
        <v>437.58239322222533</v>
      </c>
      <c r="DC220" s="18">
        <f t="shared" si="243"/>
        <v>679.03942812525247</v>
      </c>
      <c r="DD220" s="18">
        <f t="shared" si="244"/>
        <v>173.85411884324577</v>
      </c>
    </row>
    <row r="221" spans="1:108" s="18" customFormat="1">
      <c r="A221" s="15" t="s">
        <v>226</v>
      </c>
      <c r="B221" s="15" t="s">
        <v>535</v>
      </c>
      <c r="C221" s="17" t="s">
        <v>610</v>
      </c>
      <c r="D221" s="16" t="s">
        <v>29</v>
      </c>
      <c r="E221" s="15" t="s">
        <v>478</v>
      </c>
      <c r="F221" s="78">
        <v>646.57299999999998</v>
      </c>
      <c r="G221" s="78">
        <v>11315.1397820777</v>
      </c>
      <c r="H221" s="19">
        <v>8592.0601386077051</v>
      </c>
      <c r="I221" s="19">
        <v>1733.7792484375316</v>
      </c>
      <c r="J221" s="19">
        <v>326.42599563578727</v>
      </c>
      <c r="K221" s="19">
        <v>483.6054951402557</v>
      </c>
      <c r="L221" s="19">
        <v>179.26890425642051</v>
      </c>
      <c r="S221" s="18">
        <f t="shared" si="270"/>
        <v>1502545.3338775847</v>
      </c>
      <c r="T221" s="18">
        <v>1107073.5699999998</v>
      </c>
      <c r="U221" s="18">
        <v>234828.71000000002</v>
      </c>
      <c r="V221" s="18">
        <v>54471.819102564106</v>
      </c>
      <c r="W221" s="18">
        <v>84529.253153846148</v>
      </c>
      <c r="X221" s="18">
        <v>21641.981621174527</v>
      </c>
      <c r="Y221" s="18">
        <v>1502545.3338775847</v>
      </c>
      <c r="Z221" s="18">
        <v>1107073.5699999998</v>
      </c>
      <c r="AA221" s="18">
        <v>234828.71000000002</v>
      </c>
      <c r="AB221" s="18">
        <v>54471.819102564106</v>
      </c>
      <c r="AC221" s="18">
        <v>84529.253153846148</v>
      </c>
      <c r="AD221" s="18">
        <v>21641.981621174527</v>
      </c>
      <c r="AE221" s="18">
        <v>135.797</v>
      </c>
      <c r="AF221" s="18">
        <f t="shared" si="271"/>
        <v>11064.643061905526</v>
      </c>
      <c r="AG221" s="18">
        <f t="shared" si="272"/>
        <v>8152.4155172794672</v>
      </c>
      <c r="AH221" s="18">
        <f t="shared" si="273"/>
        <v>1729.2628703137773</v>
      </c>
      <c r="AI221" s="18">
        <f t="shared" si="274"/>
        <v>401.12682240818361</v>
      </c>
      <c r="AJ221" s="18">
        <f t="shared" si="275"/>
        <v>622.46775078864891</v>
      </c>
      <c r="AK221" s="18">
        <f t="shared" si="276"/>
        <v>159.37010111544825</v>
      </c>
      <c r="AL221" s="18">
        <v>135.797</v>
      </c>
      <c r="AM221" s="18">
        <v>11064.643061905526</v>
      </c>
      <c r="AN221" s="18">
        <v>8152.4155172794672</v>
      </c>
      <c r="AO221" s="18">
        <v>1729.2628703137773</v>
      </c>
      <c r="AP221" s="18">
        <v>401.12682240818361</v>
      </c>
      <c r="AQ221" s="18">
        <v>622.46775078864891</v>
      </c>
      <c r="AR221" s="18">
        <v>159.37010111544825</v>
      </c>
      <c r="AY221" s="18">
        <f>SUM(AZ221:BD221)</f>
        <v>509860.33630434785</v>
      </c>
      <c r="AZ221" s="18">
        <v>378618.97</v>
      </c>
      <c r="BA221" s="18">
        <v>80461.790000000008</v>
      </c>
      <c r="BB221" s="18">
        <v>16094.587681159421</v>
      </c>
      <c r="BC221" s="18">
        <v>26435.889057971017</v>
      </c>
      <c r="BD221" s="18">
        <v>8249.0995652173915</v>
      </c>
      <c r="BE221" s="18">
        <f t="shared" si="277"/>
        <v>2012405.6701819324</v>
      </c>
      <c r="BF221" s="18">
        <f t="shared" si="278"/>
        <v>1485692.5399999998</v>
      </c>
      <c r="BG221" s="18">
        <f t="shared" si="279"/>
        <v>315290.5</v>
      </c>
      <c r="BH221" s="18">
        <f t="shared" si="280"/>
        <v>70566.406783723534</v>
      </c>
      <c r="BI221" s="18">
        <f t="shared" si="281"/>
        <v>110965.14221181716</v>
      </c>
      <c r="BJ221" s="18">
        <f t="shared" si="282"/>
        <v>29891.081186391919</v>
      </c>
      <c r="BK221" s="18">
        <v>46.548000000000002</v>
      </c>
      <c r="BL221" s="18">
        <f t="shared" ref="BL221" si="283">AY221/$BK221</f>
        <v>10953.431646995528</v>
      </c>
      <c r="BM221" s="18">
        <f t="shared" ref="BM221" si="284">AZ221/$BK221</f>
        <v>8133.9471083612607</v>
      </c>
      <c r="BN221" s="18">
        <f t="shared" ref="BN221" si="285">BA221/$BK221</f>
        <v>1728.5767379908912</v>
      </c>
      <c r="BO221" s="18">
        <f t="shared" ref="BO221" si="286">BB221/$BK221</f>
        <v>345.76324828476885</v>
      </c>
      <c r="BP221" s="18">
        <f t="shared" ref="BP221" si="287">BC221/$BK221</f>
        <v>567.92749544493893</v>
      </c>
      <c r="BQ221" s="18">
        <f t="shared" ref="BQ221" si="288">BD221/$BK221</f>
        <v>177.21705691366742</v>
      </c>
      <c r="BR221" s="18">
        <f t="shared" si="257"/>
        <v>182.345</v>
      </c>
      <c r="BS221" s="18">
        <f t="shared" si="258"/>
        <v>11036.253641075611</v>
      </c>
      <c r="BT221" s="18">
        <f t="shared" si="259"/>
        <v>8147.7010063341459</v>
      </c>
      <c r="BU221" s="18">
        <f t="shared" si="260"/>
        <v>1729.087718336121</v>
      </c>
      <c r="BV221" s="18">
        <f t="shared" si="261"/>
        <v>386.9939224202667</v>
      </c>
      <c r="BW221" s="18">
        <f t="shared" si="262"/>
        <v>608.54502296096496</v>
      </c>
      <c r="BX221" s="18">
        <f t="shared" si="263"/>
        <v>163.92597102411318</v>
      </c>
      <c r="CK221" s="18">
        <f t="shared" si="231"/>
        <v>2012405.6701819324</v>
      </c>
      <c r="CL221" s="18">
        <f t="shared" si="232"/>
        <v>1485692.5399999998</v>
      </c>
      <c r="CM221" s="18">
        <f t="shared" si="233"/>
        <v>315290.5</v>
      </c>
      <c r="CN221" s="18">
        <f t="shared" si="234"/>
        <v>70566.406783723534</v>
      </c>
      <c r="CO221" s="18">
        <f t="shared" si="235"/>
        <v>110965.14221181716</v>
      </c>
      <c r="CP221" s="18">
        <f t="shared" si="236"/>
        <v>29891.081186391919</v>
      </c>
      <c r="CX221" s="18">
        <f t="shared" si="238"/>
        <v>182.345</v>
      </c>
      <c r="CY221" s="18">
        <f t="shared" si="239"/>
        <v>11036.253641075611</v>
      </c>
      <c r="CZ221" s="18">
        <f t="shared" si="240"/>
        <v>8147.7010063341459</v>
      </c>
      <c r="DA221" s="18">
        <f t="shared" si="241"/>
        <v>1729.087718336121</v>
      </c>
      <c r="DB221" s="18">
        <f t="shared" si="242"/>
        <v>386.9939224202667</v>
      </c>
      <c r="DC221" s="18">
        <f t="shared" si="243"/>
        <v>608.54502296096496</v>
      </c>
      <c r="DD221" s="18">
        <f t="shared" si="244"/>
        <v>163.92597102411318</v>
      </c>
    </row>
    <row r="222" spans="1:108">
      <c r="A222" s="86" t="s">
        <v>227</v>
      </c>
      <c r="B222" s="86" t="s">
        <v>535</v>
      </c>
      <c r="C222" s="8" t="s">
        <v>611</v>
      </c>
      <c r="D222" s="7" t="s">
        <v>50</v>
      </c>
      <c r="E222" s="86" t="s">
        <v>478</v>
      </c>
    </row>
    <row r="223" spans="1:108">
      <c r="A223" s="86" t="s">
        <v>228</v>
      </c>
      <c r="B223" s="86" t="s">
        <v>535</v>
      </c>
      <c r="C223" s="4" t="s">
        <v>612</v>
      </c>
      <c r="D223" s="7" t="s">
        <v>50</v>
      </c>
      <c r="E223" s="86" t="s">
        <v>478</v>
      </c>
    </row>
    <row r="224" spans="1:108">
      <c r="A224" s="86">
        <v>712126</v>
      </c>
      <c r="B224" s="86" t="s">
        <v>535</v>
      </c>
      <c r="C224" s="8" t="s">
        <v>613</v>
      </c>
      <c r="D224" s="7" t="s">
        <v>46</v>
      </c>
      <c r="E224" s="86" t="s">
        <v>478</v>
      </c>
    </row>
    <row r="225" spans="1:108" s="18" customFormat="1">
      <c r="A225" s="15" t="s">
        <v>229</v>
      </c>
      <c r="B225" s="15" t="s">
        <v>535</v>
      </c>
      <c r="C225" s="17" t="s">
        <v>614</v>
      </c>
      <c r="D225" s="16" t="s">
        <v>24</v>
      </c>
      <c r="E225" s="15" t="s">
        <v>478</v>
      </c>
      <c r="F225" s="98">
        <v>490.33500000000004</v>
      </c>
      <c r="G225" s="98">
        <v>11173.111610166043</v>
      </c>
      <c r="H225" s="18">
        <v>8452.8725667145936</v>
      </c>
      <c r="I225" s="18">
        <v>1705.336841139221</v>
      </c>
      <c r="J225" s="18">
        <v>328.20978962884897</v>
      </c>
      <c r="K225" s="18">
        <v>502.80016036847934</v>
      </c>
      <c r="L225" s="18">
        <v>183.89225231490028</v>
      </c>
      <c r="AY225" s="18">
        <f>SUM(AZ225:BD225)</f>
        <v>1001173.752484472</v>
      </c>
      <c r="AZ225" s="18">
        <v>751039.34</v>
      </c>
      <c r="BA225" s="18">
        <v>153411.41000000003</v>
      </c>
      <c r="BB225" s="18">
        <v>30656.357487922705</v>
      </c>
      <c r="BC225" s="18">
        <v>50354.074396135271</v>
      </c>
      <c r="BD225" s="18">
        <v>15712.570600414079</v>
      </c>
      <c r="BE225" s="18">
        <f t="shared" ref="BE225:BE246" si="289">Y225+AY225</f>
        <v>1001173.752484472</v>
      </c>
      <c r="BF225" s="18">
        <f t="shared" ref="BF225:BF246" si="290">Z225+AZ225</f>
        <v>751039.34</v>
      </c>
      <c r="BG225" s="18">
        <f t="shared" ref="BG225:BG246" si="291">AA225+BA225</f>
        <v>153411.41000000003</v>
      </c>
      <c r="BH225" s="18">
        <f t="shared" ref="BH225:BH246" si="292">AB225+BB225</f>
        <v>30656.357487922705</v>
      </c>
      <c r="BI225" s="18">
        <f t="shared" ref="BI225:BI246" si="293">AC225+BC225</f>
        <v>50354.074396135271</v>
      </c>
      <c r="BJ225" s="18">
        <f t="shared" ref="BJ225:BJ246" si="294">AD225+BD225</f>
        <v>15712.570600414079</v>
      </c>
      <c r="BK225" s="18">
        <v>89.397999999999996</v>
      </c>
      <c r="BL225" s="18">
        <f t="shared" ref="BL225:BL246" si="295">AY225/$BK225</f>
        <v>11199.062087345043</v>
      </c>
      <c r="BM225" s="18">
        <f t="shared" ref="BM225:BM246" si="296">AZ225/$BK225</f>
        <v>8401.0754155573959</v>
      </c>
      <c r="BN225" s="18">
        <f t="shared" ref="BN225:BN246" si="297">BA225/$BK225</f>
        <v>1716.0496879124817</v>
      </c>
      <c r="BO225" s="18">
        <f t="shared" ref="BO225:BO246" si="298">BB225/$BK225</f>
        <v>342.9199477384584</v>
      </c>
      <c r="BP225" s="18">
        <f t="shared" ref="BP225:BP246" si="299">BC225/$BK225</f>
        <v>563.25728088028006</v>
      </c>
      <c r="BQ225" s="18">
        <f t="shared" ref="BQ225:BQ246" si="300">BD225/$BK225</f>
        <v>175.75975525642721</v>
      </c>
      <c r="BR225" s="18">
        <f t="shared" ref="BR225:BR246" si="301">AL225+BK225</f>
        <v>89.397999999999996</v>
      </c>
      <c r="BS225" s="18">
        <f t="shared" ref="BS225:BS246" si="302">BE225/$BR225</f>
        <v>11199.062087345043</v>
      </c>
      <c r="BT225" s="18">
        <f t="shared" ref="BT225:BT246" si="303">BF225/$BR225</f>
        <v>8401.0754155573959</v>
      </c>
      <c r="BU225" s="18">
        <f t="shared" ref="BU225:BU246" si="304">BG225/$BR225</f>
        <v>1716.0496879124817</v>
      </c>
      <c r="BV225" s="18">
        <f t="shared" ref="BV225:BV246" si="305">BH225/$BR225</f>
        <v>342.9199477384584</v>
      </c>
      <c r="BW225" s="18">
        <f t="shared" ref="BW225:BW246" si="306">BI225/$BR225</f>
        <v>563.25728088028006</v>
      </c>
      <c r="BX225" s="18">
        <f t="shared" ref="BX225:BX246" si="307">BJ225/$BR225</f>
        <v>175.75975525642721</v>
      </c>
      <c r="CK225" s="18">
        <f t="shared" ref="CK225:CK246" si="308">BE225+CE225</f>
        <v>1001173.752484472</v>
      </c>
      <c r="CL225" s="18">
        <f t="shared" ref="CL225:CL246" si="309">BF225+CF225</f>
        <v>751039.34</v>
      </c>
      <c r="CM225" s="18">
        <f t="shared" ref="CM225:CM246" si="310">BG225+CG225</f>
        <v>153411.41000000003</v>
      </c>
      <c r="CN225" s="18">
        <f t="shared" ref="CN225:CN246" si="311">BH225+CH225</f>
        <v>30656.357487922705</v>
      </c>
      <c r="CO225" s="18">
        <f t="shared" ref="CO225:CO246" si="312">BI225+CI225</f>
        <v>50354.074396135271</v>
      </c>
      <c r="CP225" s="18">
        <f t="shared" ref="CP225:CP246" si="313">BJ225+CJ225</f>
        <v>15712.570600414079</v>
      </c>
      <c r="CX225" s="18">
        <f t="shared" ref="CX225:CX246" si="314">BR225+CQ225</f>
        <v>89.397999999999996</v>
      </c>
      <c r="CY225" s="18">
        <f t="shared" ref="CY225:CY246" si="315">CK225/$CX225</f>
        <v>11199.062087345043</v>
      </c>
      <c r="CZ225" s="18">
        <f t="shared" ref="CZ225:CZ246" si="316">CL225/$CX225</f>
        <v>8401.0754155573959</v>
      </c>
      <c r="DA225" s="18">
        <f t="shared" ref="DA225:DA246" si="317">CM225/$CX225</f>
        <v>1716.0496879124817</v>
      </c>
      <c r="DB225" s="18">
        <f t="shared" ref="DB225:DB246" si="318">CN225/$CX225</f>
        <v>342.9199477384584</v>
      </c>
      <c r="DC225" s="18">
        <f t="shared" ref="DC225:DC246" si="319">CO225/$CX225</f>
        <v>563.25728088028006</v>
      </c>
      <c r="DD225" s="18">
        <f t="shared" ref="DD225:DD246" si="320">CP225/$CX225</f>
        <v>175.75975525642721</v>
      </c>
    </row>
    <row r="226" spans="1:108">
      <c r="A226" s="86" t="s">
        <v>230</v>
      </c>
      <c r="B226" s="86" t="s">
        <v>535</v>
      </c>
      <c r="C226" s="8" t="s">
        <v>615</v>
      </c>
      <c r="D226" s="7" t="s">
        <v>29</v>
      </c>
      <c r="E226" s="86" t="s">
        <v>478</v>
      </c>
    </row>
    <row r="227" spans="1:108">
      <c r="A227" s="86">
        <v>712133</v>
      </c>
      <c r="B227" s="86" t="s">
        <v>535</v>
      </c>
      <c r="C227" s="8" t="s">
        <v>616</v>
      </c>
      <c r="D227" s="7" t="s">
        <v>27</v>
      </c>
      <c r="E227" s="86" t="s">
        <v>478</v>
      </c>
    </row>
    <row r="228" spans="1:108" s="18" customFormat="1">
      <c r="A228" s="15" t="s">
        <v>231</v>
      </c>
      <c r="B228" s="15" t="s">
        <v>535</v>
      </c>
      <c r="C228" s="17" t="s">
        <v>617</v>
      </c>
      <c r="D228" s="16" t="s">
        <v>29</v>
      </c>
      <c r="E228" s="15" t="s">
        <v>478</v>
      </c>
      <c r="F228" s="78">
        <v>461.03300000000002</v>
      </c>
      <c r="G228" s="78">
        <v>19737.240186069754</v>
      </c>
      <c r="H228" s="19">
        <v>16720.60624727514</v>
      </c>
      <c r="I228" s="19">
        <v>1988.2824873707518</v>
      </c>
      <c r="J228" s="19">
        <v>348.01799539219928</v>
      </c>
      <c r="K228" s="19">
        <v>482.03615949359335</v>
      </c>
      <c r="L228" s="19">
        <v>198.29729653807263</v>
      </c>
      <c r="S228" s="18">
        <f t="shared" ref="S228:S246" si="321">SUM(T228:X228)</f>
        <v>2316361.3848638702</v>
      </c>
      <c r="T228" s="18">
        <v>1911937.22</v>
      </c>
      <c r="U228" s="18">
        <v>228087.55000000002</v>
      </c>
      <c r="V228" s="18">
        <v>51305.321363789008</v>
      </c>
      <c r="W228" s="18">
        <v>96150.333853543823</v>
      </c>
      <c r="X228" s="18">
        <v>28880.959646537423</v>
      </c>
      <c r="Y228" s="18">
        <v>2316361.3848638702</v>
      </c>
      <c r="Z228" s="18">
        <v>1911937.22</v>
      </c>
      <c r="AA228" s="18">
        <v>228087.55000000002</v>
      </c>
      <c r="AB228" s="18">
        <v>51305.321363789008</v>
      </c>
      <c r="AC228" s="18">
        <v>96150.333853543823</v>
      </c>
      <c r="AD228" s="18">
        <v>28880.959646537423</v>
      </c>
      <c r="AE228" s="18">
        <v>114.374</v>
      </c>
      <c r="AF228" s="18">
        <f t="shared" ref="AF228:AF246" si="322">S228/$AE228</f>
        <v>20252.517048139176</v>
      </c>
      <c r="AG228" s="18">
        <f t="shared" ref="AG228:AG246" si="323">T228/$AE228</f>
        <v>16716.537150051587</v>
      </c>
      <c r="AH228" s="18">
        <f t="shared" ref="AH228:AH246" si="324">U228/$AE228</f>
        <v>1994.225523283264</v>
      </c>
      <c r="AI228" s="18">
        <f t="shared" ref="AI228:AI246" si="325">V228/$AE228</f>
        <v>448.57503771651784</v>
      </c>
      <c r="AJ228" s="18">
        <f t="shared" ref="AJ228:AJ246" si="326">W228/$AE228</f>
        <v>840.66600672831089</v>
      </c>
      <c r="AK228" s="18">
        <f t="shared" ref="AK228:AK246" si="327">X228/$AE228</f>
        <v>252.51333035949975</v>
      </c>
      <c r="AL228" s="18">
        <v>114.374</v>
      </c>
      <c r="AM228" s="18">
        <v>20252.517048139176</v>
      </c>
      <c r="AN228" s="18">
        <v>16716.537150051587</v>
      </c>
      <c r="AO228" s="18">
        <v>1994.225523283264</v>
      </c>
      <c r="AP228" s="18">
        <v>448.57503771651784</v>
      </c>
      <c r="AQ228" s="18">
        <v>840.66600672831089</v>
      </c>
      <c r="AR228" s="18">
        <v>252.51333035949975</v>
      </c>
      <c r="AY228" s="18">
        <f>SUM(AZ228:BD228)</f>
        <v>2127898.8534782608</v>
      </c>
      <c r="AZ228" s="18">
        <v>1778356.0099999998</v>
      </c>
      <c r="BA228" s="18">
        <v>214130.63999999998</v>
      </c>
      <c r="BB228" s="18">
        <v>42918.900483091784</v>
      </c>
      <c r="BC228" s="18">
        <v>70495.704154589374</v>
      </c>
      <c r="BD228" s="18">
        <v>21997.598840579711</v>
      </c>
      <c r="BE228" s="18">
        <f t="shared" si="289"/>
        <v>4444260.2383421306</v>
      </c>
      <c r="BF228" s="18">
        <f t="shared" si="290"/>
        <v>3690293.2299999995</v>
      </c>
      <c r="BG228" s="18">
        <f t="shared" si="291"/>
        <v>442218.19</v>
      </c>
      <c r="BH228" s="18">
        <f t="shared" si="292"/>
        <v>94224.221846880799</v>
      </c>
      <c r="BI228" s="18">
        <f t="shared" si="293"/>
        <v>166646.03800813318</v>
      </c>
      <c r="BJ228" s="18">
        <f t="shared" si="294"/>
        <v>50878.55848711713</v>
      </c>
      <c r="BK228" s="18">
        <v>107.357</v>
      </c>
      <c r="BL228" s="18">
        <f t="shared" si="295"/>
        <v>19820.774178472395</v>
      </c>
      <c r="BM228" s="18">
        <f t="shared" si="296"/>
        <v>16564.881749676311</v>
      </c>
      <c r="BN228" s="18">
        <f t="shared" si="297"/>
        <v>1994.5661670873812</v>
      </c>
      <c r="BO228" s="18">
        <f t="shared" si="298"/>
        <v>399.7773827798074</v>
      </c>
      <c r="BP228" s="18">
        <f t="shared" si="299"/>
        <v>656.64748600081384</v>
      </c>
      <c r="BQ228" s="18">
        <f t="shared" si="300"/>
        <v>204.90139292807839</v>
      </c>
      <c r="BR228" s="18">
        <f t="shared" si="301"/>
        <v>221.73099999999999</v>
      </c>
      <c r="BS228" s="18">
        <f t="shared" si="302"/>
        <v>20043.477178843423</v>
      </c>
      <c r="BT228" s="18">
        <f t="shared" si="303"/>
        <v>16643.109127726839</v>
      </c>
      <c r="BU228" s="18">
        <f t="shared" si="304"/>
        <v>1994.3904551010007</v>
      </c>
      <c r="BV228" s="18">
        <f t="shared" si="305"/>
        <v>424.94834663119184</v>
      </c>
      <c r="BW228" s="18">
        <f t="shared" si="306"/>
        <v>751.56851323510557</v>
      </c>
      <c r="BX228" s="18">
        <f t="shared" si="307"/>
        <v>229.46073614928508</v>
      </c>
      <c r="CK228" s="18">
        <f t="shared" si="308"/>
        <v>4444260.2383421306</v>
      </c>
      <c r="CL228" s="18">
        <f t="shared" si="309"/>
        <v>3690293.2299999995</v>
      </c>
      <c r="CM228" s="18">
        <f t="shared" si="310"/>
        <v>442218.19</v>
      </c>
      <c r="CN228" s="18">
        <f t="shared" si="311"/>
        <v>94224.221846880799</v>
      </c>
      <c r="CO228" s="18">
        <f t="shared" si="312"/>
        <v>166646.03800813318</v>
      </c>
      <c r="CP228" s="18">
        <f t="shared" si="313"/>
        <v>50878.55848711713</v>
      </c>
      <c r="CX228" s="18">
        <f t="shared" si="314"/>
        <v>221.73099999999999</v>
      </c>
      <c r="CY228" s="18">
        <f t="shared" si="315"/>
        <v>20043.477178843423</v>
      </c>
      <c r="CZ228" s="18">
        <f t="shared" si="316"/>
        <v>16643.109127726839</v>
      </c>
      <c r="DA228" s="18">
        <f t="shared" si="317"/>
        <v>1994.3904551010007</v>
      </c>
      <c r="DB228" s="18">
        <f t="shared" si="318"/>
        <v>424.94834663119184</v>
      </c>
      <c r="DC228" s="18">
        <f t="shared" si="319"/>
        <v>751.56851323510557</v>
      </c>
      <c r="DD228" s="18">
        <f t="shared" si="320"/>
        <v>229.46073614928508</v>
      </c>
    </row>
    <row r="229" spans="1:108" s="18" customFormat="1">
      <c r="A229" s="15" t="s">
        <v>1050</v>
      </c>
      <c r="B229" s="15" t="s">
        <v>535</v>
      </c>
      <c r="C229" s="17" t="s">
        <v>1051</v>
      </c>
      <c r="D229" s="16" t="s">
        <v>27</v>
      </c>
      <c r="E229" s="15" t="s">
        <v>478</v>
      </c>
      <c r="F229" s="98">
        <v>51.628</v>
      </c>
      <c r="G229" s="98">
        <v>37506.251959173605</v>
      </c>
      <c r="H229" s="18">
        <v>33244.607770976989</v>
      </c>
      <c r="I229" s="18">
        <v>2327.5614007902691</v>
      </c>
      <c r="J229" s="18">
        <v>605.71711483050979</v>
      </c>
      <c r="K229" s="18">
        <v>980.50426539811349</v>
      </c>
      <c r="L229" s="18">
        <v>347.86140717772105</v>
      </c>
      <c r="CE229" s="18">
        <f>SUM(CF229:CJ229)</f>
        <v>1173609.6835976788</v>
      </c>
      <c r="CF229" s="18">
        <v>1041584.23</v>
      </c>
      <c r="CG229" s="18">
        <v>78911.95</v>
      </c>
      <c r="CH229" s="18">
        <v>16205.641160541587</v>
      </c>
      <c r="CI229" s="18">
        <v>27193.639613152809</v>
      </c>
      <c r="CJ229" s="18">
        <v>9714.2228239845263</v>
      </c>
      <c r="CK229" s="18">
        <f t="shared" si="308"/>
        <v>1173609.6835976788</v>
      </c>
      <c r="CL229" s="18">
        <f t="shared" si="309"/>
        <v>1041584.23</v>
      </c>
      <c r="CM229" s="18">
        <f t="shared" si="310"/>
        <v>78911.95</v>
      </c>
      <c r="CN229" s="18">
        <f t="shared" si="311"/>
        <v>16205.641160541587</v>
      </c>
      <c r="CO229" s="18">
        <f t="shared" si="312"/>
        <v>27193.639613152809</v>
      </c>
      <c r="CP229" s="18">
        <f t="shared" si="313"/>
        <v>9714.2228239845263</v>
      </c>
      <c r="CQ229" s="18">
        <v>31.623000000000001</v>
      </c>
      <c r="CR229" s="18">
        <f t="shared" si="264"/>
        <v>37112.53466140716</v>
      </c>
      <c r="CS229" s="18">
        <f t="shared" si="265"/>
        <v>32937.552730607465</v>
      </c>
      <c r="CT229" s="18">
        <f t="shared" si="266"/>
        <v>2495.39733738102</v>
      </c>
      <c r="CU229" s="18">
        <f t="shared" si="267"/>
        <v>512.46374981948543</v>
      </c>
      <c r="CV229" s="18">
        <f t="shared" si="268"/>
        <v>859.93231550304552</v>
      </c>
      <c r="CW229" s="18">
        <f t="shared" si="269"/>
        <v>307.18852809614918</v>
      </c>
      <c r="CX229" s="18">
        <f t="shared" si="314"/>
        <v>31.623000000000001</v>
      </c>
      <c r="CY229" s="18">
        <f t="shared" si="315"/>
        <v>37112.53466140716</v>
      </c>
      <c r="CZ229" s="18">
        <f t="shared" si="316"/>
        <v>32937.552730607465</v>
      </c>
      <c r="DA229" s="18">
        <f t="shared" si="317"/>
        <v>2495.39733738102</v>
      </c>
      <c r="DB229" s="18">
        <f t="shared" si="318"/>
        <v>512.46374981948543</v>
      </c>
      <c r="DC229" s="18">
        <f t="shared" si="319"/>
        <v>859.93231550304552</v>
      </c>
      <c r="DD229" s="18">
        <f t="shared" si="320"/>
        <v>307.18852809614918</v>
      </c>
    </row>
    <row r="230" spans="1:108" s="18" customFormat="1" ht="26.4">
      <c r="A230" s="15" t="s">
        <v>1052</v>
      </c>
      <c r="B230" s="15" t="s">
        <v>535</v>
      </c>
      <c r="C230" s="17" t="s">
        <v>1053</v>
      </c>
      <c r="D230" s="16" t="s">
        <v>29</v>
      </c>
      <c r="E230" s="15" t="s">
        <v>478</v>
      </c>
      <c r="F230" s="78">
        <v>40.931199999999997</v>
      </c>
      <c r="G230" s="78">
        <v>20925.227622012491</v>
      </c>
      <c r="H230" s="19">
        <v>16753.573801891958</v>
      </c>
      <c r="I230" s="19">
        <v>3173.9553201469785</v>
      </c>
      <c r="J230" s="19">
        <v>294.67249341591429</v>
      </c>
      <c r="K230" s="19">
        <v>529.03501861406687</v>
      </c>
      <c r="L230" s="19">
        <v>173.99098794357658</v>
      </c>
      <c r="S230" s="18">
        <f t="shared" si="321"/>
        <v>209527.11925764193</v>
      </c>
      <c r="T230" s="18">
        <v>161304.33000000002</v>
      </c>
      <c r="U230" s="18">
        <v>30799.309999999998</v>
      </c>
      <c r="V230" s="18">
        <v>4761.0364628820962</v>
      </c>
      <c r="W230" s="18">
        <v>9622.6048034934502</v>
      </c>
      <c r="X230" s="18">
        <v>3039.837991266375</v>
      </c>
      <c r="Y230" s="18">
        <v>209527.11925764193</v>
      </c>
      <c r="Z230" s="18">
        <v>161304.33000000002</v>
      </c>
      <c r="AA230" s="18">
        <v>30799.309999999998</v>
      </c>
      <c r="AB230" s="18">
        <v>4761.0364628820962</v>
      </c>
      <c r="AC230" s="18">
        <v>9622.6048034934502</v>
      </c>
      <c r="AD230" s="18">
        <v>3039.837991266375</v>
      </c>
      <c r="AE230" s="18">
        <v>9.6477000000000004</v>
      </c>
      <c r="AF230" s="18">
        <f t="shared" si="322"/>
        <v>21717.831115980174</v>
      </c>
      <c r="AG230" s="18">
        <f t="shared" si="323"/>
        <v>16719.459560309711</v>
      </c>
      <c r="AH230" s="18">
        <f t="shared" si="324"/>
        <v>3192.399224685676</v>
      </c>
      <c r="AI230" s="18">
        <f t="shared" si="325"/>
        <v>493.48927338972976</v>
      </c>
      <c r="AJ230" s="18">
        <f t="shared" si="326"/>
        <v>997.39884153668231</v>
      </c>
      <c r="AK230" s="18">
        <f t="shared" si="327"/>
        <v>315.08421605837401</v>
      </c>
      <c r="AL230" s="18">
        <v>9.6477000000000004</v>
      </c>
      <c r="AM230" s="18">
        <v>21717.831115980174</v>
      </c>
      <c r="AN230" s="18">
        <v>16719.459560309711</v>
      </c>
      <c r="AO230" s="18">
        <v>3192.399224685676</v>
      </c>
      <c r="AP230" s="18">
        <v>493.48927338972976</v>
      </c>
      <c r="AQ230" s="18">
        <v>997.39884153668231</v>
      </c>
      <c r="AR230" s="18">
        <v>315.08421605837401</v>
      </c>
      <c r="BE230" s="18">
        <f t="shared" si="289"/>
        <v>209527.11925764193</v>
      </c>
      <c r="BF230" s="18">
        <f t="shared" si="290"/>
        <v>161304.33000000002</v>
      </c>
      <c r="BG230" s="18">
        <f t="shared" si="291"/>
        <v>30799.309999999998</v>
      </c>
      <c r="BH230" s="18">
        <f t="shared" si="292"/>
        <v>4761.0364628820962</v>
      </c>
      <c r="BI230" s="18">
        <f t="shared" si="293"/>
        <v>9622.6048034934502</v>
      </c>
      <c r="BJ230" s="18">
        <f t="shared" si="294"/>
        <v>3039.837991266375</v>
      </c>
      <c r="BR230" s="18">
        <f t="shared" si="301"/>
        <v>9.6477000000000004</v>
      </c>
      <c r="BS230" s="18">
        <f t="shared" si="302"/>
        <v>21717.831115980174</v>
      </c>
      <c r="BT230" s="18">
        <f t="shared" si="303"/>
        <v>16719.459560309711</v>
      </c>
      <c r="BU230" s="18">
        <f t="shared" si="304"/>
        <v>3192.399224685676</v>
      </c>
      <c r="BV230" s="18">
        <f t="shared" si="305"/>
        <v>493.48927338972976</v>
      </c>
      <c r="BW230" s="18">
        <f t="shared" si="306"/>
        <v>997.39884153668231</v>
      </c>
      <c r="BX230" s="18">
        <f t="shared" si="307"/>
        <v>315.08421605837401</v>
      </c>
      <c r="CE230" s="18">
        <f>SUM(CF230:CJ230)</f>
        <v>409590.19555900624</v>
      </c>
      <c r="CF230" s="18">
        <v>324837.73</v>
      </c>
      <c r="CG230" s="18">
        <v>62989.790000000015</v>
      </c>
      <c r="CH230" s="18">
        <v>6897.6804347826082</v>
      </c>
      <c r="CI230" s="18">
        <v>11329.666739130435</v>
      </c>
      <c r="CJ230" s="18">
        <v>3535.3283850931675</v>
      </c>
      <c r="CK230" s="18">
        <f t="shared" si="308"/>
        <v>619117.31481664814</v>
      </c>
      <c r="CL230" s="18">
        <f t="shared" si="309"/>
        <v>486142.06</v>
      </c>
      <c r="CM230" s="18">
        <f t="shared" si="310"/>
        <v>93789.1</v>
      </c>
      <c r="CN230" s="18">
        <f t="shared" si="311"/>
        <v>11658.716897664704</v>
      </c>
      <c r="CO230" s="18">
        <f t="shared" si="312"/>
        <v>20952.271542623886</v>
      </c>
      <c r="CP230" s="18">
        <f t="shared" si="313"/>
        <v>6575.1663763595425</v>
      </c>
      <c r="CQ230" s="18">
        <v>19.785399999999999</v>
      </c>
      <c r="CR230" s="18">
        <f t="shared" si="264"/>
        <v>20701.638357526572</v>
      </c>
      <c r="CS230" s="18">
        <f t="shared" si="265"/>
        <v>16418.052200107148</v>
      </c>
      <c r="CT230" s="18">
        <f t="shared" si="266"/>
        <v>3183.6500651995925</v>
      </c>
      <c r="CU230" s="18">
        <f t="shared" si="267"/>
        <v>348.62476547265197</v>
      </c>
      <c r="CV230" s="18">
        <f t="shared" si="268"/>
        <v>572.6276314418933</v>
      </c>
      <c r="CW230" s="18">
        <f t="shared" si="269"/>
        <v>178.68369530528409</v>
      </c>
      <c r="CX230" s="18">
        <f t="shared" si="314"/>
        <v>29.4331</v>
      </c>
      <c r="CY230" s="18">
        <f t="shared" si="315"/>
        <v>21034.730110543849</v>
      </c>
      <c r="CZ230" s="18">
        <f t="shared" si="316"/>
        <v>16516.848717940007</v>
      </c>
      <c r="DA230" s="18">
        <f t="shared" si="317"/>
        <v>3186.5178999154018</v>
      </c>
      <c r="DB230" s="18">
        <f t="shared" si="318"/>
        <v>396.1090370251419</v>
      </c>
      <c r="DC230" s="18">
        <f t="shared" si="319"/>
        <v>711.86084858964523</v>
      </c>
      <c r="DD230" s="18">
        <f t="shared" si="320"/>
        <v>223.39360707365321</v>
      </c>
    </row>
    <row r="231" spans="1:108" ht="26.4">
      <c r="A231" s="86">
        <v>712137</v>
      </c>
      <c r="B231" s="86" t="s">
        <v>535</v>
      </c>
      <c r="C231" s="8" t="s">
        <v>620</v>
      </c>
      <c r="D231" s="7" t="s">
        <v>24</v>
      </c>
      <c r="E231" s="86" t="s">
        <v>478</v>
      </c>
    </row>
    <row r="232" spans="1:108" s="18" customFormat="1">
      <c r="A232" s="15" t="s">
        <v>1054</v>
      </c>
      <c r="B232" s="15" t="s">
        <v>535</v>
      </c>
      <c r="C232" s="17" t="s">
        <v>973</v>
      </c>
      <c r="D232" s="16" t="s">
        <v>24</v>
      </c>
      <c r="E232" s="15" t="s">
        <v>478</v>
      </c>
      <c r="F232" s="78">
        <v>448.97400000000005</v>
      </c>
      <c r="G232" s="78">
        <v>16280.02056589293</v>
      </c>
      <c r="H232" s="19">
        <v>13371.096433201032</v>
      </c>
      <c r="I232" s="19">
        <v>1778.5394922645853</v>
      </c>
      <c r="J232" s="19">
        <v>368.035723166259</v>
      </c>
      <c r="K232" s="19">
        <v>547.94836483039421</v>
      </c>
      <c r="L232" s="19">
        <v>214.40055243066178</v>
      </c>
      <c r="S232" s="18">
        <f t="shared" si="321"/>
        <v>639513.44567080238</v>
      </c>
      <c r="T232" s="18">
        <v>523987.40000000008</v>
      </c>
      <c r="U232" s="18">
        <v>70756.670000000013</v>
      </c>
      <c r="V232" s="18">
        <v>15180.670897435897</v>
      </c>
      <c r="W232" s="18">
        <v>23557.33284615384</v>
      </c>
      <c r="X232" s="18">
        <v>6031.3719272125727</v>
      </c>
      <c r="Y232" s="18">
        <v>639513.44567080238</v>
      </c>
      <c r="Z232" s="18">
        <v>523987.40000000008</v>
      </c>
      <c r="AA232" s="18">
        <v>70756.670000000013</v>
      </c>
      <c r="AB232" s="18">
        <v>15180.670897435897</v>
      </c>
      <c r="AC232" s="18">
        <v>23557.33284615384</v>
      </c>
      <c r="AD232" s="18">
        <v>6031.3719272125727</v>
      </c>
      <c r="AE232" s="18">
        <v>39.700000000000003</v>
      </c>
      <c r="AF232" s="18">
        <f t="shared" si="322"/>
        <v>16108.651024453458</v>
      </c>
      <c r="AG232" s="18">
        <f t="shared" si="323"/>
        <v>13198.675062972294</v>
      </c>
      <c r="AH232" s="18">
        <f t="shared" si="324"/>
        <v>1782.2838790931992</v>
      </c>
      <c r="AI232" s="18">
        <f t="shared" si="325"/>
        <v>382.38465736614347</v>
      </c>
      <c r="AJ232" s="18">
        <f t="shared" si="326"/>
        <v>593.3836988955627</v>
      </c>
      <c r="AK232" s="18">
        <f t="shared" si="327"/>
        <v>151.92372612626127</v>
      </c>
      <c r="AL232" s="18">
        <v>39.700000000000003</v>
      </c>
      <c r="AM232" s="18">
        <v>16108.651024453458</v>
      </c>
      <c r="AN232" s="18">
        <v>13198.675062972294</v>
      </c>
      <c r="AO232" s="18">
        <v>1782.2838790931992</v>
      </c>
      <c r="AP232" s="18">
        <v>382.38465736614347</v>
      </c>
      <c r="AQ232" s="18">
        <v>593.3836988955627</v>
      </c>
      <c r="AR232" s="18">
        <v>151.92372612626127</v>
      </c>
      <c r="AY232" s="18">
        <f>SUM(AZ232:BD232)</f>
        <v>719217.81124223606</v>
      </c>
      <c r="AZ232" s="18">
        <v>591383.16999999993</v>
      </c>
      <c r="BA232" s="18">
        <v>79473.14</v>
      </c>
      <c r="BB232" s="18">
        <v>15328.178743961353</v>
      </c>
      <c r="BC232" s="18">
        <v>25177.037198067635</v>
      </c>
      <c r="BD232" s="18">
        <v>7856.2853002070397</v>
      </c>
      <c r="BE232" s="18">
        <f t="shared" si="289"/>
        <v>1358731.2569130384</v>
      </c>
      <c r="BF232" s="18">
        <f t="shared" si="290"/>
        <v>1115370.57</v>
      </c>
      <c r="BG232" s="18">
        <f t="shared" si="291"/>
        <v>150229.81</v>
      </c>
      <c r="BH232" s="18">
        <f t="shared" si="292"/>
        <v>30508.84964139725</v>
      </c>
      <c r="BI232" s="18">
        <f t="shared" si="293"/>
        <v>48734.370044221476</v>
      </c>
      <c r="BJ232" s="18">
        <f t="shared" si="294"/>
        <v>13887.657227419611</v>
      </c>
      <c r="BK232" s="18">
        <v>44.573</v>
      </c>
      <c r="BL232" s="18">
        <f t="shared" si="295"/>
        <v>16135.728159249682</v>
      </c>
      <c r="BM232" s="18">
        <f t="shared" si="296"/>
        <v>13267.744374397054</v>
      </c>
      <c r="BN232" s="18">
        <f t="shared" si="297"/>
        <v>1782.9883561797501</v>
      </c>
      <c r="BO232" s="18">
        <f t="shared" si="298"/>
        <v>343.88932187560522</v>
      </c>
      <c r="BP232" s="18">
        <f t="shared" si="299"/>
        <v>564.84950974957121</v>
      </c>
      <c r="BQ232" s="18">
        <f t="shared" si="300"/>
        <v>176.25659704769794</v>
      </c>
      <c r="BR232" s="18">
        <f t="shared" si="301"/>
        <v>84.272999999999996</v>
      </c>
      <c r="BS232" s="18">
        <f t="shared" si="302"/>
        <v>16122.972445659208</v>
      </c>
      <c r="BT232" s="18">
        <f t="shared" si="303"/>
        <v>13235.206649816668</v>
      </c>
      <c r="BU232" s="18">
        <f t="shared" si="304"/>
        <v>1782.6564854698422</v>
      </c>
      <c r="BV232" s="18">
        <f t="shared" si="305"/>
        <v>362.02401292700216</v>
      </c>
      <c r="BW232" s="18">
        <f t="shared" si="306"/>
        <v>578.2916241764442</v>
      </c>
      <c r="BX232" s="18">
        <f t="shared" si="307"/>
        <v>164.79367326925126</v>
      </c>
      <c r="CE232" s="18">
        <f>SUM(CF232:CJ232)</f>
        <v>2209885.2542940038</v>
      </c>
      <c r="CF232" s="18">
        <v>1825567.3599999999</v>
      </c>
      <c r="CG232" s="18">
        <v>247108.01000000004</v>
      </c>
      <c r="CH232" s="18">
        <v>41864.572998065763</v>
      </c>
      <c r="CI232" s="18">
        <v>70250.235667311412</v>
      </c>
      <c r="CJ232" s="18">
        <v>25095.075628626688</v>
      </c>
      <c r="CK232" s="18">
        <f t="shared" si="308"/>
        <v>3568616.5112070423</v>
      </c>
      <c r="CL232" s="18">
        <f t="shared" si="309"/>
        <v>2940937.9299999997</v>
      </c>
      <c r="CM232" s="18">
        <f t="shared" si="310"/>
        <v>397337.82000000007</v>
      </c>
      <c r="CN232" s="18">
        <f t="shared" si="311"/>
        <v>72373.42263946301</v>
      </c>
      <c r="CO232" s="18">
        <f t="shared" si="312"/>
        <v>118984.60571153289</v>
      </c>
      <c r="CP232" s="18">
        <f t="shared" si="313"/>
        <v>38982.732856046299</v>
      </c>
      <c r="CQ232" s="18">
        <v>138.40799999999999</v>
      </c>
      <c r="CR232" s="18">
        <f t="shared" si="264"/>
        <v>15966.456088477575</v>
      </c>
      <c r="CS232" s="18">
        <f t="shared" si="265"/>
        <v>13189.753193457025</v>
      </c>
      <c r="CT232" s="18">
        <f t="shared" si="266"/>
        <v>1785.3593000404605</v>
      </c>
      <c r="CU232" s="18">
        <f t="shared" si="267"/>
        <v>302.47220534987696</v>
      </c>
      <c r="CV232" s="18">
        <f t="shared" si="268"/>
        <v>507.55906932627749</v>
      </c>
      <c r="CW232" s="18">
        <f t="shared" si="269"/>
        <v>181.31232030393249</v>
      </c>
      <c r="CX232" s="18">
        <f t="shared" si="314"/>
        <v>222.68099999999998</v>
      </c>
      <c r="CY232" s="18">
        <f t="shared" si="315"/>
        <v>16025.689264944214</v>
      </c>
      <c r="CZ232" s="18">
        <f t="shared" si="316"/>
        <v>13206.954926554128</v>
      </c>
      <c r="DA232" s="18">
        <f t="shared" si="317"/>
        <v>1784.3364274455391</v>
      </c>
      <c r="DB232" s="18">
        <f t="shared" si="318"/>
        <v>325.00941993013782</v>
      </c>
      <c r="DC232" s="18">
        <f t="shared" si="319"/>
        <v>534.32760635857073</v>
      </c>
      <c r="DD232" s="18">
        <f t="shared" si="320"/>
        <v>175.06088465583639</v>
      </c>
    </row>
    <row r="233" spans="1:108">
      <c r="A233" s="86" t="s">
        <v>235</v>
      </c>
      <c r="B233" s="86" t="s">
        <v>535</v>
      </c>
      <c r="C233" s="8" t="s">
        <v>622</v>
      </c>
      <c r="D233" s="7" t="s">
        <v>29</v>
      </c>
      <c r="E233" s="86" t="s">
        <v>478</v>
      </c>
    </row>
    <row r="234" spans="1:108">
      <c r="A234" s="86" t="s">
        <v>236</v>
      </c>
      <c r="B234" s="86" t="s">
        <v>535</v>
      </c>
      <c r="C234" s="8" t="s">
        <v>988</v>
      </c>
      <c r="D234" s="7" t="s">
        <v>27</v>
      </c>
      <c r="E234" s="86" t="s">
        <v>478</v>
      </c>
      <c r="F234" s="78">
        <v>9.1310000000000002</v>
      </c>
      <c r="G234" s="78">
        <v>59234.213144052199</v>
      </c>
      <c r="H234" s="19">
        <v>52597.730807140506</v>
      </c>
      <c r="I234" s="19">
        <v>2056.879859818202</v>
      </c>
      <c r="J234" s="19">
        <v>1251.3949743639282</v>
      </c>
      <c r="K234" s="19">
        <v>2529.2138351094382</v>
      </c>
      <c r="L234" s="19">
        <v>798.99366762011834</v>
      </c>
    </row>
    <row r="235" spans="1:108" s="18" customFormat="1" ht="26.4">
      <c r="A235" s="15" t="s">
        <v>1055</v>
      </c>
      <c r="B235" s="15" t="s">
        <v>535</v>
      </c>
      <c r="C235" s="17" t="s">
        <v>1056</v>
      </c>
      <c r="D235" s="16" t="s">
        <v>843</v>
      </c>
      <c r="E235" s="15" t="s">
        <v>478</v>
      </c>
      <c r="F235" s="78">
        <v>676.60800000000006</v>
      </c>
      <c r="G235" s="78">
        <v>29431.157551957655</v>
      </c>
      <c r="H235" s="19">
        <v>26529.820738152663</v>
      </c>
      <c r="I235" s="19">
        <v>1778.987050108778</v>
      </c>
      <c r="J235" s="19">
        <v>360.52129873128553</v>
      </c>
      <c r="K235" s="19">
        <v>554.98019577377909</v>
      </c>
      <c r="L235" s="19">
        <v>206.84826919114653</v>
      </c>
      <c r="S235" s="18">
        <f t="shared" si="321"/>
        <v>2718476.4374607108</v>
      </c>
      <c r="T235" s="18">
        <v>2445540.0999999996</v>
      </c>
      <c r="U235" s="18">
        <v>167596.63</v>
      </c>
      <c r="V235" s="18">
        <v>35719.225641025638</v>
      </c>
      <c r="W235" s="18">
        <v>55429.01846153845</v>
      </c>
      <c r="X235" s="18">
        <v>14191.46335814723</v>
      </c>
      <c r="Y235" s="18">
        <v>2718476.4374607108</v>
      </c>
      <c r="Z235" s="18">
        <v>2445540.0999999996</v>
      </c>
      <c r="AA235" s="18">
        <v>167596.63</v>
      </c>
      <c r="AB235" s="18">
        <v>35719.225641025638</v>
      </c>
      <c r="AC235" s="18">
        <v>55429.01846153845</v>
      </c>
      <c r="AD235" s="18">
        <v>14191.46335814723</v>
      </c>
      <c r="AE235" s="18">
        <v>94.052000000000007</v>
      </c>
      <c r="AF235" s="18">
        <f t="shared" si="322"/>
        <v>28903.972668956649</v>
      </c>
      <c r="AG235" s="18">
        <f t="shared" si="323"/>
        <v>26001.999957470329</v>
      </c>
      <c r="AH235" s="18">
        <f t="shared" si="324"/>
        <v>1781.9571088334112</v>
      </c>
      <c r="AI235" s="18">
        <f t="shared" si="325"/>
        <v>379.78167015082755</v>
      </c>
      <c r="AJ235" s="18">
        <f t="shared" si="326"/>
        <v>589.3443888650794</v>
      </c>
      <c r="AK235" s="18">
        <f t="shared" si="327"/>
        <v>150.88954363700111</v>
      </c>
      <c r="AL235" s="18">
        <v>94.052000000000007</v>
      </c>
      <c r="AM235" s="18">
        <v>28903.972668956649</v>
      </c>
      <c r="AN235" s="18">
        <v>26001.999957470329</v>
      </c>
      <c r="AO235" s="18">
        <v>1781.9571088334112</v>
      </c>
      <c r="AP235" s="18">
        <v>379.78167015082755</v>
      </c>
      <c r="AQ235" s="18">
        <v>589.3443888650794</v>
      </c>
      <c r="AR235" s="18">
        <v>150.88954363700111</v>
      </c>
      <c r="AY235" s="18">
        <f>SUM(AZ235:BD235)</f>
        <v>2472299.792360249</v>
      </c>
      <c r="AZ235" s="18">
        <v>2229503.8000000003</v>
      </c>
      <c r="BA235" s="18">
        <v>150909.13999999998</v>
      </c>
      <c r="BB235" s="18">
        <v>29123.539613526569</v>
      </c>
      <c r="BC235" s="18">
        <v>47836.370676328508</v>
      </c>
      <c r="BD235" s="18">
        <v>14926.942070393376</v>
      </c>
      <c r="BE235" s="18">
        <f t="shared" si="289"/>
        <v>5190776.2298209593</v>
      </c>
      <c r="BF235" s="18">
        <f t="shared" si="290"/>
        <v>4675043.9000000004</v>
      </c>
      <c r="BG235" s="18">
        <f t="shared" si="291"/>
        <v>318505.77</v>
      </c>
      <c r="BH235" s="18">
        <f t="shared" si="292"/>
        <v>64842.765254552207</v>
      </c>
      <c r="BI235" s="18">
        <f t="shared" si="293"/>
        <v>103265.38913786697</v>
      </c>
      <c r="BJ235" s="18">
        <f t="shared" si="294"/>
        <v>29118.405428540605</v>
      </c>
      <c r="BK235" s="18">
        <v>84.581999999999994</v>
      </c>
      <c r="BL235" s="18">
        <f t="shared" si="295"/>
        <v>29229.620869218619</v>
      </c>
      <c r="BM235" s="18">
        <f t="shared" si="296"/>
        <v>26359.081128372472</v>
      </c>
      <c r="BN235" s="18">
        <f t="shared" si="297"/>
        <v>1784.1755929157503</v>
      </c>
      <c r="BO235" s="18">
        <f t="shared" si="298"/>
        <v>344.32313747046146</v>
      </c>
      <c r="BP235" s="18">
        <f t="shared" si="299"/>
        <v>565.56206611724144</v>
      </c>
      <c r="BQ235" s="18">
        <f t="shared" si="300"/>
        <v>176.47894434268966</v>
      </c>
      <c r="BR235" s="18">
        <f t="shared" si="301"/>
        <v>178.63400000000001</v>
      </c>
      <c r="BS235" s="18">
        <f t="shared" si="302"/>
        <v>29058.164906014303</v>
      </c>
      <c r="BT235" s="18">
        <f t="shared" si="303"/>
        <v>26171.075495146502</v>
      </c>
      <c r="BU235" s="18">
        <f t="shared" si="304"/>
        <v>1783.007546155827</v>
      </c>
      <c r="BV235" s="18">
        <f t="shared" si="305"/>
        <v>362.99229292605105</v>
      </c>
      <c r="BW235" s="18">
        <f t="shared" si="306"/>
        <v>578.08361867207225</v>
      </c>
      <c r="BX235" s="18">
        <f t="shared" si="307"/>
        <v>163.00595311385629</v>
      </c>
      <c r="CE235" s="18">
        <f>SUM(CF235:CJ235)</f>
        <v>2694606.9986460349</v>
      </c>
      <c r="CF235" s="18">
        <v>2435638.58</v>
      </c>
      <c r="CG235" s="18">
        <v>168232.85000000006</v>
      </c>
      <c r="CH235" s="18">
        <v>27684.636982591874</v>
      </c>
      <c r="CI235" s="18">
        <v>46455.801005802707</v>
      </c>
      <c r="CJ235" s="18">
        <v>16595.130657640231</v>
      </c>
      <c r="CK235" s="18">
        <f t="shared" si="308"/>
        <v>7885383.2284669941</v>
      </c>
      <c r="CL235" s="18">
        <f t="shared" si="309"/>
        <v>7110682.4800000004</v>
      </c>
      <c r="CM235" s="18">
        <f t="shared" si="310"/>
        <v>486738.62000000011</v>
      </c>
      <c r="CN235" s="18">
        <f t="shared" si="311"/>
        <v>92527.402237144081</v>
      </c>
      <c r="CO235" s="18">
        <f t="shared" si="312"/>
        <v>149721.19014366966</v>
      </c>
      <c r="CP235" s="18">
        <f t="shared" si="313"/>
        <v>45713.536086180837</v>
      </c>
      <c r="CQ235" s="18">
        <v>94.2</v>
      </c>
      <c r="CR235" s="18">
        <f t="shared" si="264"/>
        <v>28605.169837006739</v>
      </c>
      <c r="CS235" s="18">
        <f t="shared" si="265"/>
        <v>25856.035881104035</v>
      </c>
      <c r="CT235" s="18">
        <f t="shared" si="266"/>
        <v>1785.9113588110411</v>
      </c>
      <c r="CU235" s="18">
        <f t="shared" si="267"/>
        <v>293.89211234173962</v>
      </c>
      <c r="CV235" s="18">
        <f t="shared" si="268"/>
        <v>493.16136948835145</v>
      </c>
      <c r="CW235" s="18">
        <f t="shared" si="269"/>
        <v>176.16911526157358</v>
      </c>
      <c r="CX235" s="18">
        <f t="shared" si="314"/>
        <v>272.834</v>
      </c>
      <c r="CY235" s="18">
        <f t="shared" si="315"/>
        <v>28901.761615000309</v>
      </c>
      <c r="CZ235" s="18">
        <f t="shared" si="316"/>
        <v>26062.30337861117</v>
      </c>
      <c r="DA235" s="18">
        <f t="shared" si="317"/>
        <v>1784.0101307021855</v>
      </c>
      <c r="DB235" s="18">
        <f t="shared" si="318"/>
        <v>339.13442693045619</v>
      </c>
      <c r="DC235" s="18">
        <f t="shared" si="319"/>
        <v>548.76294795982051</v>
      </c>
      <c r="DD235" s="18">
        <f t="shared" si="320"/>
        <v>167.55073079667795</v>
      </c>
    </row>
    <row r="236" spans="1:108" s="18" customFormat="1">
      <c r="A236" s="15" t="s">
        <v>1057</v>
      </c>
      <c r="B236" s="15" t="s">
        <v>535</v>
      </c>
      <c r="C236" s="17" t="s">
        <v>1058</v>
      </c>
      <c r="D236" s="16" t="s">
        <v>24</v>
      </c>
      <c r="E236" s="15" t="s">
        <v>478</v>
      </c>
      <c r="F236" s="78">
        <v>154.691</v>
      </c>
      <c r="G236" s="78">
        <v>11863.395962330589</v>
      </c>
      <c r="H236" s="19">
        <v>8997.5281690596075</v>
      </c>
      <c r="I236" s="19">
        <v>1774.3118862765123</v>
      </c>
      <c r="J236" s="19">
        <v>359.74654476106014</v>
      </c>
      <c r="K236" s="19">
        <v>510.6799036132731</v>
      </c>
      <c r="L236" s="19">
        <v>221.12945862013558</v>
      </c>
      <c r="S236" s="18">
        <f t="shared" si="321"/>
        <v>544882.07641687349</v>
      </c>
      <c r="T236" s="18">
        <v>406869.55000000005</v>
      </c>
      <c r="U236" s="18">
        <v>82709.179999999978</v>
      </c>
      <c r="V236" s="18">
        <v>18752.593461538465</v>
      </c>
      <c r="W236" s="18">
        <v>29100.234692307691</v>
      </c>
      <c r="X236" s="18">
        <v>7450.5182630272966</v>
      </c>
      <c r="Y236" s="18">
        <v>544882.07641687349</v>
      </c>
      <c r="Z236" s="18">
        <v>406869.55000000005</v>
      </c>
      <c r="AA236" s="18">
        <v>82709.179999999978</v>
      </c>
      <c r="AB236" s="18">
        <v>18752.593461538465</v>
      </c>
      <c r="AC236" s="18">
        <v>29100.234692307691</v>
      </c>
      <c r="AD236" s="18">
        <v>7450.5182630272966</v>
      </c>
      <c r="AE236" s="18">
        <v>46.426000000000002</v>
      </c>
      <c r="AF236" s="18">
        <f t="shared" si="322"/>
        <v>11736.571671409845</v>
      </c>
      <c r="AG236" s="18">
        <f t="shared" si="323"/>
        <v>8763.8295351742563</v>
      </c>
      <c r="AH236" s="18">
        <f t="shared" si="324"/>
        <v>1781.5271615043289</v>
      </c>
      <c r="AI236" s="18">
        <f t="shared" si="325"/>
        <v>403.92438421441574</v>
      </c>
      <c r="AJ236" s="18">
        <f t="shared" si="326"/>
        <v>626.80900125592746</v>
      </c>
      <c r="AK236" s="18">
        <f t="shared" si="327"/>
        <v>160.48158926091622</v>
      </c>
      <c r="AL236" s="18">
        <v>46.426000000000002</v>
      </c>
      <c r="AM236" s="18">
        <v>11736.571671409845</v>
      </c>
      <c r="AN236" s="18">
        <v>8763.8295351742563</v>
      </c>
      <c r="AO236" s="18">
        <v>1781.5271615043289</v>
      </c>
      <c r="AP236" s="18">
        <v>403.92438421441574</v>
      </c>
      <c r="AQ236" s="18">
        <v>626.80900125592746</v>
      </c>
      <c r="AR236" s="18">
        <v>160.48158926091622</v>
      </c>
      <c r="BE236" s="18">
        <f t="shared" si="289"/>
        <v>544882.07641687349</v>
      </c>
      <c r="BF236" s="18">
        <f t="shared" si="290"/>
        <v>406869.55000000005</v>
      </c>
      <c r="BG236" s="18">
        <f t="shared" si="291"/>
        <v>82709.179999999978</v>
      </c>
      <c r="BH236" s="18">
        <f t="shared" si="292"/>
        <v>18752.593461538465</v>
      </c>
      <c r="BI236" s="18">
        <f t="shared" si="293"/>
        <v>29100.234692307691</v>
      </c>
      <c r="BJ236" s="18">
        <f t="shared" si="294"/>
        <v>7450.5182630272966</v>
      </c>
      <c r="BR236" s="18">
        <f t="shared" si="301"/>
        <v>46.426000000000002</v>
      </c>
      <c r="BS236" s="18">
        <f t="shared" si="302"/>
        <v>11736.571671409845</v>
      </c>
      <c r="BT236" s="18">
        <f t="shared" si="303"/>
        <v>8763.8295351742563</v>
      </c>
      <c r="BU236" s="18">
        <f t="shared" si="304"/>
        <v>1781.5271615043289</v>
      </c>
      <c r="BV236" s="18">
        <f t="shared" si="305"/>
        <v>403.92438421441574</v>
      </c>
      <c r="BW236" s="18">
        <f t="shared" si="306"/>
        <v>626.80900125592746</v>
      </c>
      <c r="BX236" s="18">
        <f t="shared" si="307"/>
        <v>160.48158926091622</v>
      </c>
      <c r="CE236" s="18">
        <f>SUM(CF236:CJ236)</f>
        <v>356265.91709864611</v>
      </c>
      <c r="CF236" s="18">
        <v>270963.21000000002</v>
      </c>
      <c r="CG236" s="18">
        <v>54319.829999999987</v>
      </c>
      <c r="CH236" s="18">
        <v>9453.2906769825931</v>
      </c>
      <c r="CI236" s="18">
        <v>15862.956441005805</v>
      </c>
      <c r="CJ236" s="18">
        <v>5666.6299806576399</v>
      </c>
      <c r="CK236" s="18">
        <f t="shared" si="308"/>
        <v>901147.99351551966</v>
      </c>
      <c r="CL236" s="18">
        <f t="shared" si="309"/>
        <v>677832.76</v>
      </c>
      <c r="CM236" s="18">
        <f t="shared" si="310"/>
        <v>137029.00999999995</v>
      </c>
      <c r="CN236" s="18">
        <f t="shared" si="311"/>
        <v>28205.884138521058</v>
      </c>
      <c r="CO236" s="18">
        <f t="shared" si="312"/>
        <v>44963.191133313492</v>
      </c>
      <c r="CP236" s="18">
        <f t="shared" si="313"/>
        <v>13117.148243684936</v>
      </c>
      <c r="CQ236" s="18">
        <v>30.434000000000001</v>
      </c>
      <c r="CR236" s="18">
        <f t="shared" ref="CR236:CR237" si="328">CE236/$CQ236</f>
        <v>11706.181149327926</v>
      </c>
      <c r="CS236" s="18">
        <f t="shared" ref="CS236:CS237" si="329">CF236/$CQ236</f>
        <v>8903.3058421502265</v>
      </c>
      <c r="CT236" s="18">
        <f t="shared" ref="CT236:CT237" si="330">CG236/$CQ236</f>
        <v>1784.8403101794042</v>
      </c>
      <c r="CU236" s="18">
        <f t="shared" ref="CU236:CU237" si="331">CH236/$CQ236</f>
        <v>310.6161095151013</v>
      </c>
      <c r="CV236" s="18">
        <f t="shared" ref="CV236:CV237" si="332">CI236/$CQ236</f>
        <v>521.22482884293242</v>
      </c>
      <c r="CW236" s="18">
        <f t="shared" ref="CW236:CW237" si="333">CJ236/$CQ236</f>
        <v>186.1940586402589</v>
      </c>
      <c r="CX236" s="18">
        <f t="shared" si="314"/>
        <v>76.86</v>
      </c>
      <c r="CY236" s="18">
        <f t="shared" si="315"/>
        <v>11724.538036892007</v>
      </c>
      <c r="CZ236" s="18">
        <f t="shared" si="316"/>
        <v>8819.0575071558687</v>
      </c>
      <c r="DA236" s="18">
        <f t="shared" si="317"/>
        <v>1782.839058027582</v>
      </c>
      <c r="DB236" s="18">
        <f t="shared" si="318"/>
        <v>366.97741528130445</v>
      </c>
      <c r="DC236" s="18">
        <f t="shared" si="319"/>
        <v>585.00118570535381</v>
      </c>
      <c r="DD236" s="18">
        <f t="shared" si="320"/>
        <v>170.66287072189613</v>
      </c>
    </row>
    <row r="237" spans="1:108" s="18" customFormat="1">
      <c r="A237" s="15" t="s">
        <v>1059</v>
      </c>
      <c r="B237" s="15" t="s">
        <v>535</v>
      </c>
      <c r="C237" s="17" t="s">
        <v>1060</v>
      </c>
      <c r="D237" s="16" t="s">
        <v>29</v>
      </c>
      <c r="E237" s="15" t="s">
        <v>478</v>
      </c>
      <c r="F237" s="98">
        <v>1094.011</v>
      </c>
      <c r="G237" s="98">
        <v>21533.259436806184</v>
      </c>
      <c r="H237" s="18">
        <v>17620.064734266842</v>
      </c>
      <c r="I237" s="18">
        <v>2398.4861669581023</v>
      </c>
      <c r="J237" s="18">
        <v>496.56523064423158</v>
      </c>
      <c r="K237" s="18">
        <v>737.70477966401836</v>
      </c>
      <c r="L237" s="18">
        <v>280.43852527299435</v>
      </c>
      <c r="AY237" s="18">
        <f>SUM(AZ237:BD237)</f>
        <v>684601.48136645975</v>
      </c>
      <c r="AZ237" s="18">
        <v>554840.37000000011</v>
      </c>
      <c r="BA237" s="18">
        <v>76563.459999999992</v>
      </c>
      <c r="BB237" s="18">
        <v>16860.996618357487</v>
      </c>
      <c r="BC237" s="18">
        <v>27694.740917874398</v>
      </c>
      <c r="BD237" s="18">
        <v>8641.9138302277443</v>
      </c>
      <c r="BE237" s="18">
        <f t="shared" si="289"/>
        <v>684601.48136645975</v>
      </c>
      <c r="BF237" s="18">
        <f t="shared" si="290"/>
        <v>554840.37000000011</v>
      </c>
      <c r="BG237" s="18">
        <f t="shared" si="291"/>
        <v>76563.459999999992</v>
      </c>
      <c r="BH237" s="18">
        <f t="shared" si="292"/>
        <v>16860.996618357487</v>
      </c>
      <c r="BI237" s="18">
        <f t="shared" si="293"/>
        <v>27694.740917874398</v>
      </c>
      <c r="BJ237" s="18">
        <f t="shared" si="294"/>
        <v>8641.9138302277443</v>
      </c>
      <c r="BK237" s="18">
        <v>31.667999999999999</v>
      </c>
      <c r="BL237" s="18">
        <f t="shared" si="295"/>
        <v>21618.08391330238</v>
      </c>
      <c r="BM237" s="18">
        <f t="shared" si="296"/>
        <v>17520.537135278519</v>
      </c>
      <c r="BN237" s="18">
        <f t="shared" si="297"/>
        <v>2417.6916761399516</v>
      </c>
      <c r="BO237" s="18">
        <f t="shared" si="298"/>
        <v>532.43010668048146</v>
      </c>
      <c r="BP237" s="18">
        <f t="shared" si="299"/>
        <v>874.53394334578752</v>
      </c>
      <c r="BQ237" s="18">
        <f t="shared" si="300"/>
        <v>272.89105185764004</v>
      </c>
      <c r="BR237" s="18">
        <f t="shared" si="301"/>
        <v>31.667999999999999</v>
      </c>
      <c r="BS237" s="18">
        <f t="shared" si="302"/>
        <v>21618.08391330238</v>
      </c>
      <c r="BT237" s="18">
        <f t="shared" si="303"/>
        <v>17520.537135278519</v>
      </c>
      <c r="BU237" s="18">
        <f t="shared" si="304"/>
        <v>2417.6916761399516</v>
      </c>
      <c r="BV237" s="18">
        <f t="shared" si="305"/>
        <v>532.43010668048146</v>
      </c>
      <c r="BW237" s="18">
        <f t="shared" si="306"/>
        <v>874.53394334578752</v>
      </c>
      <c r="BX237" s="18">
        <f t="shared" si="307"/>
        <v>272.89105185764004</v>
      </c>
      <c r="CE237" s="18">
        <f>SUM(CF237:CJ237)</f>
        <v>3089874.7596201207</v>
      </c>
      <c r="CF237" s="18">
        <v>2489004.5699999998</v>
      </c>
      <c r="CG237" s="18">
        <v>356770.82999999996</v>
      </c>
      <c r="CH237" s="18">
        <v>76424.269470280982</v>
      </c>
      <c r="CI237" s="18">
        <v>126392.38589315917</v>
      </c>
      <c r="CJ237" s="18">
        <v>41282.704256680721</v>
      </c>
      <c r="CK237" s="18">
        <f t="shared" si="308"/>
        <v>3774476.2409865805</v>
      </c>
      <c r="CL237" s="18">
        <f t="shared" si="309"/>
        <v>3043844.94</v>
      </c>
      <c r="CM237" s="18">
        <f t="shared" si="310"/>
        <v>433334.28999999992</v>
      </c>
      <c r="CN237" s="18">
        <f t="shared" si="311"/>
        <v>93285.266088638469</v>
      </c>
      <c r="CO237" s="18">
        <f t="shared" si="312"/>
        <v>154087.12681103358</v>
      </c>
      <c r="CP237" s="18">
        <f t="shared" si="313"/>
        <v>49924.618086908464</v>
      </c>
      <c r="CQ237" s="18">
        <v>141.97300000000001</v>
      </c>
      <c r="CR237" s="18">
        <f t="shared" si="328"/>
        <v>21763.819596825597</v>
      </c>
      <c r="CS237" s="18">
        <f t="shared" si="329"/>
        <v>17531.534657998349</v>
      </c>
      <c r="CT237" s="18">
        <f t="shared" si="330"/>
        <v>2512.9484479443267</v>
      </c>
      <c r="CU237" s="18">
        <f t="shared" si="331"/>
        <v>538.30143386616453</v>
      </c>
      <c r="CV237" s="18">
        <f t="shared" si="332"/>
        <v>890.2564987227089</v>
      </c>
      <c r="CW237" s="18">
        <f t="shared" si="333"/>
        <v>290.77855829404689</v>
      </c>
      <c r="CX237" s="18">
        <f t="shared" si="314"/>
        <v>173.64100000000002</v>
      </c>
      <c r="CY237" s="18">
        <f t="shared" si="315"/>
        <v>21737.240864695435</v>
      </c>
      <c r="CZ237" s="18">
        <f t="shared" si="316"/>
        <v>17529.528970692405</v>
      </c>
      <c r="DA237" s="18">
        <f t="shared" si="317"/>
        <v>2495.5758720578656</v>
      </c>
      <c r="DB237" s="18">
        <f t="shared" si="318"/>
        <v>537.23064304305126</v>
      </c>
      <c r="DC237" s="18">
        <f t="shared" si="319"/>
        <v>887.38907752796615</v>
      </c>
      <c r="DD237" s="18">
        <f t="shared" si="320"/>
        <v>287.51630137414816</v>
      </c>
    </row>
    <row r="238" spans="1:108" s="18" customFormat="1">
      <c r="A238" s="15" t="s">
        <v>239</v>
      </c>
      <c r="B238" s="15" t="s">
        <v>535</v>
      </c>
      <c r="C238" s="17" t="s">
        <v>627</v>
      </c>
      <c r="D238" s="16" t="s">
        <v>29</v>
      </c>
      <c r="E238" s="15" t="s">
        <v>478</v>
      </c>
      <c r="F238" s="78">
        <v>218.65899999999999</v>
      </c>
      <c r="G238" s="78">
        <v>22673.058920046009</v>
      </c>
      <c r="H238" s="19">
        <v>17653.635615273099</v>
      </c>
      <c r="I238" s="19">
        <v>3631.9980426142993</v>
      </c>
      <c r="J238" s="19">
        <v>449.01324928945616</v>
      </c>
      <c r="K238" s="19">
        <v>677.44657981849844</v>
      </c>
      <c r="L238" s="19">
        <v>260.96543305066086</v>
      </c>
      <c r="S238" s="18">
        <f t="shared" si="321"/>
        <v>318754.09851528384</v>
      </c>
      <c r="T238" s="18">
        <v>230099.62</v>
      </c>
      <c r="U238" s="18">
        <v>53807.520000000004</v>
      </c>
      <c r="V238" s="18">
        <v>9522.0729257641924</v>
      </c>
      <c r="W238" s="18">
        <v>19245.2096069869</v>
      </c>
      <c r="X238" s="18">
        <v>6079.6759825327499</v>
      </c>
      <c r="Y238" s="18">
        <v>318754.09851528384</v>
      </c>
      <c r="Z238" s="18">
        <v>230099.62</v>
      </c>
      <c r="AA238" s="18">
        <v>53807.520000000004</v>
      </c>
      <c r="AB238" s="18">
        <v>9522.0729257641924</v>
      </c>
      <c r="AC238" s="18">
        <v>19245.2096069869</v>
      </c>
      <c r="AD238" s="18">
        <v>6079.6759825327499</v>
      </c>
      <c r="AE238" s="18">
        <v>13.283799999999999</v>
      </c>
      <c r="AF238" s="18">
        <f t="shared" si="322"/>
        <v>23995.701419419431</v>
      </c>
      <c r="AG238" s="18">
        <f t="shared" si="323"/>
        <v>17321.822068986283</v>
      </c>
      <c r="AH238" s="18">
        <f t="shared" si="324"/>
        <v>4050.6120236679267</v>
      </c>
      <c r="AI238" s="18">
        <f t="shared" si="325"/>
        <v>716.81844997396774</v>
      </c>
      <c r="AJ238" s="18">
        <f t="shared" si="326"/>
        <v>1448.7729118916952</v>
      </c>
      <c r="AK238" s="18">
        <f t="shared" si="327"/>
        <v>457.6759648995581</v>
      </c>
      <c r="AL238" s="18">
        <v>13.283799999999999</v>
      </c>
      <c r="AM238" s="18">
        <v>23995.701419419431</v>
      </c>
      <c r="AN238" s="18">
        <v>17321.822068986283</v>
      </c>
      <c r="AO238" s="18">
        <v>4050.6120236679267</v>
      </c>
      <c r="AP238" s="18">
        <v>716.81844997396774</v>
      </c>
      <c r="AQ238" s="18">
        <v>1448.7729118916952</v>
      </c>
      <c r="AR238" s="18">
        <v>457.6759648995581</v>
      </c>
      <c r="BE238" s="18">
        <f t="shared" si="289"/>
        <v>318754.09851528384</v>
      </c>
      <c r="BF238" s="18">
        <f t="shared" si="290"/>
        <v>230099.62</v>
      </c>
      <c r="BG238" s="18">
        <f t="shared" si="291"/>
        <v>53807.520000000004</v>
      </c>
      <c r="BH238" s="18">
        <f t="shared" si="292"/>
        <v>9522.0729257641924</v>
      </c>
      <c r="BI238" s="18">
        <f t="shared" si="293"/>
        <v>19245.2096069869</v>
      </c>
      <c r="BJ238" s="18">
        <f t="shared" si="294"/>
        <v>6079.6759825327499</v>
      </c>
      <c r="BR238" s="18">
        <f t="shared" si="301"/>
        <v>13.283799999999999</v>
      </c>
      <c r="BS238" s="18">
        <f t="shared" si="302"/>
        <v>23995.701419419431</v>
      </c>
      <c r="BT238" s="18">
        <f t="shared" si="303"/>
        <v>17321.822068986283</v>
      </c>
      <c r="BU238" s="18">
        <f t="shared" si="304"/>
        <v>4050.6120236679267</v>
      </c>
      <c r="BV238" s="18">
        <f t="shared" si="305"/>
        <v>716.81844997396774</v>
      </c>
      <c r="BW238" s="18">
        <f t="shared" si="306"/>
        <v>1448.7729118916952</v>
      </c>
      <c r="BX238" s="18">
        <f t="shared" si="307"/>
        <v>457.6759648995581</v>
      </c>
      <c r="CK238" s="18">
        <f t="shared" si="308"/>
        <v>318754.09851528384</v>
      </c>
      <c r="CL238" s="18">
        <f t="shared" si="309"/>
        <v>230099.62</v>
      </c>
      <c r="CM238" s="18">
        <f t="shared" si="310"/>
        <v>53807.520000000004</v>
      </c>
      <c r="CN238" s="18">
        <f t="shared" si="311"/>
        <v>9522.0729257641924</v>
      </c>
      <c r="CO238" s="18">
        <f t="shared" si="312"/>
        <v>19245.2096069869</v>
      </c>
      <c r="CP238" s="18">
        <f t="shared" si="313"/>
        <v>6079.6759825327499</v>
      </c>
      <c r="CX238" s="18">
        <f t="shared" si="314"/>
        <v>13.283799999999999</v>
      </c>
      <c r="CY238" s="18">
        <f t="shared" si="315"/>
        <v>23995.701419419431</v>
      </c>
      <c r="CZ238" s="18">
        <f t="shared" si="316"/>
        <v>17321.822068986283</v>
      </c>
      <c r="DA238" s="18">
        <f t="shared" si="317"/>
        <v>4050.6120236679267</v>
      </c>
      <c r="DB238" s="18">
        <f t="shared" si="318"/>
        <v>716.81844997396774</v>
      </c>
      <c r="DC238" s="18">
        <f t="shared" si="319"/>
        <v>1448.7729118916952</v>
      </c>
      <c r="DD238" s="18">
        <f t="shared" si="320"/>
        <v>457.6759648995581</v>
      </c>
    </row>
    <row r="239" spans="1:108">
      <c r="A239" s="86" t="s">
        <v>240</v>
      </c>
      <c r="B239" s="86" t="s">
        <v>535</v>
      </c>
      <c r="C239" s="8" t="s">
        <v>628</v>
      </c>
      <c r="D239" s="7" t="s">
        <v>24</v>
      </c>
      <c r="E239" s="86" t="s">
        <v>478</v>
      </c>
      <c r="F239" s="78">
        <v>24.950800000000001</v>
      </c>
      <c r="G239" s="78">
        <v>12621.437558845666</v>
      </c>
      <c r="H239" s="19">
        <v>8774.7859788062906</v>
      </c>
      <c r="I239" s="19">
        <v>2913.9851227215149</v>
      </c>
      <c r="J239" s="19">
        <v>300.64424616781741</v>
      </c>
      <c r="K239" s="19">
        <v>461.02163768339386</v>
      </c>
      <c r="L239" s="19">
        <v>171.00057346665176</v>
      </c>
    </row>
    <row r="240" spans="1:108">
      <c r="A240" s="86" t="s">
        <v>241</v>
      </c>
      <c r="B240" s="86" t="s">
        <v>535</v>
      </c>
      <c r="C240" s="8" t="s">
        <v>629</v>
      </c>
      <c r="D240" s="7" t="s">
        <v>24</v>
      </c>
      <c r="E240" s="86" t="s">
        <v>478</v>
      </c>
    </row>
    <row r="241" spans="1:108">
      <c r="A241" s="86" t="s">
        <v>242</v>
      </c>
      <c r="B241" s="86" t="s">
        <v>535</v>
      </c>
      <c r="C241" s="8" t="s">
        <v>630</v>
      </c>
      <c r="D241" s="7" t="s">
        <v>29</v>
      </c>
      <c r="E241" s="86" t="s">
        <v>478</v>
      </c>
    </row>
    <row r="242" spans="1:108">
      <c r="A242" s="86" t="s">
        <v>243</v>
      </c>
      <c r="B242" s="86" t="s">
        <v>535</v>
      </c>
      <c r="C242" s="8" t="s">
        <v>244</v>
      </c>
      <c r="D242" s="7" t="s">
        <v>24</v>
      </c>
      <c r="E242" s="86" t="s">
        <v>478</v>
      </c>
    </row>
    <row r="243" spans="1:108">
      <c r="A243" s="86" t="s">
        <v>631</v>
      </c>
      <c r="B243" s="86" t="s">
        <v>535</v>
      </c>
      <c r="C243" s="8" t="s">
        <v>632</v>
      </c>
      <c r="D243" s="7" t="s">
        <v>844</v>
      </c>
      <c r="E243" s="86" t="s">
        <v>478</v>
      </c>
    </row>
    <row r="244" spans="1:108">
      <c r="A244" s="86" t="s">
        <v>633</v>
      </c>
      <c r="B244" s="86" t="s">
        <v>535</v>
      </c>
      <c r="C244" s="8" t="s">
        <v>271</v>
      </c>
      <c r="D244" s="7" t="s">
        <v>848</v>
      </c>
      <c r="E244" s="86" t="s">
        <v>478</v>
      </c>
    </row>
    <row r="245" spans="1:108">
      <c r="A245" s="86" t="s">
        <v>634</v>
      </c>
      <c r="B245" s="86" t="s">
        <v>535</v>
      </c>
      <c r="C245" s="8" t="s">
        <v>245</v>
      </c>
      <c r="D245" s="7"/>
      <c r="E245" s="86" t="s">
        <v>478</v>
      </c>
    </row>
    <row r="246" spans="1:108" s="18" customFormat="1">
      <c r="A246" s="15" t="s">
        <v>847</v>
      </c>
      <c r="B246" s="15" t="s">
        <v>535</v>
      </c>
      <c r="C246" s="17" t="s">
        <v>846</v>
      </c>
      <c r="D246" s="16" t="s">
        <v>844</v>
      </c>
      <c r="E246" s="38" t="s">
        <v>849</v>
      </c>
      <c r="F246" s="78">
        <v>104.00599999999999</v>
      </c>
      <c r="G246" s="78">
        <v>27952.21126662501</v>
      </c>
      <c r="H246" s="19">
        <v>25205.834759533111</v>
      </c>
      <c r="I246" s="19">
        <v>1753.1848162606004</v>
      </c>
      <c r="J246" s="19">
        <v>319.6159091368246</v>
      </c>
      <c r="K246" s="19">
        <v>488.65664437769419</v>
      </c>
      <c r="L246" s="19">
        <v>184.91913731678244</v>
      </c>
      <c r="S246" s="18">
        <f t="shared" si="321"/>
        <v>463932.7214921423</v>
      </c>
      <c r="T246" s="18">
        <v>413312.86000000004</v>
      </c>
      <c r="U246" s="18">
        <v>29551.920000000006</v>
      </c>
      <c r="V246" s="18">
        <v>7143.8451282051283</v>
      </c>
      <c r="W246" s="18">
        <v>11085.803692307691</v>
      </c>
      <c r="X246" s="18">
        <v>2838.292671629446</v>
      </c>
      <c r="Y246" s="18">
        <v>463932.7214921423</v>
      </c>
      <c r="Z246" s="18">
        <v>413312.86000000004</v>
      </c>
      <c r="AA246" s="18">
        <v>29551.920000000006</v>
      </c>
      <c r="AB246" s="18">
        <v>7143.8451282051283</v>
      </c>
      <c r="AC246" s="18">
        <v>11085.803692307691</v>
      </c>
      <c r="AD246" s="18">
        <v>2838.292671629446</v>
      </c>
      <c r="AE246" s="18">
        <v>16.494</v>
      </c>
      <c r="AF246" s="18">
        <f t="shared" si="322"/>
        <v>28127.362767802977</v>
      </c>
      <c r="AG246" s="18">
        <f t="shared" si="323"/>
        <v>25058.376379289442</v>
      </c>
      <c r="AH246" s="18">
        <f t="shared" si="324"/>
        <v>1791.6769734448894</v>
      </c>
      <c r="AI246" s="18">
        <f t="shared" si="325"/>
        <v>433.11780818510539</v>
      </c>
      <c r="AJ246" s="18">
        <f t="shared" si="326"/>
        <v>672.11129454999946</v>
      </c>
      <c r="AK246" s="18">
        <f t="shared" si="327"/>
        <v>172.08031233354225</v>
      </c>
      <c r="AL246" s="18">
        <v>16.494</v>
      </c>
      <c r="AM246" s="18">
        <v>28127.362767802977</v>
      </c>
      <c r="AN246" s="18">
        <v>25058.376379289442</v>
      </c>
      <c r="AO246" s="18">
        <v>1791.6769734448894</v>
      </c>
      <c r="AP246" s="18">
        <v>433.11780818510539</v>
      </c>
      <c r="AQ246" s="18">
        <v>672.11129454999946</v>
      </c>
      <c r="AR246" s="18">
        <v>172.08031233354225</v>
      </c>
      <c r="AY246" s="18">
        <f>SUM(AZ246:BD246)</f>
        <v>549353.38555900613</v>
      </c>
      <c r="AZ246" s="18">
        <v>492175.62</v>
      </c>
      <c r="BA246" s="18">
        <v>35415.089999999989</v>
      </c>
      <c r="BB246" s="18">
        <v>6897.6804347826082</v>
      </c>
      <c r="BC246" s="18">
        <v>11329.666739130435</v>
      </c>
      <c r="BD246" s="18">
        <v>3535.3283850931675</v>
      </c>
      <c r="BE246" s="18">
        <f t="shared" si="289"/>
        <v>1013286.1070511484</v>
      </c>
      <c r="BF246" s="18">
        <f t="shared" si="290"/>
        <v>905488.48</v>
      </c>
      <c r="BG246" s="18">
        <f t="shared" si="291"/>
        <v>64967.009999999995</v>
      </c>
      <c r="BH246" s="18">
        <f t="shared" si="292"/>
        <v>14041.525562987736</v>
      </c>
      <c r="BI246" s="18">
        <f t="shared" si="293"/>
        <v>22415.470431438123</v>
      </c>
      <c r="BJ246" s="18">
        <f t="shared" si="294"/>
        <v>6373.6210567226135</v>
      </c>
      <c r="BK246" s="18">
        <v>19.734999999999999</v>
      </c>
      <c r="BL246" s="18">
        <f t="shared" si="295"/>
        <v>27836.502941930892</v>
      </c>
      <c r="BM246" s="18">
        <f t="shared" si="296"/>
        <v>24939.225741069167</v>
      </c>
      <c r="BN246" s="18">
        <f t="shared" si="297"/>
        <v>1794.5320496579675</v>
      </c>
      <c r="BO246" s="18">
        <f t="shared" si="298"/>
        <v>349.51509677135084</v>
      </c>
      <c r="BP246" s="18">
        <f t="shared" si="299"/>
        <v>574.09002985206155</v>
      </c>
      <c r="BQ246" s="18">
        <f t="shared" si="300"/>
        <v>179.14002458034798</v>
      </c>
      <c r="BR246" s="18">
        <f t="shared" si="301"/>
        <v>36.228999999999999</v>
      </c>
      <c r="BS246" s="18">
        <f t="shared" si="302"/>
        <v>27968.922880873015</v>
      </c>
      <c r="BT246" s="18">
        <f t="shared" si="303"/>
        <v>24993.471528333655</v>
      </c>
      <c r="BU246" s="18">
        <f t="shared" si="304"/>
        <v>1793.2322172844958</v>
      </c>
      <c r="BV246" s="18">
        <f t="shared" si="305"/>
        <v>387.57695666421199</v>
      </c>
      <c r="BW246" s="18">
        <f t="shared" si="306"/>
        <v>618.71623371989631</v>
      </c>
      <c r="BX246" s="18">
        <f t="shared" si="307"/>
        <v>175.92594487075584</v>
      </c>
      <c r="CK246" s="18">
        <f t="shared" si="308"/>
        <v>1013286.1070511484</v>
      </c>
      <c r="CL246" s="18">
        <f t="shared" si="309"/>
        <v>905488.48</v>
      </c>
      <c r="CM246" s="18">
        <f t="shared" si="310"/>
        <v>64967.009999999995</v>
      </c>
      <c r="CN246" s="18">
        <f t="shared" si="311"/>
        <v>14041.525562987736</v>
      </c>
      <c r="CO246" s="18">
        <f t="shared" si="312"/>
        <v>22415.470431438123</v>
      </c>
      <c r="CP246" s="18">
        <f t="shared" si="313"/>
        <v>6373.6210567226135</v>
      </c>
      <c r="CX246" s="18">
        <f t="shared" si="314"/>
        <v>36.228999999999999</v>
      </c>
      <c r="CY246" s="18">
        <f t="shared" si="315"/>
        <v>27968.922880873015</v>
      </c>
      <c r="CZ246" s="18">
        <f t="shared" si="316"/>
        <v>24993.471528333655</v>
      </c>
      <c r="DA246" s="18">
        <f t="shared" si="317"/>
        <v>1793.2322172844958</v>
      </c>
      <c r="DB246" s="18">
        <f t="shared" si="318"/>
        <v>387.57695666421199</v>
      </c>
      <c r="DC246" s="18">
        <f t="shared" si="319"/>
        <v>618.71623371989631</v>
      </c>
      <c r="DD246" s="18">
        <f t="shared" si="320"/>
        <v>175.92594487075584</v>
      </c>
    </row>
    <row r="247" spans="1:108">
      <c r="A247" s="86" t="s">
        <v>246</v>
      </c>
      <c r="B247" s="86" t="s">
        <v>635</v>
      </c>
      <c r="C247" s="8" t="s">
        <v>247</v>
      </c>
      <c r="D247" s="7" t="s">
        <v>191</v>
      </c>
      <c r="E247" s="86" t="s">
        <v>478</v>
      </c>
    </row>
    <row r="248" spans="1:108">
      <c r="A248" s="86" t="s">
        <v>248</v>
      </c>
      <c r="B248" s="86" t="s">
        <v>635</v>
      </c>
      <c r="C248" s="8" t="s">
        <v>249</v>
      </c>
      <c r="D248" s="7" t="s">
        <v>24</v>
      </c>
      <c r="E248" s="86" t="s">
        <v>478</v>
      </c>
    </row>
    <row r="249" spans="1:108">
      <c r="A249" s="86" t="s">
        <v>250</v>
      </c>
      <c r="B249" s="86" t="s">
        <v>635</v>
      </c>
      <c r="C249" s="8" t="s">
        <v>251</v>
      </c>
      <c r="D249" s="7" t="s">
        <v>29</v>
      </c>
      <c r="E249" s="86" t="s">
        <v>478</v>
      </c>
    </row>
    <row r="250" spans="1:108">
      <c r="A250" s="86" t="s">
        <v>252</v>
      </c>
      <c r="B250" s="86" t="s">
        <v>635</v>
      </c>
      <c r="C250" s="8" t="s">
        <v>253</v>
      </c>
      <c r="D250" s="7" t="s">
        <v>27</v>
      </c>
      <c r="E250" s="86" t="s">
        <v>478</v>
      </c>
    </row>
    <row r="251" spans="1:108">
      <c r="A251" s="86" t="s">
        <v>254</v>
      </c>
      <c r="B251" s="86" t="s">
        <v>635</v>
      </c>
      <c r="C251" s="8" t="s">
        <v>255</v>
      </c>
      <c r="D251" s="7" t="s">
        <v>24</v>
      </c>
      <c r="E251" s="86" t="s">
        <v>478</v>
      </c>
    </row>
    <row r="252" spans="1:108">
      <c r="A252" s="86" t="s">
        <v>256</v>
      </c>
      <c r="B252" s="86" t="s">
        <v>635</v>
      </c>
      <c r="C252" s="8" t="s">
        <v>257</v>
      </c>
      <c r="D252" s="7" t="s">
        <v>29</v>
      </c>
      <c r="E252" s="86" t="s">
        <v>478</v>
      </c>
    </row>
    <row r="253" spans="1:108">
      <c r="A253" s="86" t="s">
        <v>258</v>
      </c>
      <c r="B253" s="86" t="s">
        <v>635</v>
      </c>
      <c r="C253" s="8" t="s">
        <v>636</v>
      </c>
      <c r="D253" s="7" t="s">
        <v>29</v>
      </c>
      <c r="E253" s="86" t="s">
        <v>478</v>
      </c>
    </row>
    <row r="254" spans="1:108">
      <c r="A254" s="86" t="s">
        <v>259</v>
      </c>
      <c r="B254" s="86" t="s">
        <v>637</v>
      </c>
      <c r="C254" s="8" t="s">
        <v>638</v>
      </c>
      <c r="D254" s="7" t="s">
        <v>27</v>
      </c>
      <c r="E254" s="86" t="s">
        <v>478</v>
      </c>
    </row>
    <row r="255" spans="1:108">
      <c r="A255" s="86" t="s">
        <v>260</v>
      </c>
      <c r="B255" s="86" t="s">
        <v>637</v>
      </c>
      <c r="C255" s="8" t="s">
        <v>261</v>
      </c>
      <c r="D255" s="7" t="s">
        <v>92</v>
      </c>
      <c r="E255" s="86" t="s">
        <v>478</v>
      </c>
    </row>
    <row r="256" spans="1:108">
      <c r="A256" s="86" t="s">
        <v>262</v>
      </c>
      <c r="B256" s="86" t="s">
        <v>637</v>
      </c>
      <c r="C256" s="8" t="s">
        <v>263</v>
      </c>
      <c r="D256" s="7" t="s">
        <v>24</v>
      </c>
      <c r="E256" s="86" t="s">
        <v>478</v>
      </c>
    </row>
    <row r="257" spans="1:94">
      <c r="A257" s="86" t="s">
        <v>264</v>
      </c>
      <c r="B257" s="86" t="s">
        <v>637</v>
      </c>
      <c r="C257" s="8" t="s">
        <v>265</v>
      </c>
      <c r="D257" s="7" t="s">
        <v>45</v>
      </c>
      <c r="E257" s="86" t="s">
        <v>478</v>
      </c>
    </row>
    <row r="258" spans="1:94">
      <c r="A258" s="86" t="s">
        <v>266</v>
      </c>
      <c r="B258" s="86" t="s">
        <v>637</v>
      </c>
      <c r="C258" s="8" t="s">
        <v>267</v>
      </c>
      <c r="D258" s="7" t="s">
        <v>45</v>
      </c>
      <c r="E258" s="86" t="s">
        <v>478</v>
      </c>
    </row>
    <row r="259" spans="1:94">
      <c r="A259" s="86" t="s">
        <v>268</v>
      </c>
      <c r="B259" s="86" t="s">
        <v>637</v>
      </c>
      <c r="C259" s="8" t="s">
        <v>269</v>
      </c>
      <c r="D259" s="7" t="s">
        <v>191</v>
      </c>
      <c r="E259" s="86" t="s">
        <v>478</v>
      </c>
    </row>
    <row r="260" spans="1:94">
      <c r="A260" s="86" t="s">
        <v>270</v>
      </c>
      <c r="B260" s="86" t="s">
        <v>637</v>
      </c>
      <c r="C260" s="8" t="s">
        <v>271</v>
      </c>
      <c r="D260" s="7" t="s">
        <v>24</v>
      </c>
      <c r="E260" s="86" t="s">
        <v>478</v>
      </c>
    </row>
    <row r="261" spans="1:94">
      <c r="A261" s="86" t="s">
        <v>272</v>
      </c>
      <c r="B261" s="86" t="s">
        <v>637</v>
      </c>
      <c r="C261" s="8" t="s">
        <v>273</v>
      </c>
      <c r="D261" s="7" t="s">
        <v>29</v>
      </c>
      <c r="E261" s="86" t="s">
        <v>478</v>
      </c>
    </row>
    <row r="262" spans="1:94">
      <c r="A262" s="86" t="s">
        <v>274</v>
      </c>
      <c r="B262" s="86" t="s">
        <v>637</v>
      </c>
      <c r="C262" s="8" t="s">
        <v>245</v>
      </c>
      <c r="D262" s="7" t="s">
        <v>27</v>
      </c>
      <c r="E262" s="86" t="s">
        <v>478</v>
      </c>
    </row>
    <row r="263" spans="1:94">
      <c r="A263" s="86" t="s">
        <v>901</v>
      </c>
      <c r="B263" s="86" t="s">
        <v>637</v>
      </c>
      <c r="C263" s="8" t="s">
        <v>889</v>
      </c>
      <c r="D263" s="7" t="s">
        <v>887</v>
      </c>
      <c r="E263" s="86" t="s">
        <v>478</v>
      </c>
      <c r="F263" s="78">
        <v>3.2050000000000001</v>
      </c>
      <c r="G263" s="78">
        <v>18809.721336827326</v>
      </c>
      <c r="H263" s="19">
        <v>5395.135725429016</v>
      </c>
      <c r="I263" s="19">
        <v>3608.4492979719189</v>
      </c>
      <c r="J263" s="19">
        <v>3055.4444546409304</v>
      </c>
      <c r="K263" s="19">
        <v>4904.9882502489636</v>
      </c>
      <c r="L263" s="19">
        <v>1845.7036085364985</v>
      </c>
    </row>
    <row r="264" spans="1:94">
      <c r="A264" s="86" t="s">
        <v>902</v>
      </c>
      <c r="B264" s="86" t="s">
        <v>637</v>
      </c>
      <c r="C264" s="8" t="s">
        <v>890</v>
      </c>
      <c r="D264" s="7" t="s">
        <v>888</v>
      </c>
      <c r="E264" s="86" t="s">
        <v>478</v>
      </c>
      <c r="F264" s="78">
        <v>3.0449999999999999</v>
      </c>
      <c r="G264" s="78">
        <v>22206.99100278681</v>
      </c>
      <c r="H264" s="19">
        <v>10639.904761904761</v>
      </c>
      <c r="I264" s="19">
        <v>3627.5467980295571</v>
      </c>
      <c r="J264" s="19">
        <v>2473.8409693379272</v>
      </c>
      <c r="K264" s="19">
        <v>3971.3243253878823</v>
      </c>
      <c r="L264" s="19">
        <v>1494.3741481266838</v>
      </c>
    </row>
    <row r="265" spans="1:94" ht="25.2">
      <c r="A265" s="86" t="s">
        <v>903</v>
      </c>
      <c r="B265" s="86" t="s">
        <v>637</v>
      </c>
      <c r="C265" s="8" t="s">
        <v>891</v>
      </c>
      <c r="D265" s="7" t="s">
        <v>893</v>
      </c>
      <c r="E265" s="86" t="s">
        <v>478</v>
      </c>
      <c r="F265" s="78">
        <v>3.1349999999999998</v>
      </c>
      <c r="G265" s="78">
        <v>27791.871567411301</v>
      </c>
      <c r="H265" s="19">
        <v>15692.558213716109</v>
      </c>
      <c r="I265" s="19">
        <v>3616.5422647527917</v>
      </c>
      <c r="J265" s="19">
        <v>2643.1037725031533</v>
      </c>
      <c r="K265" s="19">
        <v>4243.0465160723161</v>
      </c>
      <c r="L265" s="19">
        <v>1596.6208003669303</v>
      </c>
    </row>
    <row r="266" spans="1:94">
      <c r="A266" s="86" t="s">
        <v>904</v>
      </c>
      <c r="B266" s="86" t="s">
        <v>637</v>
      </c>
      <c r="C266" s="8" t="s">
        <v>892</v>
      </c>
      <c r="D266" s="7" t="s">
        <v>894</v>
      </c>
      <c r="E266" s="86" t="s">
        <v>478</v>
      </c>
      <c r="F266" s="78">
        <v>2.9950000000000001</v>
      </c>
      <c r="G266" s="78">
        <v>34422.590104786119</v>
      </c>
      <c r="H266" s="19">
        <v>21909.282136894824</v>
      </c>
      <c r="I266" s="19">
        <v>3634.0133555926545</v>
      </c>
      <c r="J266" s="19">
        <v>2766.6545331543857</v>
      </c>
      <c r="K266" s="19">
        <v>4441.3859191608381</v>
      </c>
      <c r="L266" s="19">
        <v>1671.2541599834144</v>
      </c>
    </row>
    <row r="267" spans="1:94">
      <c r="A267" s="83"/>
      <c r="B267" s="83"/>
      <c r="C267" s="8" t="s">
        <v>639</v>
      </c>
      <c r="D267" s="7"/>
      <c r="E267" s="83"/>
      <c r="S267" s="19">
        <f>SUM(T267:X267)</f>
        <v>38565.59225806452</v>
      </c>
      <c r="V267" s="19">
        <v>0</v>
      </c>
      <c r="W267" s="19">
        <v>0</v>
      </c>
      <c r="X267" s="19">
        <v>38565.59225806452</v>
      </c>
    </row>
    <row r="268" spans="1:94" s="85" customFormat="1">
      <c r="A268" s="95"/>
      <c r="B268" s="95"/>
      <c r="C268" s="92" t="s">
        <v>773</v>
      </c>
      <c r="D268" s="96"/>
      <c r="E268" s="95"/>
      <c r="M268" s="85">
        <f>SUM(N268:R268)</f>
        <v>15674734.129999999</v>
      </c>
      <c r="N268" s="85">
        <v>13096894.93</v>
      </c>
      <c r="O268" s="85">
        <v>1512211.4600000002</v>
      </c>
      <c r="P268" s="85">
        <v>348262.45</v>
      </c>
      <c r="Q268" s="85">
        <v>540432.92999999993</v>
      </c>
      <c r="R268" s="85">
        <v>176932.36000000002</v>
      </c>
      <c r="S268" s="85">
        <f>SUM(S134:S266)</f>
        <v>15972146.133523397</v>
      </c>
      <c r="T268" s="85">
        <f t="shared" ref="T268:X268" si="334">SUM(T134:T266)</f>
        <v>13327895.26</v>
      </c>
      <c r="U268" s="85">
        <f t="shared" si="334"/>
        <v>1543373.7</v>
      </c>
      <c r="V268" s="85">
        <f t="shared" si="334"/>
        <v>351269.26662579778</v>
      </c>
      <c r="W268" s="85">
        <f t="shared" si="334"/>
        <v>588000.12153476651</v>
      </c>
      <c r="X268" s="85">
        <f t="shared" si="334"/>
        <v>161607.78536283551</v>
      </c>
      <c r="AS268" s="85">
        <f>SUM(AT268:AX268)</f>
        <v>15878667.789999999</v>
      </c>
      <c r="AT268" s="85">
        <v>13268989.199999997</v>
      </c>
      <c r="AU268" s="85">
        <v>1581895.2000000004</v>
      </c>
      <c r="AV268" s="85">
        <v>317293.3</v>
      </c>
      <c r="AW268" s="85">
        <v>521164.67000000004</v>
      </c>
      <c r="AX268" s="85">
        <v>189325.42</v>
      </c>
      <c r="AY268" s="85">
        <f>SUM(AY134:AY266)</f>
        <v>15278490.045845075</v>
      </c>
      <c r="AZ268" s="85">
        <f t="shared" ref="AZ268:BD268" si="335">SUM(AZ134:AZ266)</f>
        <v>12769978.419999996</v>
      </c>
      <c r="BA268" s="85">
        <f t="shared" si="335"/>
        <v>1503028.74</v>
      </c>
      <c r="BB268" s="85">
        <f t="shared" si="335"/>
        <v>324459.0357339278</v>
      </c>
      <c r="BC268" s="85">
        <f t="shared" si="335"/>
        <v>524913.18946562614</v>
      </c>
      <c r="BD268" s="85">
        <f t="shared" si="335"/>
        <v>156110.6606455209</v>
      </c>
      <c r="BE268" s="85">
        <f>SUM(BE134:BE266)</f>
        <v>31250636.179368474</v>
      </c>
      <c r="BF268" s="85">
        <f t="shared" ref="BF268:BJ268" si="336">SUM(BF134:BF266)</f>
        <v>26097873.68</v>
      </c>
      <c r="BG268" s="85">
        <f t="shared" si="336"/>
        <v>3046402.44</v>
      </c>
      <c r="BH268" s="85">
        <f t="shared" si="336"/>
        <v>675728.30235972558</v>
      </c>
      <c r="BI268" s="85">
        <f t="shared" si="336"/>
        <v>1112913.311000393</v>
      </c>
      <c r="BJ268" s="85">
        <f t="shared" si="336"/>
        <v>317718.44600835635</v>
      </c>
      <c r="BY268" s="85">
        <f>SUM(BZ268:CD268)</f>
        <v>21882001.780000001</v>
      </c>
      <c r="BZ268" s="85">
        <v>18757001.5</v>
      </c>
      <c r="CA268" s="85">
        <v>1980846.8900000008</v>
      </c>
      <c r="CB268" s="85">
        <v>349096.52</v>
      </c>
      <c r="CC268" s="85">
        <v>585796.32000000007</v>
      </c>
      <c r="CD268" s="85">
        <v>209260.55</v>
      </c>
      <c r="CE268" s="85">
        <f>SUM(CE134:CE266)</f>
        <v>21605012.026364177</v>
      </c>
      <c r="CF268" s="85">
        <f t="shared" ref="CF268:CJ268" si="337">SUM(CF134:CF266)</f>
        <v>18540839.980000004</v>
      </c>
      <c r="CG268" s="85">
        <f t="shared" si="337"/>
        <v>1922920.19</v>
      </c>
      <c r="CH268" s="85">
        <f t="shared" si="337"/>
        <v>350586.83733869687</v>
      </c>
      <c r="CI268" s="85">
        <f t="shared" si="337"/>
        <v>586038.73918822838</v>
      </c>
      <c r="CJ268" s="85">
        <f t="shared" si="337"/>
        <v>204626.27983725182</v>
      </c>
      <c r="CK268" s="85">
        <f>SUM(CK134:CK266)</f>
        <v>52855648.205732651</v>
      </c>
      <c r="CL268" s="85">
        <f t="shared" ref="CL268:CP268" si="338">SUM(CL134:CL266)</f>
        <v>44638713.659999989</v>
      </c>
      <c r="CM268" s="85">
        <f t="shared" si="338"/>
        <v>4969322.63</v>
      </c>
      <c r="CN268" s="85">
        <f t="shared" si="338"/>
        <v>1026315.1396984223</v>
      </c>
      <c r="CO268" s="85">
        <f t="shared" si="338"/>
        <v>1698952.0501886213</v>
      </c>
      <c r="CP268" s="85">
        <f t="shared" si="338"/>
        <v>522344.72584560822</v>
      </c>
    </row>
    <row r="269" spans="1:94">
      <c r="A269" s="86" t="s">
        <v>275</v>
      </c>
      <c r="B269" s="86" t="s">
        <v>640</v>
      </c>
      <c r="C269" s="8" t="s">
        <v>641</v>
      </c>
      <c r="D269" s="7" t="s">
        <v>276</v>
      </c>
      <c r="E269" s="86" t="s">
        <v>478</v>
      </c>
    </row>
    <row r="270" spans="1:94">
      <c r="A270" s="86" t="s">
        <v>277</v>
      </c>
      <c r="B270" s="86" t="s">
        <v>640</v>
      </c>
      <c r="C270" s="8" t="s">
        <v>642</v>
      </c>
      <c r="D270" s="7" t="s">
        <v>278</v>
      </c>
      <c r="E270" s="86" t="s">
        <v>478</v>
      </c>
    </row>
    <row r="271" spans="1:94">
      <c r="A271" s="86" t="s">
        <v>279</v>
      </c>
      <c r="B271" s="86" t="s">
        <v>640</v>
      </c>
      <c r="C271" s="8" t="s">
        <v>643</v>
      </c>
      <c r="D271" s="7" t="s">
        <v>64</v>
      </c>
      <c r="E271" s="86" t="s">
        <v>478</v>
      </c>
    </row>
    <row r="272" spans="1:94">
      <c r="A272" s="86" t="s">
        <v>280</v>
      </c>
      <c r="B272" s="86" t="s">
        <v>640</v>
      </c>
      <c r="C272" s="8" t="s">
        <v>644</v>
      </c>
      <c r="D272" s="7" t="s">
        <v>645</v>
      </c>
      <c r="E272" s="86" t="s">
        <v>478</v>
      </c>
      <c r="F272" s="78">
        <v>4.8620000000000001</v>
      </c>
      <c r="G272" s="78">
        <v>19689.4494635296</v>
      </c>
      <c r="H272" s="19">
        <v>11605.946112710817</v>
      </c>
      <c r="I272" s="19">
        <v>2403.0440148087209</v>
      </c>
      <c r="J272" s="19">
        <v>1999.5658440679281</v>
      </c>
      <c r="K272" s="19">
        <v>1854.1158138536655</v>
      </c>
      <c r="L272" s="19">
        <v>1826.7776780884699</v>
      </c>
    </row>
    <row r="273" spans="1:108">
      <c r="A273" s="86" t="s">
        <v>281</v>
      </c>
      <c r="B273" s="86" t="s">
        <v>640</v>
      </c>
      <c r="C273" s="8" t="s">
        <v>646</v>
      </c>
      <c r="D273" s="7" t="s">
        <v>647</v>
      </c>
      <c r="E273" s="86" t="s">
        <v>478</v>
      </c>
      <c r="F273" s="78">
        <v>5.4779999999999998</v>
      </c>
      <c r="G273" s="78">
        <v>25053.961900635437</v>
      </c>
      <c r="H273" s="19">
        <v>17424.017889740782</v>
      </c>
      <c r="I273" s="19">
        <v>2588.2511865644392</v>
      </c>
      <c r="J273" s="19">
        <v>1774.7150664217356</v>
      </c>
      <c r="K273" s="19">
        <v>1645.6208628982333</v>
      </c>
      <c r="L273" s="19">
        <v>1621.3568950102485</v>
      </c>
    </row>
    <row r="274" spans="1:108">
      <c r="A274" s="86" t="s">
        <v>282</v>
      </c>
      <c r="B274" s="86" t="s">
        <v>640</v>
      </c>
      <c r="C274" s="8" t="s">
        <v>648</v>
      </c>
      <c r="D274" s="7" t="s">
        <v>283</v>
      </c>
      <c r="E274" s="86" t="s">
        <v>478</v>
      </c>
    </row>
    <row r="275" spans="1:108">
      <c r="A275" s="86" t="s">
        <v>284</v>
      </c>
      <c r="B275" s="86" t="s">
        <v>640</v>
      </c>
      <c r="C275" s="8" t="s">
        <v>649</v>
      </c>
      <c r="D275" s="7" t="s">
        <v>285</v>
      </c>
      <c r="E275" s="86" t="s">
        <v>478</v>
      </c>
    </row>
    <row r="276" spans="1:108">
      <c r="A276" s="86" t="s">
        <v>286</v>
      </c>
      <c r="B276" s="86" t="s">
        <v>640</v>
      </c>
      <c r="C276" s="8" t="s">
        <v>650</v>
      </c>
      <c r="D276" s="7" t="s">
        <v>283</v>
      </c>
      <c r="E276" s="86" t="s">
        <v>478</v>
      </c>
    </row>
    <row r="277" spans="1:108" ht="26.4">
      <c r="A277" s="86" t="s">
        <v>287</v>
      </c>
      <c r="B277" s="86" t="s">
        <v>640</v>
      </c>
      <c r="C277" s="8" t="s">
        <v>651</v>
      </c>
      <c r="D277" s="7" t="s">
        <v>283</v>
      </c>
      <c r="E277" s="86" t="s">
        <v>478</v>
      </c>
    </row>
    <row r="278" spans="1:108" ht="26.4">
      <c r="A278" s="86" t="s">
        <v>288</v>
      </c>
      <c r="B278" s="86" t="s">
        <v>640</v>
      </c>
      <c r="C278" s="8" t="s">
        <v>652</v>
      </c>
      <c r="D278" s="7" t="s">
        <v>285</v>
      </c>
      <c r="E278" s="86" t="s">
        <v>478</v>
      </c>
    </row>
    <row r="279" spans="1:108" ht="26.4">
      <c r="A279" s="86" t="s">
        <v>289</v>
      </c>
      <c r="B279" s="86" t="s">
        <v>640</v>
      </c>
      <c r="C279" s="8" t="s">
        <v>652</v>
      </c>
      <c r="D279" s="7" t="s">
        <v>285</v>
      </c>
      <c r="E279" s="86" t="s">
        <v>478</v>
      </c>
    </row>
    <row r="280" spans="1:108" s="18" customFormat="1" ht="26.4">
      <c r="A280" s="15" t="s">
        <v>1061</v>
      </c>
      <c r="B280" s="15" t="s">
        <v>640</v>
      </c>
      <c r="C280" s="17" t="s">
        <v>1062</v>
      </c>
      <c r="D280" s="16"/>
      <c r="E280" s="15" t="s">
        <v>478</v>
      </c>
      <c r="F280" s="98">
        <v>570.76800000000003</v>
      </c>
      <c r="G280" s="98">
        <v>6101.6042617469684</v>
      </c>
      <c r="H280" s="18">
        <v>1144.2201560003364</v>
      </c>
      <c r="I280" s="18">
        <v>1666.1998044739719</v>
      </c>
      <c r="J280" s="18">
        <v>1182.8083359300952</v>
      </c>
      <c r="K280" s="18">
        <v>1022.2946922727277</v>
      </c>
      <c r="L280" s="18">
        <v>1086.0812730698376</v>
      </c>
      <c r="S280" s="18">
        <f>SUM(T280:X280)</f>
        <v>509077.58803974499</v>
      </c>
      <c r="T280" s="18">
        <v>89261.37</v>
      </c>
      <c r="U280" s="18">
        <v>122597.11</v>
      </c>
      <c r="V280" s="18">
        <v>107906.63052631578</v>
      </c>
      <c r="W280" s="18">
        <v>85158.486885245904</v>
      </c>
      <c r="X280" s="18">
        <v>104153.99062818335</v>
      </c>
      <c r="Y280" s="18">
        <v>509077.58803974499</v>
      </c>
      <c r="Z280" s="18">
        <v>89261.37</v>
      </c>
      <c r="AA280" s="18">
        <v>122597.11</v>
      </c>
      <c r="AB280" s="18">
        <v>107906.63052631578</v>
      </c>
      <c r="AC280" s="18">
        <v>85158.486885245904</v>
      </c>
      <c r="AD280" s="18">
        <v>104153.99062818335</v>
      </c>
      <c r="AE280" s="18">
        <v>76.991</v>
      </c>
      <c r="AF280" s="18">
        <f>S280/$AE280</f>
        <v>6612.1700983198689</v>
      </c>
      <c r="AG280" s="18">
        <f t="shared" ref="AG280:AK280" si="339">T280/$AE280</f>
        <v>1159.3740826849892</v>
      </c>
      <c r="AH280" s="18">
        <f t="shared" si="339"/>
        <v>1592.3563793170631</v>
      </c>
      <c r="AI280" s="18">
        <f t="shared" si="339"/>
        <v>1401.5486294023428</v>
      </c>
      <c r="AJ280" s="18">
        <f t="shared" si="339"/>
        <v>1106.083657638502</v>
      </c>
      <c r="AK280" s="18">
        <f t="shared" si="339"/>
        <v>1352.807349276972</v>
      </c>
      <c r="AL280" s="18">
        <v>76.991</v>
      </c>
      <c r="AM280" s="18">
        <v>6612.1700983198689</v>
      </c>
      <c r="AN280" s="18">
        <v>1159.3740826849892</v>
      </c>
      <c r="AO280" s="18">
        <v>1592.3563793170631</v>
      </c>
      <c r="AP280" s="18">
        <v>1401.5486294023428</v>
      </c>
      <c r="AQ280" s="18">
        <v>1106.083657638502</v>
      </c>
      <c r="AR280" s="18">
        <v>1352.807349276972</v>
      </c>
      <c r="BE280" s="18">
        <f>Y280+AY280</f>
        <v>509077.58803974499</v>
      </c>
      <c r="BF280" s="18">
        <f t="shared" ref="BF280:BJ280" si="340">Z280+AZ280</f>
        <v>89261.37</v>
      </c>
      <c r="BG280" s="18">
        <f t="shared" si="340"/>
        <v>122597.11</v>
      </c>
      <c r="BH280" s="18">
        <f t="shared" si="340"/>
        <v>107906.63052631578</v>
      </c>
      <c r="BI280" s="18">
        <f t="shared" si="340"/>
        <v>85158.486885245904</v>
      </c>
      <c r="BJ280" s="18">
        <f t="shared" si="340"/>
        <v>104153.99062818335</v>
      </c>
      <c r="BR280" s="18">
        <f>AL280+BK280</f>
        <v>76.991</v>
      </c>
      <c r="BS280" s="18">
        <f>BE280/$BR280</f>
        <v>6612.1700983198689</v>
      </c>
      <c r="BT280" s="18">
        <f t="shared" ref="BT280:BX280" si="341">BF280/$BR280</f>
        <v>1159.3740826849892</v>
      </c>
      <c r="BU280" s="18">
        <f t="shared" si="341"/>
        <v>1592.3563793170631</v>
      </c>
      <c r="BV280" s="18">
        <f t="shared" si="341"/>
        <v>1401.5486294023428</v>
      </c>
      <c r="BW280" s="18">
        <f t="shared" si="341"/>
        <v>1106.083657638502</v>
      </c>
      <c r="BX280" s="18">
        <f t="shared" si="341"/>
        <v>1352.807349276972</v>
      </c>
      <c r="CE280" s="18">
        <v>384052.6072894613</v>
      </c>
      <c r="CF280" s="18">
        <v>89997.77</v>
      </c>
      <c r="CG280" s="18">
        <v>119456.79</v>
      </c>
      <c r="CH280" s="18">
        <v>74384.523680926912</v>
      </c>
      <c r="CI280" s="18">
        <v>52052.98680563135</v>
      </c>
      <c r="CJ280" s="18">
        <v>48160.536802902978</v>
      </c>
      <c r="CK280" s="18">
        <f>BE280+CE280</f>
        <v>893130.1953292063</v>
      </c>
      <c r="CL280" s="18">
        <f t="shared" ref="CL280:CP280" si="342">BF280+CF280</f>
        <v>179259.14</v>
      </c>
      <c r="CM280" s="18">
        <f t="shared" si="342"/>
        <v>242053.9</v>
      </c>
      <c r="CN280" s="18">
        <f t="shared" si="342"/>
        <v>182291.15420724271</v>
      </c>
      <c r="CO280" s="18">
        <f t="shared" si="342"/>
        <v>137211.47369087726</v>
      </c>
      <c r="CP280" s="18">
        <f t="shared" si="342"/>
        <v>152314.52743108635</v>
      </c>
      <c r="CQ280" s="18">
        <v>68.850999999999999</v>
      </c>
      <c r="CR280" s="18">
        <f>CE280/$CQ280</f>
        <v>5578.025116402976</v>
      </c>
      <c r="CS280" s="18">
        <f t="shared" ref="CS280:CW280" si="343">CF280/$CQ280</f>
        <v>1307.1381679278443</v>
      </c>
      <c r="CT280" s="18">
        <f t="shared" si="343"/>
        <v>1735.0044298557755</v>
      </c>
      <c r="CU280" s="18">
        <f t="shared" si="343"/>
        <v>1080.3695470062441</v>
      </c>
      <c r="CV280" s="18">
        <f t="shared" si="343"/>
        <v>756.02368601227795</v>
      </c>
      <c r="CW280" s="18">
        <f t="shared" si="343"/>
        <v>699.48928560083334</v>
      </c>
      <c r="CX280" s="18">
        <f>BR280+CQ280</f>
        <v>145.84199999999998</v>
      </c>
      <c r="CY280" s="18">
        <f>CK280/$CX280</f>
        <v>6123.9574013604197</v>
      </c>
      <c r="CZ280" s="18">
        <f t="shared" ref="CZ280:DD280" si="344">CL280/$CX280</f>
        <v>1229.1324858408416</v>
      </c>
      <c r="DA280" s="18">
        <f t="shared" si="344"/>
        <v>1659.6995378560362</v>
      </c>
      <c r="DB280" s="18">
        <f t="shared" si="344"/>
        <v>1249.9222049014875</v>
      </c>
      <c r="DC280" s="18">
        <f t="shared" si="344"/>
        <v>940.82276498455371</v>
      </c>
      <c r="DD280" s="18">
        <f t="shared" si="344"/>
        <v>1044.3804077775014</v>
      </c>
    </row>
    <row r="281" spans="1:108" s="18" customFormat="1" ht="26.4">
      <c r="A281" s="15" t="s">
        <v>989</v>
      </c>
      <c r="B281" s="15" t="s">
        <v>640</v>
      </c>
      <c r="C281" s="17" t="s">
        <v>990</v>
      </c>
      <c r="D281" s="16"/>
      <c r="E281" s="15" t="s">
        <v>478</v>
      </c>
      <c r="F281" s="98">
        <v>15.722</v>
      </c>
      <c r="G281" s="98">
        <v>8620.366097482216</v>
      </c>
      <c r="H281" s="18">
        <v>628.43213331637196</v>
      </c>
      <c r="I281" s="18">
        <v>1742.7108510367636</v>
      </c>
      <c r="J281" s="18">
        <v>2490.7535936903701</v>
      </c>
      <c r="K281" s="18">
        <v>2246.2915268169058</v>
      </c>
      <c r="L281" s="18">
        <v>1512.1779926218042</v>
      </c>
      <c r="AY281" s="18">
        <f>SUM(AZ281:BD281)</f>
        <v>56279.221963330783</v>
      </c>
      <c r="AZ281" s="18">
        <v>5248.2900000000009</v>
      </c>
      <c r="BA281" s="18">
        <v>12677.5</v>
      </c>
      <c r="BB281" s="18">
        <v>17472.446818181819</v>
      </c>
      <c r="BC281" s="18">
        <v>11331.445989304812</v>
      </c>
      <c r="BD281" s="18">
        <v>9549.5391558441552</v>
      </c>
      <c r="BE281" s="18">
        <f t="shared" ref="BE281:BE310" si="345">Y281+AY281</f>
        <v>56279.221963330783</v>
      </c>
      <c r="BF281" s="18">
        <f t="shared" ref="BF281:BF310" si="346">Z281+AZ281</f>
        <v>5248.2900000000009</v>
      </c>
      <c r="BG281" s="18">
        <f t="shared" ref="BG281:BG310" si="347">AA281+BA281</f>
        <v>12677.5</v>
      </c>
      <c r="BH281" s="18">
        <f t="shared" ref="BH281:BH310" si="348">AB281+BB281</f>
        <v>17472.446818181819</v>
      </c>
      <c r="BI281" s="18">
        <f t="shared" ref="BI281:BI310" si="349">AC281+BC281</f>
        <v>11331.445989304812</v>
      </c>
      <c r="BJ281" s="18">
        <f t="shared" ref="BJ281:BJ310" si="350">AD281+BD281</f>
        <v>9549.5391558441552</v>
      </c>
      <c r="BK281" s="18">
        <v>7.7590000000000003</v>
      </c>
      <c r="BL281" s="18">
        <f>AY281/$BK281</f>
        <v>7253.4117751425156</v>
      </c>
      <c r="BM281" s="18">
        <f t="shared" ref="BM281:BQ281" si="351">AZ281/$BK281</f>
        <v>676.4131975770074</v>
      </c>
      <c r="BN281" s="18">
        <f t="shared" si="351"/>
        <v>1633.9090088928986</v>
      </c>
      <c r="BO281" s="18">
        <f t="shared" si="351"/>
        <v>2251.8941639620853</v>
      </c>
      <c r="BP281" s="18">
        <f t="shared" si="351"/>
        <v>1460.4260844573801</v>
      </c>
      <c r="BQ281" s="18">
        <f t="shared" si="351"/>
        <v>1230.7693202531455</v>
      </c>
      <c r="BR281" s="18">
        <f t="shared" ref="BR281:BR310" si="352">AL281+BK281</f>
        <v>7.7590000000000003</v>
      </c>
      <c r="BS281" s="18">
        <f t="shared" ref="BS281:BS310" si="353">BE281/$BR281</f>
        <v>7253.4117751425156</v>
      </c>
      <c r="BT281" s="18">
        <f t="shared" ref="BT281:BT310" si="354">BF281/$BR281</f>
        <v>676.4131975770074</v>
      </c>
      <c r="BU281" s="18">
        <f t="shared" ref="BU281:BU310" si="355">BG281/$BR281</f>
        <v>1633.9090088928986</v>
      </c>
      <c r="BV281" s="18">
        <f t="shared" ref="BV281:BV310" si="356">BH281/$BR281</f>
        <v>2251.8941639620853</v>
      </c>
      <c r="BW281" s="18">
        <f t="shared" ref="BW281:BW310" si="357">BI281/$BR281</f>
        <v>1460.4260844573801</v>
      </c>
      <c r="BX281" s="18">
        <f t="shared" ref="BX281:BX310" si="358">BJ281/$BR281</f>
        <v>1230.7693202531455</v>
      </c>
      <c r="CK281" s="18">
        <f t="shared" ref="CK281:CK310" si="359">BE281+CE281</f>
        <v>56279.221963330783</v>
      </c>
      <c r="CL281" s="18">
        <f t="shared" ref="CL281:CL310" si="360">BF281+CF281</f>
        <v>5248.2900000000009</v>
      </c>
      <c r="CM281" s="18">
        <f t="shared" ref="CM281:CM310" si="361">BG281+CG281</f>
        <v>12677.5</v>
      </c>
      <c r="CN281" s="18">
        <f t="shared" ref="CN281:CN310" si="362">BH281+CH281</f>
        <v>17472.446818181819</v>
      </c>
      <c r="CO281" s="18">
        <f t="shared" ref="CO281:CO310" si="363">BI281+CI281</f>
        <v>11331.445989304812</v>
      </c>
      <c r="CP281" s="18">
        <f t="shared" ref="CP281:CP310" si="364">BJ281+CJ281</f>
        <v>9549.5391558441552</v>
      </c>
      <c r="CX281" s="18">
        <f t="shared" ref="CX281:CX310" si="365">BR281+CQ281</f>
        <v>7.7590000000000003</v>
      </c>
      <c r="CY281" s="18">
        <f t="shared" ref="CY281:CY310" si="366">CK281/$CX281</f>
        <v>7253.4117751425156</v>
      </c>
      <c r="CZ281" s="18">
        <f t="shared" ref="CZ281:CZ310" si="367">CL281/$CX281</f>
        <v>676.4131975770074</v>
      </c>
      <c r="DA281" s="18">
        <f t="shared" ref="DA281:DA310" si="368">CM281/$CX281</f>
        <v>1633.9090088928986</v>
      </c>
      <c r="DB281" s="18">
        <f t="shared" ref="DB281:DB310" si="369">CN281/$CX281</f>
        <v>2251.8941639620853</v>
      </c>
      <c r="DC281" s="18">
        <f t="shared" ref="DC281:DC310" si="370">CO281/$CX281</f>
        <v>1460.4260844573801</v>
      </c>
      <c r="DD281" s="18">
        <f t="shared" ref="DD281:DD310" si="371">CP281/$CX281</f>
        <v>1230.7693202531455</v>
      </c>
    </row>
    <row r="282" spans="1:108">
      <c r="A282" s="86" t="s">
        <v>291</v>
      </c>
      <c r="B282" s="86" t="s">
        <v>640</v>
      </c>
      <c r="C282" s="8" t="s">
        <v>654</v>
      </c>
      <c r="D282" s="7" t="s">
        <v>283</v>
      </c>
      <c r="E282" s="86" t="s">
        <v>478</v>
      </c>
    </row>
    <row r="283" spans="1:108">
      <c r="A283" s="86" t="s">
        <v>292</v>
      </c>
      <c r="B283" s="86" t="s">
        <v>640</v>
      </c>
      <c r="C283" s="8" t="s">
        <v>655</v>
      </c>
      <c r="D283" s="7" t="s">
        <v>293</v>
      </c>
      <c r="E283" s="86" t="s">
        <v>478</v>
      </c>
    </row>
    <row r="284" spans="1:108">
      <c r="A284" s="86" t="s">
        <v>294</v>
      </c>
      <c r="B284" s="86" t="s">
        <v>640</v>
      </c>
      <c r="C284" s="8" t="s">
        <v>656</v>
      </c>
      <c r="D284" s="7" t="s">
        <v>285</v>
      </c>
      <c r="E284" s="86" t="s">
        <v>478</v>
      </c>
    </row>
    <row r="285" spans="1:108">
      <c r="A285" s="86" t="s">
        <v>295</v>
      </c>
      <c r="B285" s="86" t="s">
        <v>640</v>
      </c>
      <c r="C285" s="8" t="s">
        <v>657</v>
      </c>
      <c r="D285" s="7" t="s">
        <v>283</v>
      </c>
      <c r="E285" s="86" t="s">
        <v>478</v>
      </c>
    </row>
    <row r="286" spans="1:108" ht="26.4">
      <c r="A286" s="86" t="s">
        <v>296</v>
      </c>
      <c r="B286" s="86" t="s">
        <v>640</v>
      </c>
      <c r="C286" s="8" t="s">
        <v>658</v>
      </c>
      <c r="D286" s="7" t="s">
        <v>285</v>
      </c>
      <c r="E286" s="86" t="s">
        <v>478</v>
      </c>
    </row>
    <row r="287" spans="1:108" ht="26.4">
      <c r="A287" s="86" t="s">
        <v>297</v>
      </c>
      <c r="B287" s="86" t="s">
        <v>640</v>
      </c>
      <c r="C287" s="8" t="s">
        <v>659</v>
      </c>
      <c r="D287" s="7" t="s">
        <v>293</v>
      </c>
      <c r="E287" s="86" t="s">
        <v>478</v>
      </c>
    </row>
    <row r="288" spans="1:108">
      <c r="A288" s="86" t="s">
        <v>298</v>
      </c>
      <c r="B288" s="86" t="s">
        <v>640</v>
      </c>
      <c r="C288" s="8" t="s">
        <v>660</v>
      </c>
      <c r="D288" s="7" t="s">
        <v>299</v>
      </c>
      <c r="E288" s="86" t="s">
        <v>478</v>
      </c>
    </row>
    <row r="289" spans="1:108">
      <c r="A289" s="86" t="s">
        <v>300</v>
      </c>
      <c r="B289" s="86" t="s">
        <v>640</v>
      </c>
      <c r="C289" s="8" t="s">
        <v>661</v>
      </c>
      <c r="D289" s="7" t="s">
        <v>276</v>
      </c>
      <c r="E289" s="86" t="s">
        <v>478</v>
      </c>
    </row>
    <row r="290" spans="1:108">
      <c r="A290" s="86" t="s">
        <v>301</v>
      </c>
      <c r="B290" s="86" t="s">
        <v>640</v>
      </c>
      <c r="C290" s="8" t="s">
        <v>662</v>
      </c>
      <c r="D290" s="7" t="s">
        <v>302</v>
      </c>
      <c r="E290" s="86" t="s">
        <v>478</v>
      </c>
    </row>
    <row r="291" spans="1:108">
      <c r="A291" s="86" t="s">
        <v>303</v>
      </c>
      <c r="B291" s="86" t="s">
        <v>640</v>
      </c>
      <c r="C291" s="8" t="s">
        <v>663</v>
      </c>
      <c r="D291" s="7" t="s">
        <v>276</v>
      </c>
      <c r="E291" s="86" t="s">
        <v>478</v>
      </c>
    </row>
    <row r="292" spans="1:108">
      <c r="A292" s="86" t="s">
        <v>304</v>
      </c>
      <c r="B292" s="86" t="s">
        <v>640</v>
      </c>
      <c r="C292" s="8" t="s">
        <v>664</v>
      </c>
      <c r="D292" s="7" t="s">
        <v>278</v>
      </c>
      <c r="E292" s="86" t="s">
        <v>478</v>
      </c>
    </row>
    <row r="293" spans="1:108" ht="26.4">
      <c r="A293" s="86" t="s">
        <v>305</v>
      </c>
      <c r="B293" s="86" t="s">
        <v>640</v>
      </c>
      <c r="C293" s="8" t="s">
        <v>665</v>
      </c>
      <c r="D293" s="7" t="s">
        <v>276</v>
      </c>
      <c r="E293" s="86" t="s">
        <v>478</v>
      </c>
    </row>
    <row r="294" spans="1:108" ht="26.4">
      <c r="A294" s="86" t="s">
        <v>306</v>
      </c>
      <c r="B294" s="86" t="s">
        <v>640</v>
      </c>
      <c r="C294" s="8" t="s">
        <v>666</v>
      </c>
      <c r="D294" s="7" t="s">
        <v>276</v>
      </c>
      <c r="E294" s="86" t="s">
        <v>478</v>
      </c>
    </row>
    <row r="295" spans="1:108" ht="26.4">
      <c r="A295" s="86" t="s">
        <v>307</v>
      </c>
      <c r="B295" s="86" t="s">
        <v>640</v>
      </c>
      <c r="C295" s="8" t="s">
        <v>667</v>
      </c>
      <c r="D295" s="7" t="s">
        <v>278</v>
      </c>
      <c r="E295" s="86" t="s">
        <v>478</v>
      </c>
    </row>
    <row r="296" spans="1:108">
      <c r="A296" s="86" t="s">
        <v>308</v>
      </c>
      <c r="B296" s="86" t="s">
        <v>640</v>
      </c>
      <c r="C296" s="8" t="s">
        <v>668</v>
      </c>
      <c r="D296" s="7" t="s">
        <v>309</v>
      </c>
      <c r="E296" s="86" t="s">
        <v>478</v>
      </c>
    </row>
    <row r="297" spans="1:108">
      <c r="A297" s="86" t="s">
        <v>310</v>
      </c>
      <c r="B297" s="86" t="s">
        <v>640</v>
      </c>
      <c r="C297" s="8" t="s">
        <v>979</v>
      </c>
      <c r="D297" s="7" t="s">
        <v>311</v>
      </c>
      <c r="E297" s="86" t="s">
        <v>478</v>
      </c>
      <c r="F297" s="78">
        <v>46.582000000000001</v>
      </c>
      <c r="G297" s="78">
        <v>5810.3916032767256</v>
      </c>
      <c r="H297" s="19">
        <v>824.49894809153739</v>
      </c>
      <c r="I297" s="19">
        <v>1749.4158687905201</v>
      </c>
      <c r="J297" s="19">
        <v>1310.9705954384829</v>
      </c>
      <c r="K297" s="19">
        <v>968.84589177237081</v>
      </c>
      <c r="L297" s="19">
        <v>956.66029918381412</v>
      </c>
    </row>
    <row r="298" spans="1:108" ht="26.4">
      <c r="A298" s="86" t="s">
        <v>312</v>
      </c>
      <c r="B298" s="86" t="s">
        <v>640</v>
      </c>
      <c r="C298" s="8" t="s">
        <v>670</v>
      </c>
      <c r="D298" s="7" t="s">
        <v>313</v>
      </c>
      <c r="E298" s="86" t="s">
        <v>478</v>
      </c>
    </row>
    <row r="299" spans="1:108" s="18" customFormat="1" ht="26.4">
      <c r="A299" s="15" t="s">
        <v>838</v>
      </c>
      <c r="B299" s="15" t="s">
        <v>640</v>
      </c>
      <c r="C299" s="17" t="s">
        <v>980</v>
      </c>
      <c r="D299" s="16" t="s">
        <v>313</v>
      </c>
      <c r="E299" s="15" t="s">
        <v>478</v>
      </c>
      <c r="F299" s="78">
        <v>523.04300000000001</v>
      </c>
      <c r="G299" s="78">
        <v>7776.7729125187652</v>
      </c>
      <c r="H299" s="19">
        <v>1295.7258389845576</v>
      </c>
      <c r="I299" s="19">
        <v>2205.2717845377911</v>
      </c>
      <c r="J299" s="19">
        <v>1649.2471825605701</v>
      </c>
      <c r="K299" s="19">
        <v>1256.8122412500202</v>
      </c>
      <c r="L299" s="19">
        <v>1369.7158651858263</v>
      </c>
      <c r="S299" s="18">
        <f>SUM(T299:X299)</f>
        <v>813921.50826296315</v>
      </c>
      <c r="T299" s="18">
        <v>108831.72</v>
      </c>
      <c r="U299" s="18">
        <v>190800.50000000003</v>
      </c>
      <c r="V299" s="18">
        <v>179844.3842105263</v>
      </c>
      <c r="W299" s="18">
        <v>160854.91967213116</v>
      </c>
      <c r="X299" s="18">
        <v>173589.9843803056</v>
      </c>
      <c r="Y299" s="18">
        <v>813921.50826296315</v>
      </c>
      <c r="Z299" s="18">
        <v>108831.72</v>
      </c>
      <c r="AA299" s="18">
        <v>190800.50000000003</v>
      </c>
      <c r="AB299" s="18">
        <v>179844.3842105263</v>
      </c>
      <c r="AC299" s="18">
        <v>160854.91967213116</v>
      </c>
      <c r="AD299" s="18">
        <v>173589.9843803056</v>
      </c>
      <c r="AE299" s="18">
        <v>88.015000000000001</v>
      </c>
      <c r="AF299" s="18">
        <f>S299/$AE299</f>
        <v>9247.5317646192489</v>
      </c>
      <c r="AG299" s="18">
        <f t="shared" ref="AG299:AK299" si="372">T299/$AE299</f>
        <v>1236.5133215929104</v>
      </c>
      <c r="AH299" s="18">
        <f t="shared" si="372"/>
        <v>2167.8179855706417</v>
      </c>
      <c r="AI299" s="18">
        <f t="shared" si="372"/>
        <v>2043.3378879796205</v>
      </c>
      <c r="AJ299" s="18">
        <f t="shared" si="372"/>
        <v>1827.5852942354277</v>
      </c>
      <c r="AK299" s="18">
        <f t="shared" si="372"/>
        <v>1972.2772752406477</v>
      </c>
      <c r="AL299" s="18">
        <v>88.015000000000001</v>
      </c>
      <c r="AM299" s="18">
        <v>9247.5317646192489</v>
      </c>
      <c r="AN299" s="18">
        <v>1236.5133215929104</v>
      </c>
      <c r="AO299" s="18">
        <v>2167.8179855706417</v>
      </c>
      <c r="AP299" s="18">
        <v>2043.3378879796205</v>
      </c>
      <c r="AQ299" s="18">
        <v>1827.5852942354277</v>
      </c>
      <c r="AR299" s="18">
        <v>1972.2772752406477</v>
      </c>
      <c r="AY299" s="18">
        <f>SUM(AZ299:BD299)</f>
        <v>626969.12499618041</v>
      </c>
      <c r="AZ299" s="18">
        <v>100621.62999999999</v>
      </c>
      <c r="BA299" s="18">
        <v>173612.31</v>
      </c>
      <c r="BB299" s="18">
        <v>157252.02136363639</v>
      </c>
      <c r="BC299" s="18">
        <v>109537.31122994653</v>
      </c>
      <c r="BD299" s="18">
        <v>85945.852402597389</v>
      </c>
      <c r="BE299" s="18">
        <f t="shared" si="345"/>
        <v>1440890.6332591437</v>
      </c>
      <c r="BF299" s="18">
        <f t="shared" si="346"/>
        <v>209453.34999999998</v>
      </c>
      <c r="BG299" s="18">
        <f t="shared" si="347"/>
        <v>364412.81000000006</v>
      </c>
      <c r="BH299" s="18">
        <f t="shared" si="348"/>
        <v>337096.40557416272</v>
      </c>
      <c r="BI299" s="18">
        <f t="shared" si="349"/>
        <v>270392.23090207769</v>
      </c>
      <c r="BJ299" s="18">
        <f t="shared" si="350"/>
        <v>259535.836782903</v>
      </c>
      <c r="BK299" s="18">
        <v>80.239999999999995</v>
      </c>
      <c r="BL299" s="18">
        <f>AY299/$BK299</f>
        <v>7813.6730433222892</v>
      </c>
      <c r="BM299" s="18">
        <f t="shared" ref="BM299:BQ299" si="373">AZ299/$BK299</f>
        <v>1254.0083499501495</v>
      </c>
      <c r="BN299" s="18">
        <f t="shared" si="373"/>
        <v>2163.6628863409774</v>
      </c>
      <c r="BO299" s="18">
        <f t="shared" si="373"/>
        <v>1959.7709541829063</v>
      </c>
      <c r="BP299" s="18">
        <f t="shared" si="373"/>
        <v>1365.1210272924543</v>
      </c>
      <c r="BQ299" s="18">
        <f t="shared" si="373"/>
        <v>1071.1098255557999</v>
      </c>
      <c r="BR299" s="18">
        <f t="shared" si="352"/>
        <v>168.255</v>
      </c>
      <c r="BS299" s="18">
        <f t="shared" si="353"/>
        <v>8563.7314389417479</v>
      </c>
      <c r="BT299" s="18">
        <f t="shared" si="354"/>
        <v>1244.8566164452764</v>
      </c>
      <c r="BU299" s="18">
        <f t="shared" si="355"/>
        <v>2165.8364387388197</v>
      </c>
      <c r="BV299" s="18">
        <f t="shared" si="356"/>
        <v>2003.4852193049996</v>
      </c>
      <c r="BW299" s="18">
        <f t="shared" si="357"/>
        <v>1607.0383103151626</v>
      </c>
      <c r="BX299" s="18">
        <f t="shared" si="358"/>
        <v>1542.5148541374879</v>
      </c>
      <c r="CE299" s="18">
        <v>488472.42901160457</v>
      </c>
      <c r="CF299" s="18">
        <v>89119.29</v>
      </c>
      <c r="CG299" s="18">
        <v>156928.82999999996</v>
      </c>
      <c r="CH299" s="18">
        <v>91059.322980392157</v>
      </c>
      <c r="CI299" s="18">
        <v>89587.389795918367</v>
      </c>
      <c r="CJ299" s="18">
        <v>61777.596235294113</v>
      </c>
      <c r="CK299" s="18">
        <f t="shared" si="359"/>
        <v>1929363.0622707482</v>
      </c>
      <c r="CL299" s="18">
        <f t="shared" si="360"/>
        <v>298572.63999999996</v>
      </c>
      <c r="CM299" s="18">
        <f t="shared" si="361"/>
        <v>521341.64</v>
      </c>
      <c r="CN299" s="18">
        <f t="shared" si="362"/>
        <v>428155.72855455487</v>
      </c>
      <c r="CO299" s="18">
        <f t="shared" si="363"/>
        <v>359979.62069799606</v>
      </c>
      <c r="CP299" s="18">
        <f t="shared" si="364"/>
        <v>321313.43301819713</v>
      </c>
      <c r="CQ299" s="18">
        <v>72.472999999999999</v>
      </c>
      <c r="CR299" s="18">
        <f>CE299/$CQ299</f>
        <v>6740.0608366095594</v>
      </c>
      <c r="CS299" s="18">
        <f t="shared" ref="CS299:CW299" si="374">CF299/$CQ299</f>
        <v>1229.689539552661</v>
      </c>
      <c r="CT299" s="18">
        <f t="shared" si="374"/>
        <v>2165.3419894305462</v>
      </c>
      <c r="CU299" s="18">
        <f t="shared" si="374"/>
        <v>1256.4585843057712</v>
      </c>
      <c r="CV299" s="18">
        <f t="shared" si="374"/>
        <v>1236.1484938655551</v>
      </c>
      <c r="CW299" s="18">
        <f t="shared" si="374"/>
        <v>852.42222945502624</v>
      </c>
      <c r="CX299" s="18">
        <f t="shared" si="365"/>
        <v>240.72800000000001</v>
      </c>
      <c r="CY299" s="18">
        <f t="shared" si="366"/>
        <v>8014.7014982500923</v>
      </c>
      <c r="CZ299" s="18">
        <f t="shared" si="367"/>
        <v>1240.2904522947058</v>
      </c>
      <c r="DA299" s="18">
        <f t="shared" si="368"/>
        <v>2165.687581004287</v>
      </c>
      <c r="DB299" s="18">
        <f t="shared" si="369"/>
        <v>1778.5871546083333</v>
      </c>
      <c r="DC299" s="18">
        <f t="shared" si="370"/>
        <v>1495.3791029626634</v>
      </c>
      <c r="DD299" s="18">
        <f t="shared" si="371"/>
        <v>1334.7572073801016</v>
      </c>
    </row>
    <row r="300" spans="1:108">
      <c r="A300" s="86" t="s">
        <v>315</v>
      </c>
      <c r="B300" s="86" t="s">
        <v>640</v>
      </c>
      <c r="C300" s="8" t="s">
        <v>672</v>
      </c>
      <c r="D300" s="7" t="s">
        <v>29</v>
      </c>
      <c r="E300" s="86" t="s">
        <v>478</v>
      </c>
    </row>
    <row r="301" spans="1:108" s="18" customFormat="1">
      <c r="A301" s="15" t="s">
        <v>839</v>
      </c>
      <c r="B301" s="15" t="s">
        <v>640</v>
      </c>
      <c r="C301" s="17" t="s">
        <v>819</v>
      </c>
      <c r="D301" s="16" t="s">
        <v>29</v>
      </c>
      <c r="E301" s="15" t="s">
        <v>478</v>
      </c>
      <c r="F301" s="98">
        <v>176.35</v>
      </c>
      <c r="G301" s="98">
        <v>30869.267494663014</v>
      </c>
      <c r="H301" s="18">
        <v>14785.16988942444</v>
      </c>
      <c r="I301" s="18">
        <v>3829.8886872696344</v>
      </c>
      <c r="J301" s="18">
        <v>4754.787270984606</v>
      </c>
      <c r="K301" s="18">
        <v>3276.6564341026929</v>
      </c>
      <c r="L301" s="18">
        <v>4222.7652128816471</v>
      </c>
      <c r="CE301" s="18">
        <v>1371360.2097398962</v>
      </c>
      <c r="CF301" s="18">
        <v>705201.91</v>
      </c>
      <c r="CG301" s="18">
        <v>206570.84000000005</v>
      </c>
      <c r="CH301" s="18">
        <v>203460.67478431371</v>
      </c>
      <c r="CI301" s="18">
        <v>118092.46836734694</v>
      </c>
      <c r="CJ301" s="18">
        <v>138034.31658823529</v>
      </c>
      <c r="CK301" s="18">
        <f t="shared" si="359"/>
        <v>1371360.2097398962</v>
      </c>
      <c r="CL301" s="18">
        <f t="shared" si="360"/>
        <v>705201.91</v>
      </c>
      <c r="CM301" s="18">
        <f t="shared" si="361"/>
        <v>206570.84000000005</v>
      </c>
      <c r="CN301" s="18">
        <f t="shared" si="362"/>
        <v>203460.67478431371</v>
      </c>
      <c r="CO301" s="18">
        <f t="shared" si="363"/>
        <v>118092.46836734694</v>
      </c>
      <c r="CP301" s="18">
        <f t="shared" si="364"/>
        <v>138034.31658823529</v>
      </c>
      <c r="CQ301" s="18">
        <v>54.02</v>
      </c>
      <c r="CR301" s="18">
        <f>CE301/$CQ301</f>
        <v>25386.157159198374</v>
      </c>
      <c r="CS301" s="18">
        <f t="shared" ref="CS301:CW301" si="375">CF301/$CQ301</f>
        <v>13054.459644576084</v>
      </c>
      <c r="CT301" s="18">
        <f t="shared" si="375"/>
        <v>3823.9696408737514</v>
      </c>
      <c r="CU301" s="18">
        <f t="shared" si="375"/>
        <v>3766.3953125567141</v>
      </c>
      <c r="CV301" s="18">
        <f t="shared" si="375"/>
        <v>2186.0879001730273</v>
      </c>
      <c r="CW301" s="18">
        <f t="shared" si="375"/>
        <v>2555.2446610187944</v>
      </c>
      <c r="CX301" s="18">
        <f t="shared" si="365"/>
        <v>54.02</v>
      </c>
      <c r="CY301" s="18">
        <f t="shared" si="366"/>
        <v>25386.157159198374</v>
      </c>
      <c r="CZ301" s="18">
        <f t="shared" si="367"/>
        <v>13054.459644576084</v>
      </c>
      <c r="DA301" s="18">
        <f t="shared" si="368"/>
        <v>3823.9696408737514</v>
      </c>
      <c r="DB301" s="18">
        <f t="shared" si="369"/>
        <v>3766.3953125567141</v>
      </c>
      <c r="DC301" s="18">
        <f t="shared" si="370"/>
        <v>2186.0879001730273</v>
      </c>
      <c r="DD301" s="18">
        <f t="shared" si="371"/>
        <v>2555.2446610187944</v>
      </c>
    </row>
    <row r="302" spans="1:108">
      <c r="A302" s="86">
        <v>713083</v>
      </c>
      <c r="B302" s="86" t="s">
        <v>640</v>
      </c>
      <c r="C302" s="8" t="s">
        <v>317</v>
      </c>
      <c r="D302" s="7" t="s">
        <v>29</v>
      </c>
      <c r="E302" s="86" t="s">
        <v>478</v>
      </c>
    </row>
    <row r="303" spans="1:108" ht="26.4">
      <c r="A303" s="86" t="s">
        <v>318</v>
      </c>
      <c r="B303" s="86" t="s">
        <v>640</v>
      </c>
      <c r="C303" s="8" t="s">
        <v>674</v>
      </c>
      <c r="D303" s="7" t="s">
        <v>276</v>
      </c>
      <c r="E303" s="86" t="s">
        <v>478</v>
      </c>
    </row>
    <row r="304" spans="1:108" ht="26.4">
      <c r="A304" s="86" t="s">
        <v>319</v>
      </c>
      <c r="B304" s="86" t="s">
        <v>640</v>
      </c>
      <c r="C304" s="8" t="s">
        <v>675</v>
      </c>
      <c r="D304" s="7" t="s">
        <v>276</v>
      </c>
      <c r="E304" s="86" t="s">
        <v>478</v>
      </c>
    </row>
    <row r="305" spans="1:108">
      <c r="A305" s="86" t="s">
        <v>320</v>
      </c>
      <c r="B305" s="86" t="s">
        <v>640</v>
      </c>
      <c r="C305" s="8" t="s">
        <v>676</v>
      </c>
      <c r="D305" s="7" t="s">
        <v>311</v>
      </c>
      <c r="E305" s="86" t="s">
        <v>478</v>
      </c>
    </row>
    <row r="306" spans="1:108">
      <c r="A306" s="86" t="s">
        <v>321</v>
      </c>
      <c r="B306" s="86" t="s">
        <v>640</v>
      </c>
      <c r="C306" s="8" t="s">
        <v>677</v>
      </c>
      <c r="D306" s="7" t="s">
        <v>322</v>
      </c>
      <c r="E306" s="86" t="s">
        <v>478</v>
      </c>
    </row>
    <row r="307" spans="1:108">
      <c r="A307" s="86" t="s">
        <v>323</v>
      </c>
      <c r="B307" s="86" t="s">
        <v>640</v>
      </c>
      <c r="C307" s="8" t="s">
        <v>678</v>
      </c>
      <c r="D307" s="7" t="s">
        <v>324</v>
      </c>
      <c r="E307" s="86" t="s">
        <v>478</v>
      </c>
    </row>
    <row r="308" spans="1:108" s="18" customFormat="1" ht="26.4">
      <c r="A308" s="15">
        <v>713105</v>
      </c>
      <c r="B308" s="15" t="s">
        <v>640</v>
      </c>
      <c r="C308" s="17" t="s">
        <v>981</v>
      </c>
      <c r="D308" s="16"/>
      <c r="E308" s="15" t="s">
        <v>478</v>
      </c>
      <c r="F308" s="78">
        <v>419.03100000000001</v>
      </c>
      <c r="G308" s="78">
        <v>7230.8341754487265</v>
      </c>
      <c r="H308" s="19">
        <v>2126.5158425032996</v>
      </c>
      <c r="I308" s="19">
        <v>1659.8995778355304</v>
      </c>
      <c r="J308" s="19">
        <v>1311.3269080734176</v>
      </c>
      <c r="K308" s="19">
        <v>1063.0004364223007</v>
      </c>
      <c r="L308" s="19">
        <v>1070.0914106141788</v>
      </c>
      <c r="S308" s="18">
        <f>SUM(T308:X308)</f>
        <v>186375.31601324835</v>
      </c>
      <c r="T308" s="18">
        <v>50004.229999999996</v>
      </c>
      <c r="U308" s="18">
        <v>37298.05000000001</v>
      </c>
      <c r="V308" s="18">
        <v>35968.876842105266</v>
      </c>
      <c r="W308" s="18">
        <v>28386.162295081969</v>
      </c>
      <c r="X308" s="18">
        <v>34717.996876061123</v>
      </c>
      <c r="Y308" s="18">
        <v>186375.31601324835</v>
      </c>
      <c r="Z308" s="18">
        <v>50004.229999999996</v>
      </c>
      <c r="AA308" s="18">
        <v>37298.05000000001</v>
      </c>
      <c r="AB308" s="18">
        <v>35968.876842105266</v>
      </c>
      <c r="AC308" s="18">
        <v>28386.162295081969</v>
      </c>
      <c r="AD308" s="18">
        <v>34717.996876061123</v>
      </c>
      <c r="AE308" s="18">
        <v>23.471</v>
      </c>
      <c r="AF308" s="18">
        <f>S308/$AE308</f>
        <v>7940.6636280196135</v>
      </c>
      <c r="AG308" s="18">
        <f t="shared" ref="AG308:AK308" si="376">T308/$AE308</f>
        <v>2130.4686634570321</v>
      </c>
      <c r="AH308" s="18">
        <f t="shared" si="376"/>
        <v>1589.1120957777687</v>
      </c>
      <c r="AI308" s="18">
        <f t="shared" si="376"/>
        <v>1532.4816514892959</v>
      </c>
      <c r="AJ308" s="18">
        <f t="shared" si="376"/>
        <v>1209.4142684624417</v>
      </c>
      <c r="AK308" s="18">
        <f t="shared" si="376"/>
        <v>1479.1869488330758</v>
      </c>
      <c r="AL308" s="18">
        <v>23.471</v>
      </c>
      <c r="AM308" s="18">
        <v>7940.6636280196135</v>
      </c>
      <c r="AN308" s="18">
        <v>2130.4686634570321</v>
      </c>
      <c r="AO308" s="18">
        <v>1589.1120957777687</v>
      </c>
      <c r="AP308" s="18">
        <v>1532.4816514892959</v>
      </c>
      <c r="AQ308" s="18">
        <v>1209.4142684624417</v>
      </c>
      <c r="AR308" s="18">
        <v>1479.1869488330758</v>
      </c>
      <c r="AY308" s="18">
        <f>SUM(AZ308:BD308)</f>
        <v>892806.61</v>
      </c>
      <c r="AZ308" s="18">
        <v>279499.13</v>
      </c>
      <c r="BA308" s="18">
        <v>210563.63999999998</v>
      </c>
      <c r="BB308" s="18">
        <f>157252.02+17984.44</f>
        <v>175236.46</v>
      </c>
      <c r="BC308" s="18">
        <f>110009.45+14193.08</f>
        <v>124202.53</v>
      </c>
      <c r="BD308" s="18">
        <f>85945.85+17359</f>
        <v>103304.85</v>
      </c>
      <c r="BE308" s="18">
        <f t="shared" si="345"/>
        <v>1079181.9260132483</v>
      </c>
      <c r="BF308" s="18">
        <f t="shared" si="346"/>
        <v>329503.35999999999</v>
      </c>
      <c r="BG308" s="18">
        <f t="shared" si="347"/>
        <v>247861.69</v>
      </c>
      <c r="BH308" s="18">
        <f t="shared" si="348"/>
        <v>211205.33684210526</v>
      </c>
      <c r="BI308" s="18">
        <f t="shared" si="349"/>
        <v>152588.69229508197</v>
      </c>
      <c r="BJ308" s="18">
        <f t="shared" si="350"/>
        <v>138022.84687606111</v>
      </c>
      <c r="BK308" s="18">
        <v>131.714</v>
      </c>
      <c r="BL308" s="18">
        <f>AY308/$BK308</f>
        <v>6778.3729140410287</v>
      </c>
      <c r="BM308" s="18">
        <f t="shared" ref="BM308:BQ308" si="377">AZ308/$BK308</f>
        <v>2122.0153514432786</v>
      </c>
      <c r="BN308" s="18">
        <f t="shared" si="377"/>
        <v>1598.6428170126183</v>
      </c>
      <c r="BO308" s="18">
        <f t="shared" si="377"/>
        <v>1330.4315410662496</v>
      </c>
      <c r="BP308" s="18">
        <f t="shared" si="377"/>
        <v>942.97136219384424</v>
      </c>
      <c r="BQ308" s="18">
        <f t="shared" si="377"/>
        <v>784.31184232503767</v>
      </c>
      <c r="BR308" s="18">
        <f t="shared" si="352"/>
        <v>155.185</v>
      </c>
      <c r="BS308" s="18">
        <f t="shared" si="353"/>
        <v>6954.1639076795327</v>
      </c>
      <c r="BT308" s="18">
        <f t="shared" si="354"/>
        <v>2123.2938750523567</v>
      </c>
      <c r="BU308" s="18">
        <f t="shared" si="355"/>
        <v>1597.2013403357282</v>
      </c>
      <c r="BV308" s="18">
        <f t="shared" si="356"/>
        <v>1360.9906681838145</v>
      </c>
      <c r="BW308" s="18">
        <f t="shared" si="357"/>
        <v>983.2695962566097</v>
      </c>
      <c r="BX308" s="18">
        <f t="shared" si="358"/>
        <v>889.4084278510237</v>
      </c>
      <c r="CK308" s="18">
        <f t="shared" si="359"/>
        <v>1079181.9260132483</v>
      </c>
      <c r="CL308" s="18">
        <f t="shared" si="360"/>
        <v>329503.35999999999</v>
      </c>
      <c r="CM308" s="18">
        <f t="shared" si="361"/>
        <v>247861.69</v>
      </c>
      <c r="CN308" s="18">
        <f t="shared" si="362"/>
        <v>211205.33684210526</v>
      </c>
      <c r="CO308" s="18">
        <f t="shared" si="363"/>
        <v>152588.69229508197</v>
      </c>
      <c r="CP308" s="18">
        <f t="shared" si="364"/>
        <v>138022.84687606111</v>
      </c>
      <c r="CX308" s="18">
        <f t="shared" si="365"/>
        <v>155.185</v>
      </c>
      <c r="CY308" s="18">
        <f t="shared" si="366"/>
        <v>6954.1639076795327</v>
      </c>
      <c r="CZ308" s="18">
        <f t="shared" si="367"/>
        <v>2123.2938750523567</v>
      </c>
      <c r="DA308" s="18">
        <f t="shared" si="368"/>
        <v>1597.2013403357282</v>
      </c>
      <c r="DB308" s="18">
        <f t="shared" si="369"/>
        <v>1360.9906681838145</v>
      </c>
      <c r="DC308" s="18">
        <f t="shared" si="370"/>
        <v>983.2695962566097</v>
      </c>
      <c r="DD308" s="18">
        <f t="shared" si="371"/>
        <v>889.4084278510237</v>
      </c>
    </row>
    <row r="309" spans="1:108" ht="26.4">
      <c r="A309" s="86" t="s">
        <v>325</v>
      </c>
      <c r="B309" s="86" t="s">
        <v>640</v>
      </c>
      <c r="C309" s="8" t="s">
        <v>680</v>
      </c>
      <c r="D309" s="7" t="s">
        <v>322</v>
      </c>
      <c r="E309" s="86" t="s">
        <v>478</v>
      </c>
      <c r="F309" s="78">
        <v>31.750999999999998</v>
      </c>
      <c r="G309" s="78">
        <v>5856.3466556116955</v>
      </c>
      <c r="H309" s="19">
        <v>623.47674089005068</v>
      </c>
      <c r="I309" s="19">
        <v>1751.0201253503826</v>
      </c>
      <c r="J309" s="19">
        <v>1294.6167137008413</v>
      </c>
      <c r="K309" s="19">
        <v>1240.3748332030832</v>
      </c>
      <c r="L309" s="19">
        <v>946.85824246733739</v>
      </c>
    </row>
    <row r="310" spans="1:108" s="18" customFormat="1" ht="26.4">
      <c r="A310" s="15" t="s">
        <v>326</v>
      </c>
      <c r="B310" s="15" t="s">
        <v>640</v>
      </c>
      <c r="C310" s="17" t="s">
        <v>982</v>
      </c>
      <c r="D310" s="16"/>
      <c r="E310" s="15" t="s">
        <v>478</v>
      </c>
      <c r="F310" s="98">
        <v>88.910999999999987</v>
      </c>
      <c r="G310" s="98">
        <v>5813.9751799107098</v>
      </c>
      <c r="H310" s="18">
        <v>1152.493954628786</v>
      </c>
      <c r="I310" s="18">
        <v>1638.646399208197</v>
      </c>
      <c r="J310" s="18">
        <v>1174.9746145107358</v>
      </c>
      <c r="K310" s="18">
        <v>812.1636251736445</v>
      </c>
      <c r="L310" s="18">
        <v>1035.6965863893458</v>
      </c>
      <c r="AY310" s="18">
        <f>SUM(AZ310:BD310)</f>
        <v>141094.95392666158</v>
      </c>
      <c r="AZ310" s="18">
        <v>26831.68</v>
      </c>
      <c r="BA310" s="18">
        <v>37556.409999999996</v>
      </c>
      <c r="BB310" s="18">
        <v>34944.893636363639</v>
      </c>
      <c r="BC310" s="18">
        <v>22662.891978609623</v>
      </c>
      <c r="BD310" s="18">
        <v>19099.07831168831</v>
      </c>
      <c r="BE310" s="18">
        <f t="shared" si="345"/>
        <v>141094.95392666158</v>
      </c>
      <c r="BF310" s="18">
        <f t="shared" si="346"/>
        <v>26831.68</v>
      </c>
      <c r="BG310" s="18">
        <f t="shared" si="347"/>
        <v>37556.409999999996</v>
      </c>
      <c r="BH310" s="18">
        <f t="shared" si="348"/>
        <v>34944.893636363639</v>
      </c>
      <c r="BI310" s="18">
        <f t="shared" si="349"/>
        <v>22662.891978609623</v>
      </c>
      <c r="BJ310" s="18">
        <f t="shared" si="350"/>
        <v>19099.07831168831</v>
      </c>
      <c r="BK310" s="18">
        <v>23.356999999999999</v>
      </c>
      <c r="BL310" s="18">
        <f>AY310/$BK310</f>
        <v>6040.7995002209864</v>
      </c>
      <c r="BM310" s="18">
        <f t="shared" ref="BM310:BQ310" si="378">AZ310/$BK310</f>
        <v>1148.7639679753393</v>
      </c>
      <c r="BN310" s="18">
        <f t="shared" si="378"/>
        <v>1607.9295286209701</v>
      </c>
      <c r="BO310" s="18">
        <f t="shared" si="378"/>
        <v>1496.1208047422031</v>
      </c>
      <c r="BP310" s="18">
        <f t="shared" si="378"/>
        <v>970.28265524723315</v>
      </c>
      <c r="BQ310" s="18">
        <f t="shared" si="378"/>
        <v>817.70254363524043</v>
      </c>
      <c r="BR310" s="18">
        <f t="shared" si="352"/>
        <v>23.356999999999999</v>
      </c>
      <c r="BS310" s="18">
        <f t="shared" si="353"/>
        <v>6040.7995002209864</v>
      </c>
      <c r="BT310" s="18">
        <f t="shared" si="354"/>
        <v>1148.7639679753393</v>
      </c>
      <c r="BU310" s="18">
        <f t="shared" si="355"/>
        <v>1607.9295286209701</v>
      </c>
      <c r="BV310" s="18">
        <f t="shared" si="356"/>
        <v>1496.1208047422031</v>
      </c>
      <c r="BW310" s="18">
        <f t="shared" si="357"/>
        <v>970.28265524723315</v>
      </c>
      <c r="BX310" s="18">
        <f t="shared" si="358"/>
        <v>817.70254363524043</v>
      </c>
      <c r="CK310" s="18">
        <f t="shared" si="359"/>
        <v>141094.95392666158</v>
      </c>
      <c r="CL310" s="18">
        <f t="shared" si="360"/>
        <v>26831.68</v>
      </c>
      <c r="CM310" s="18">
        <f t="shared" si="361"/>
        <v>37556.409999999996</v>
      </c>
      <c r="CN310" s="18">
        <f t="shared" si="362"/>
        <v>34944.893636363639</v>
      </c>
      <c r="CO310" s="18">
        <f t="shared" si="363"/>
        <v>22662.891978609623</v>
      </c>
      <c r="CP310" s="18">
        <f t="shared" si="364"/>
        <v>19099.07831168831</v>
      </c>
      <c r="CX310" s="18">
        <f t="shared" si="365"/>
        <v>23.356999999999999</v>
      </c>
      <c r="CY310" s="18">
        <f t="shared" si="366"/>
        <v>6040.7995002209864</v>
      </c>
      <c r="CZ310" s="18">
        <f t="shared" si="367"/>
        <v>1148.7639679753393</v>
      </c>
      <c r="DA310" s="18">
        <f t="shared" si="368"/>
        <v>1607.9295286209701</v>
      </c>
      <c r="DB310" s="18">
        <f t="shared" si="369"/>
        <v>1496.1208047422031</v>
      </c>
      <c r="DC310" s="18">
        <f t="shared" si="370"/>
        <v>970.28265524723315</v>
      </c>
      <c r="DD310" s="18">
        <f t="shared" si="371"/>
        <v>817.70254363524043</v>
      </c>
    </row>
    <row r="311" spans="1:108" ht="26.4">
      <c r="A311" s="86" t="s">
        <v>327</v>
      </c>
      <c r="B311" s="86" t="s">
        <v>640</v>
      </c>
      <c r="C311" s="8" t="s">
        <v>682</v>
      </c>
      <c r="D311" s="7" t="s">
        <v>328</v>
      </c>
      <c r="E311" s="86" t="s">
        <v>478</v>
      </c>
    </row>
    <row r="312" spans="1:108" ht="26.4">
      <c r="A312" s="86" t="s">
        <v>918</v>
      </c>
      <c r="B312" s="86" t="s">
        <v>640</v>
      </c>
      <c r="C312" s="8" t="s">
        <v>917</v>
      </c>
      <c r="D312" s="7" t="s">
        <v>330</v>
      </c>
      <c r="E312" s="86" t="s">
        <v>478</v>
      </c>
      <c r="F312" s="78">
        <v>20.864000000000001</v>
      </c>
      <c r="G312" s="78">
        <v>8314.1275324241433</v>
      </c>
      <c r="H312" s="19">
        <v>646.44986579754595</v>
      </c>
      <c r="I312" s="19">
        <v>2482.3212231595094</v>
      </c>
      <c r="J312" s="19">
        <v>1917.987849704783</v>
      </c>
      <c r="K312" s="19">
        <v>1670.1756755724662</v>
      </c>
      <c r="L312" s="19">
        <v>1597.1929181898379</v>
      </c>
    </row>
    <row r="313" spans="1:108">
      <c r="A313" s="86">
        <v>713121</v>
      </c>
      <c r="B313" s="86" t="s">
        <v>640</v>
      </c>
      <c r="C313" s="8" t="s">
        <v>331</v>
      </c>
      <c r="D313" s="4" t="s">
        <v>332</v>
      </c>
      <c r="E313" s="86" t="s">
        <v>478</v>
      </c>
    </row>
    <row r="314" spans="1:108">
      <c r="A314" s="86">
        <v>713122</v>
      </c>
      <c r="B314" s="86" t="s">
        <v>640</v>
      </c>
      <c r="C314" s="8" t="s">
        <v>991</v>
      </c>
      <c r="D314" s="4" t="s">
        <v>64</v>
      </c>
      <c r="E314" s="86" t="s">
        <v>478</v>
      </c>
    </row>
    <row r="315" spans="1:108">
      <c r="A315" s="86" t="s">
        <v>334</v>
      </c>
      <c r="B315" s="86" t="s">
        <v>640</v>
      </c>
      <c r="C315" s="8" t="s">
        <v>335</v>
      </c>
      <c r="D315" s="11" t="s">
        <v>24</v>
      </c>
      <c r="E315" s="86" t="s">
        <v>478</v>
      </c>
    </row>
    <row r="316" spans="1:108">
      <c r="A316" s="2">
        <v>713141</v>
      </c>
      <c r="B316" s="86" t="s">
        <v>640</v>
      </c>
      <c r="C316" s="4" t="s">
        <v>336</v>
      </c>
      <c r="D316" s="4" t="s">
        <v>191</v>
      </c>
      <c r="E316" s="86" t="s">
        <v>478</v>
      </c>
    </row>
    <row r="317" spans="1:108">
      <c r="A317" s="2" t="s">
        <v>790</v>
      </c>
      <c r="B317" s="86" t="s">
        <v>640</v>
      </c>
      <c r="C317" s="8" t="s">
        <v>351</v>
      </c>
      <c r="D317" s="4" t="s">
        <v>311</v>
      </c>
      <c r="E317" s="67" t="s">
        <v>792</v>
      </c>
      <c r="F317" s="78">
        <v>41.092999999999996</v>
      </c>
      <c r="G317" s="78">
        <v>53406.464110469577</v>
      </c>
      <c r="H317" s="19">
        <v>41521.978439150225</v>
      </c>
      <c r="I317" s="19">
        <v>2210.2698756479203</v>
      </c>
      <c r="J317" s="19">
        <v>3549.4918206263337</v>
      </c>
      <c r="K317" s="19">
        <v>2932.0000221632677</v>
      </c>
      <c r="L317" s="19">
        <v>3192.7239528818263</v>
      </c>
    </row>
    <row r="318" spans="1:108">
      <c r="A318" s="2" t="s">
        <v>791</v>
      </c>
      <c r="B318" s="86" t="s">
        <v>640</v>
      </c>
      <c r="C318" s="8" t="s">
        <v>353</v>
      </c>
      <c r="D318" s="4" t="s">
        <v>285</v>
      </c>
      <c r="E318" s="67" t="s">
        <v>793</v>
      </c>
      <c r="F318" s="78">
        <v>8.8989999999999991</v>
      </c>
      <c r="G318" s="78">
        <v>105937.92704129677</v>
      </c>
      <c r="H318" s="19">
        <v>101165.2219350489</v>
      </c>
      <c r="I318" s="19">
        <v>2191.8002022699179</v>
      </c>
      <c r="J318" s="19">
        <v>819.35238233438599</v>
      </c>
      <c r="K318" s="19">
        <v>1013.0027067037333</v>
      </c>
      <c r="L318" s="19">
        <v>748.54981493983678</v>
      </c>
    </row>
    <row r="319" spans="1:108">
      <c r="A319" s="2" t="s">
        <v>337</v>
      </c>
      <c r="B319" s="86" t="s">
        <v>640</v>
      </c>
      <c r="C319" s="4" t="s">
        <v>684</v>
      </c>
      <c r="D319" s="4"/>
      <c r="E319" s="86" t="s">
        <v>478</v>
      </c>
    </row>
    <row r="320" spans="1:108">
      <c r="A320" s="2" t="s">
        <v>338</v>
      </c>
      <c r="B320" s="86" t="s">
        <v>640</v>
      </c>
      <c r="C320" s="4" t="s">
        <v>685</v>
      </c>
      <c r="D320" s="4"/>
      <c r="E320" s="86" t="s">
        <v>478</v>
      </c>
    </row>
    <row r="321" spans="1:94">
      <c r="A321" s="2" t="s">
        <v>339</v>
      </c>
      <c r="B321" s="86" t="s">
        <v>640</v>
      </c>
      <c r="C321" s="4" t="s">
        <v>685</v>
      </c>
      <c r="D321" s="4"/>
      <c r="E321" s="86" t="s">
        <v>478</v>
      </c>
    </row>
    <row r="322" spans="1:94">
      <c r="A322" s="2" t="s">
        <v>340</v>
      </c>
      <c r="B322" s="86" t="s">
        <v>640</v>
      </c>
      <c r="C322" s="4" t="s">
        <v>686</v>
      </c>
      <c r="D322" s="4"/>
      <c r="E322" s="86" t="s">
        <v>478</v>
      </c>
    </row>
    <row r="323" spans="1:94">
      <c r="A323" s="2" t="s">
        <v>341</v>
      </c>
      <c r="B323" s="86" t="s">
        <v>640</v>
      </c>
      <c r="C323" s="4" t="s">
        <v>687</v>
      </c>
      <c r="D323" s="4"/>
      <c r="E323" s="86" t="s">
        <v>478</v>
      </c>
    </row>
    <row r="324" spans="1:94">
      <c r="A324" s="2" t="s">
        <v>342</v>
      </c>
      <c r="B324" s="86" t="s">
        <v>640</v>
      </c>
      <c r="C324" s="4" t="s">
        <v>688</v>
      </c>
      <c r="D324" s="4"/>
      <c r="E324" s="86" t="s">
        <v>478</v>
      </c>
    </row>
    <row r="325" spans="1:94">
      <c r="A325" s="2" t="s">
        <v>343</v>
      </c>
      <c r="B325" s="86" t="s">
        <v>640</v>
      </c>
      <c r="C325" s="4" t="s">
        <v>689</v>
      </c>
      <c r="D325" s="4"/>
      <c r="E325" s="86" t="s">
        <v>478</v>
      </c>
    </row>
    <row r="326" spans="1:94">
      <c r="A326" s="2" t="s">
        <v>344</v>
      </c>
      <c r="B326" s="86" t="s">
        <v>640</v>
      </c>
      <c r="C326" s="8" t="s">
        <v>345</v>
      </c>
      <c r="D326" s="4" t="s">
        <v>64</v>
      </c>
      <c r="E326" s="86" t="s">
        <v>478</v>
      </c>
    </row>
    <row r="327" spans="1:94">
      <c r="A327" s="2" t="s">
        <v>346</v>
      </c>
      <c r="B327" s="86" t="s">
        <v>640</v>
      </c>
      <c r="C327" s="8" t="s">
        <v>347</v>
      </c>
      <c r="D327" s="4" t="s">
        <v>348</v>
      </c>
      <c r="E327" s="86" t="s">
        <v>478</v>
      </c>
    </row>
    <row r="328" spans="1:94">
      <c r="A328" s="2" t="s">
        <v>349</v>
      </c>
      <c r="B328" s="86" t="s">
        <v>640</v>
      </c>
      <c r="C328" s="8" t="s">
        <v>690</v>
      </c>
      <c r="D328" s="4"/>
      <c r="E328" s="86" t="s">
        <v>478</v>
      </c>
    </row>
    <row r="329" spans="1:94">
      <c r="A329" s="2" t="s">
        <v>350</v>
      </c>
      <c r="B329" s="86" t="s">
        <v>640</v>
      </c>
      <c r="C329" s="8" t="s">
        <v>351</v>
      </c>
      <c r="D329" s="4" t="s">
        <v>311</v>
      </c>
      <c r="E329" s="86" t="s">
        <v>478</v>
      </c>
    </row>
    <row r="330" spans="1:94">
      <c r="A330" s="2" t="s">
        <v>352</v>
      </c>
      <c r="B330" s="86" t="s">
        <v>640</v>
      </c>
      <c r="C330" s="8" t="s">
        <v>353</v>
      </c>
      <c r="D330" s="4" t="s">
        <v>285</v>
      </c>
      <c r="E330" s="86" t="s">
        <v>478</v>
      </c>
    </row>
    <row r="331" spans="1:94">
      <c r="A331" s="2" t="s">
        <v>354</v>
      </c>
      <c r="B331" s="86" t="s">
        <v>635</v>
      </c>
      <c r="C331" s="8" t="s">
        <v>691</v>
      </c>
      <c r="D331" s="4"/>
      <c r="E331" s="86" t="s">
        <v>478</v>
      </c>
    </row>
    <row r="332" spans="1:94">
      <c r="A332" s="2" t="s">
        <v>355</v>
      </c>
      <c r="B332" s="86" t="s">
        <v>635</v>
      </c>
      <c r="C332" s="8" t="s">
        <v>692</v>
      </c>
      <c r="D332" s="4"/>
      <c r="E332" s="86" t="s">
        <v>478</v>
      </c>
    </row>
    <row r="333" spans="1:94">
      <c r="A333" s="2" t="s">
        <v>356</v>
      </c>
      <c r="B333" s="86" t="s">
        <v>635</v>
      </c>
      <c r="C333" s="8" t="s">
        <v>693</v>
      </c>
      <c r="D333" s="4"/>
      <c r="E333" s="86" t="s">
        <v>478</v>
      </c>
    </row>
    <row r="334" spans="1:94">
      <c r="A334" s="2"/>
      <c r="B334" s="86"/>
      <c r="C334" s="8" t="s">
        <v>639</v>
      </c>
      <c r="D334" s="4"/>
      <c r="E334" s="86"/>
      <c r="S334" s="19">
        <f>SUM(T334:X334)</f>
        <v>57013.10967741935</v>
      </c>
      <c r="V334" s="19">
        <v>0</v>
      </c>
      <c r="W334" s="19">
        <v>0</v>
      </c>
      <c r="X334" s="19">
        <v>57013.10967741935</v>
      </c>
      <c r="AY334" s="19">
        <f>SUM(AZ334:BD334)</f>
        <v>38212.378571428577</v>
      </c>
      <c r="BB334" s="19">
        <v>0</v>
      </c>
      <c r="BC334" s="19">
        <v>0</v>
      </c>
      <c r="BD334" s="19">
        <v>38212.378571428577</v>
      </c>
    </row>
    <row r="335" spans="1:94" s="85" customFormat="1">
      <c r="A335" s="95"/>
      <c r="B335" s="95"/>
      <c r="C335" s="92" t="s">
        <v>774</v>
      </c>
      <c r="D335" s="96"/>
      <c r="E335" s="95"/>
      <c r="M335" s="85">
        <f>SUM(N335:R335)</f>
        <v>1620335.5300000003</v>
      </c>
      <c r="N335" s="85">
        <v>253361.55000000002</v>
      </c>
      <c r="O335" s="85">
        <v>349842.92000000004</v>
      </c>
      <c r="P335" s="85">
        <v>341704.33</v>
      </c>
      <c r="Q335" s="85">
        <v>288592.65000000002</v>
      </c>
      <c r="R335" s="85">
        <v>386834.08</v>
      </c>
      <c r="S335" s="85">
        <f>SUM(S269:S333)</f>
        <v>1509374.4123159565</v>
      </c>
      <c r="T335" s="85">
        <f t="shared" ref="T335:X335" si="379">SUM(T269:T333)</f>
        <v>248097.32</v>
      </c>
      <c r="U335" s="85">
        <f t="shared" si="379"/>
        <v>350695.66000000003</v>
      </c>
      <c r="V335" s="85">
        <f t="shared" si="379"/>
        <v>323719.89157894731</v>
      </c>
      <c r="W335" s="85">
        <f t="shared" si="379"/>
        <v>274399.56885245902</v>
      </c>
      <c r="X335" s="85">
        <f t="shared" si="379"/>
        <v>312461.97188455012</v>
      </c>
      <c r="AS335" s="85">
        <f>SUM(AT335:AX335)</f>
        <v>1736844.48</v>
      </c>
      <c r="AT335" s="85">
        <v>403098.97</v>
      </c>
      <c r="AU335" s="85">
        <v>436176.88999999984</v>
      </c>
      <c r="AV335" s="85">
        <v>384393.83</v>
      </c>
      <c r="AW335" s="85">
        <v>264872.55</v>
      </c>
      <c r="AX335" s="85">
        <v>248302.24</v>
      </c>
      <c r="AY335" s="85">
        <f>SUM(AY269:AY333)</f>
        <v>1717149.9108861727</v>
      </c>
      <c r="AZ335" s="85">
        <f t="shared" ref="AZ335:BD335" si="380">SUM(AZ269:AZ333)</f>
        <v>412200.73</v>
      </c>
      <c r="BA335" s="85">
        <f t="shared" si="380"/>
        <v>434409.85999999993</v>
      </c>
      <c r="BB335" s="85">
        <f t="shared" si="380"/>
        <v>384905.82181818184</v>
      </c>
      <c r="BC335" s="85">
        <f t="shared" si="380"/>
        <v>267734.17919786094</v>
      </c>
      <c r="BD335" s="85">
        <f t="shared" si="380"/>
        <v>217899.31987012987</v>
      </c>
      <c r="BE335" s="85">
        <f>SUM(BE269:BE333)</f>
        <v>3226524.323202129</v>
      </c>
      <c r="BF335" s="85">
        <f t="shared" ref="BF335:BJ335" si="381">SUM(BF269:BF333)</f>
        <v>660298.05000000005</v>
      </c>
      <c r="BG335" s="85">
        <f t="shared" si="381"/>
        <v>785105.52000000014</v>
      </c>
      <c r="BH335" s="85">
        <f t="shared" si="381"/>
        <v>708625.71339712932</v>
      </c>
      <c r="BI335" s="85">
        <f t="shared" si="381"/>
        <v>542133.74805032008</v>
      </c>
      <c r="BJ335" s="85">
        <f t="shared" si="381"/>
        <v>530361.29175467999</v>
      </c>
      <c r="BY335" s="85">
        <f>SUM(BZ335:CD335)</f>
        <v>2260888.8199999998</v>
      </c>
      <c r="BZ335" s="85">
        <v>910796.69000000006</v>
      </c>
      <c r="CA335" s="85">
        <v>475085.13</v>
      </c>
      <c r="CB335" s="85">
        <v>362814.49</v>
      </c>
      <c r="CC335" s="85">
        <v>266047.40000000002</v>
      </c>
      <c r="CD335" s="85">
        <v>246145.11</v>
      </c>
      <c r="CE335" s="85">
        <f>SUM(CE269:CE333)</f>
        <v>2243885.2460409622</v>
      </c>
      <c r="CF335" s="85">
        <f t="shared" ref="CF335:CJ335" si="382">SUM(CF269:CF333)</f>
        <v>884318.97</v>
      </c>
      <c r="CG335" s="85">
        <f t="shared" si="382"/>
        <v>482956.45999999996</v>
      </c>
      <c r="CH335" s="85">
        <f t="shared" si="382"/>
        <v>368904.5214456328</v>
      </c>
      <c r="CI335" s="85">
        <f t="shared" si="382"/>
        <v>259732.84496889665</v>
      </c>
      <c r="CJ335" s="85">
        <f t="shared" si="382"/>
        <v>247972.44962643238</v>
      </c>
      <c r="CK335" s="85">
        <f>SUM(CK269:CK333)</f>
        <v>5470409.5692430912</v>
      </c>
      <c r="CL335" s="85">
        <f t="shared" ref="CL335:CP335" si="383">SUM(CL269:CL333)</f>
        <v>1544617.0199999998</v>
      </c>
      <c r="CM335" s="85">
        <f t="shared" si="383"/>
        <v>1268061.98</v>
      </c>
      <c r="CN335" s="85">
        <f t="shared" si="383"/>
        <v>1077530.2348427619</v>
      </c>
      <c r="CO335" s="85">
        <f t="shared" si="383"/>
        <v>801866.59301921655</v>
      </c>
      <c r="CP335" s="85">
        <f t="shared" si="383"/>
        <v>778333.74138111225</v>
      </c>
    </row>
    <row r="336" spans="1:94">
      <c r="A336" s="86" t="s">
        <v>357</v>
      </c>
      <c r="B336" s="86" t="s">
        <v>694</v>
      </c>
      <c r="C336" s="8" t="s">
        <v>695</v>
      </c>
      <c r="D336" s="7" t="s">
        <v>696</v>
      </c>
      <c r="E336" s="86" t="s">
        <v>697</v>
      </c>
    </row>
    <row r="337" spans="1:108">
      <c r="A337" s="86" t="s">
        <v>358</v>
      </c>
      <c r="B337" s="86" t="s">
        <v>694</v>
      </c>
      <c r="C337" s="8" t="s">
        <v>698</v>
      </c>
      <c r="D337" s="7" t="s">
        <v>359</v>
      </c>
      <c r="E337" s="86" t="s">
        <v>697</v>
      </c>
    </row>
    <row r="338" spans="1:108">
      <c r="A338" s="86" t="s">
        <v>360</v>
      </c>
      <c r="B338" s="86" t="s">
        <v>694</v>
      </c>
      <c r="C338" s="8" t="s">
        <v>699</v>
      </c>
      <c r="D338" s="7" t="s">
        <v>276</v>
      </c>
      <c r="E338" s="86" t="s">
        <v>697</v>
      </c>
    </row>
    <row r="339" spans="1:108">
      <c r="A339" s="86" t="s">
        <v>361</v>
      </c>
      <c r="B339" s="86" t="s">
        <v>694</v>
      </c>
      <c r="C339" s="8" t="s">
        <v>830</v>
      </c>
      <c r="D339" s="7" t="s">
        <v>362</v>
      </c>
      <c r="E339" s="86" t="s">
        <v>697</v>
      </c>
    </row>
    <row r="340" spans="1:108">
      <c r="A340" s="86" t="s">
        <v>363</v>
      </c>
      <c r="B340" s="86" t="s">
        <v>694</v>
      </c>
      <c r="C340" s="8" t="s">
        <v>831</v>
      </c>
      <c r="D340" s="7" t="s">
        <v>364</v>
      </c>
      <c r="E340" s="86" t="s">
        <v>697</v>
      </c>
    </row>
    <row r="341" spans="1:108">
      <c r="A341" s="86" t="s">
        <v>365</v>
      </c>
      <c r="B341" s="86" t="s">
        <v>694</v>
      </c>
      <c r="C341" s="65" t="s">
        <v>832</v>
      </c>
      <c r="D341" s="7" t="s">
        <v>366</v>
      </c>
      <c r="E341" s="86" t="s">
        <v>697</v>
      </c>
    </row>
    <row r="342" spans="1:108">
      <c r="A342" s="86" t="s">
        <v>367</v>
      </c>
      <c r="B342" s="86" t="s">
        <v>694</v>
      </c>
      <c r="C342" s="8" t="s">
        <v>827</v>
      </c>
      <c r="D342" s="7" t="s">
        <v>368</v>
      </c>
      <c r="E342" s="86" t="s">
        <v>697</v>
      </c>
      <c r="F342" s="78">
        <v>60.318999999999996</v>
      </c>
      <c r="G342" s="78">
        <v>10206.485347340296</v>
      </c>
      <c r="H342" s="19">
        <v>5672.5007045872781</v>
      </c>
      <c r="I342" s="19">
        <v>2740.991229960709</v>
      </c>
      <c r="J342" s="19">
        <v>543.28647846528838</v>
      </c>
      <c r="K342" s="19">
        <v>783.67863831889827</v>
      </c>
      <c r="L342" s="19">
        <v>466.0282960081243</v>
      </c>
    </row>
    <row r="343" spans="1:108">
      <c r="A343" s="86" t="s">
        <v>369</v>
      </c>
      <c r="B343" s="86" t="s">
        <v>694</v>
      </c>
      <c r="C343" s="8" t="s">
        <v>829</v>
      </c>
      <c r="D343" s="7"/>
      <c r="E343" s="86" t="s">
        <v>697</v>
      </c>
    </row>
    <row r="344" spans="1:108">
      <c r="A344" s="86" t="s">
        <v>370</v>
      </c>
      <c r="B344" s="86" t="s">
        <v>694</v>
      </c>
      <c r="C344" s="8" t="s">
        <v>828</v>
      </c>
      <c r="D344" s="7" t="s">
        <v>371</v>
      </c>
      <c r="E344" s="86" t="s">
        <v>697</v>
      </c>
    </row>
    <row r="345" spans="1:108">
      <c r="A345" s="86" t="s">
        <v>372</v>
      </c>
      <c r="B345" s="86" t="s">
        <v>694</v>
      </c>
      <c r="C345" s="8" t="s">
        <v>706</v>
      </c>
      <c r="D345" s="7" t="s">
        <v>373</v>
      </c>
      <c r="E345" s="86" t="s">
        <v>697</v>
      </c>
    </row>
    <row r="346" spans="1:108">
      <c r="A346" s="86" t="s">
        <v>374</v>
      </c>
      <c r="B346" s="86" t="s">
        <v>694</v>
      </c>
      <c r="C346" s="8" t="s">
        <v>707</v>
      </c>
      <c r="D346" s="7" t="s">
        <v>375</v>
      </c>
      <c r="E346" s="86" t="s">
        <v>697</v>
      </c>
    </row>
    <row r="347" spans="1:108" s="18" customFormat="1">
      <c r="A347" s="15" t="s">
        <v>914</v>
      </c>
      <c r="B347" s="15" t="s">
        <v>694</v>
      </c>
      <c r="C347" s="17" t="s">
        <v>913</v>
      </c>
      <c r="D347" s="16" t="s">
        <v>377</v>
      </c>
      <c r="E347" s="15" t="s">
        <v>697</v>
      </c>
      <c r="F347" s="78">
        <v>6.9409999999999998</v>
      </c>
      <c r="G347" s="78">
        <v>16922.691161215967</v>
      </c>
      <c r="H347" s="19">
        <v>8514.1953608990061</v>
      </c>
      <c r="I347" s="19">
        <v>3415.823368390722</v>
      </c>
      <c r="J347" s="19">
        <v>1571.1377035009364</v>
      </c>
      <c r="K347" s="19">
        <v>1964.9651347068148</v>
      </c>
      <c r="L347" s="19">
        <v>1456.5695937184842</v>
      </c>
      <c r="S347" s="18">
        <f>SUM(T347:X347)</f>
        <v>35166.591678427423</v>
      </c>
      <c r="T347" s="18">
        <v>16579.550000000003</v>
      </c>
      <c r="U347" s="18">
        <v>5834.8500000000013</v>
      </c>
      <c r="V347" s="18">
        <v>3199.4409375000005</v>
      </c>
      <c r="W347" s="18">
        <v>7751.6484375</v>
      </c>
      <c r="X347" s="18">
        <v>1801.102303427419</v>
      </c>
      <c r="Y347" s="18">
        <v>35166.591678427423</v>
      </c>
      <c r="Z347" s="18">
        <v>16579.550000000003</v>
      </c>
      <c r="AA347" s="18">
        <v>5834.8500000000013</v>
      </c>
      <c r="AB347" s="18">
        <v>3199.4409375000005</v>
      </c>
      <c r="AC347" s="18">
        <v>7751.6484375</v>
      </c>
      <c r="AD347" s="18">
        <v>1801.102303427419</v>
      </c>
      <c r="AE347" s="18">
        <v>1.8720000000000001</v>
      </c>
      <c r="AF347" s="18">
        <f>S347/$AE347</f>
        <v>18785.572477792426</v>
      </c>
      <c r="AG347" s="18">
        <f t="shared" ref="AG347:AK347" si="384">T347/$AE347</f>
        <v>8856.5972222222226</v>
      </c>
      <c r="AH347" s="18">
        <f t="shared" si="384"/>
        <v>3116.9070512820517</v>
      </c>
      <c r="AI347" s="18">
        <f t="shared" si="384"/>
        <v>1709.1030649038464</v>
      </c>
      <c r="AJ347" s="18">
        <f t="shared" si="384"/>
        <v>4140.8378405448711</v>
      </c>
      <c r="AK347" s="18">
        <f t="shared" si="384"/>
        <v>962.12729883943314</v>
      </c>
      <c r="AL347" s="18">
        <v>1.8720000000000001</v>
      </c>
      <c r="AM347" s="18">
        <v>18785.572477792426</v>
      </c>
      <c r="AN347" s="18">
        <v>8856.5972222222226</v>
      </c>
      <c r="AO347" s="18">
        <v>3116.9070512820517</v>
      </c>
      <c r="AP347" s="18">
        <v>1709.1030649038464</v>
      </c>
      <c r="AQ347" s="18">
        <v>4140.8378405448711</v>
      </c>
      <c r="AR347" s="18">
        <v>962.12729883943314</v>
      </c>
      <c r="BE347" s="18">
        <f>Y347+AY347</f>
        <v>35166.591678427423</v>
      </c>
      <c r="BF347" s="18">
        <f t="shared" ref="BF347:BJ347" si="385">Z347+AZ347</f>
        <v>16579.550000000003</v>
      </c>
      <c r="BG347" s="18">
        <f t="shared" si="385"/>
        <v>5834.8500000000013</v>
      </c>
      <c r="BH347" s="18">
        <f t="shared" si="385"/>
        <v>3199.4409375000005</v>
      </c>
      <c r="BI347" s="18">
        <f t="shared" si="385"/>
        <v>7751.6484375</v>
      </c>
      <c r="BJ347" s="18">
        <f t="shared" si="385"/>
        <v>1801.102303427419</v>
      </c>
      <c r="BR347" s="18">
        <f>AL347+BK347</f>
        <v>1.8720000000000001</v>
      </c>
      <c r="BS347" s="18">
        <f>BE347/$BR347</f>
        <v>18785.572477792426</v>
      </c>
      <c r="BT347" s="18">
        <f t="shared" ref="BT347:BX347" si="386">BF347/$BR347</f>
        <v>8856.5972222222226</v>
      </c>
      <c r="BU347" s="18">
        <f t="shared" si="386"/>
        <v>3116.9070512820517</v>
      </c>
      <c r="BV347" s="18">
        <f t="shared" si="386"/>
        <v>1709.1030649038464</v>
      </c>
      <c r="BW347" s="18">
        <f t="shared" si="386"/>
        <v>4140.8378405448711</v>
      </c>
      <c r="BX347" s="18">
        <f t="shared" si="386"/>
        <v>962.12729883943314</v>
      </c>
      <c r="CK347" s="18">
        <f>BE347+CE347</f>
        <v>35166.591678427423</v>
      </c>
      <c r="CL347" s="18">
        <f t="shared" ref="CL347:CP347" si="387">BF347+CF347</f>
        <v>16579.550000000003</v>
      </c>
      <c r="CM347" s="18">
        <f t="shared" si="387"/>
        <v>5834.8500000000013</v>
      </c>
      <c r="CN347" s="18">
        <f t="shared" si="387"/>
        <v>3199.4409375000005</v>
      </c>
      <c r="CO347" s="18">
        <f t="shared" si="387"/>
        <v>7751.6484375</v>
      </c>
      <c r="CP347" s="18">
        <f t="shared" si="387"/>
        <v>1801.102303427419</v>
      </c>
      <c r="CX347" s="18">
        <f>BR347+CQ347</f>
        <v>1.8720000000000001</v>
      </c>
      <c r="CY347" s="18">
        <f>CK347/$CX347</f>
        <v>18785.572477792426</v>
      </c>
      <c r="CZ347" s="18">
        <f t="shared" ref="CZ347:DD347" si="388">CL347/$CX347</f>
        <v>8856.5972222222226</v>
      </c>
      <c r="DA347" s="18">
        <f t="shared" si="388"/>
        <v>3116.9070512820517</v>
      </c>
      <c r="DB347" s="18">
        <f t="shared" si="388"/>
        <v>1709.1030649038464</v>
      </c>
      <c r="DC347" s="18">
        <f t="shared" si="388"/>
        <v>4140.8378405448711</v>
      </c>
      <c r="DD347" s="18">
        <f t="shared" si="388"/>
        <v>962.12729883943314</v>
      </c>
    </row>
    <row r="348" spans="1:108" s="18" customFormat="1" ht="26.4">
      <c r="A348" s="15" t="s">
        <v>826</v>
      </c>
      <c r="B348" s="15" t="s">
        <v>694</v>
      </c>
      <c r="C348" s="17" t="s">
        <v>833</v>
      </c>
      <c r="D348" s="16" t="s">
        <v>834</v>
      </c>
      <c r="E348" s="15" t="s">
        <v>697</v>
      </c>
      <c r="F348" s="78">
        <v>56.38000000000001</v>
      </c>
      <c r="G348" s="78">
        <v>19920.559889966771</v>
      </c>
      <c r="H348" s="19">
        <v>11684.509577864492</v>
      </c>
      <c r="I348" s="19">
        <v>4361.9329549485628</v>
      </c>
      <c r="J348" s="19">
        <v>1190.4766204013322</v>
      </c>
      <c r="K348" s="19">
        <v>1656.2533515888827</v>
      </c>
      <c r="L348" s="19">
        <v>1027.387385163506</v>
      </c>
      <c r="S348" s="18">
        <f>SUM(T348:X348)</f>
        <v>73188.392797379027</v>
      </c>
      <c r="T348" s="18">
        <v>38194.799999999988</v>
      </c>
      <c r="U348" s="18">
        <v>13739.94</v>
      </c>
      <c r="V348" s="18">
        <v>5332.4015625000002</v>
      </c>
      <c r="W348" s="18">
        <v>12919.4140625</v>
      </c>
      <c r="X348" s="18">
        <v>3001.8371723790319</v>
      </c>
      <c r="Y348" s="18">
        <v>73188.392797379027</v>
      </c>
      <c r="Z348" s="18">
        <v>38194.799999999988</v>
      </c>
      <c r="AA348" s="18">
        <v>13739.94</v>
      </c>
      <c r="AB348" s="18">
        <v>5332.4015625000002</v>
      </c>
      <c r="AC348" s="18">
        <v>12919.4140625</v>
      </c>
      <c r="AD348" s="18">
        <v>3001.8371723790319</v>
      </c>
      <c r="AE348" s="18">
        <v>3.0750000000000002</v>
      </c>
      <c r="AF348" s="18">
        <f t="shared" ref="AF348:AF375" si="389">S348/$AE348</f>
        <v>23801.103348741144</v>
      </c>
      <c r="AG348" s="18">
        <f t="shared" ref="AG348:AG375" si="390">T348/$AE348</f>
        <v>12421.073170731703</v>
      </c>
      <c r="AH348" s="18">
        <f t="shared" ref="AH348:AH375" si="391">U348/$AE348</f>
        <v>4468.2731707317071</v>
      </c>
      <c r="AI348" s="18">
        <f t="shared" ref="AI348:AI375" si="392">V348/$AE348</f>
        <v>1734.1143292682927</v>
      </c>
      <c r="AJ348" s="18">
        <f t="shared" ref="AJ348:AJ375" si="393">W348/$AE348</f>
        <v>4201.4354674796741</v>
      </c>
      <c r="AK348" s="18">
        <f t="shared" ref="AK348:AK375" si="394">X348/$AE348</f>
        <v>976.20721052976637</v>
      </c>
      <c r="AL348" s="18">
        <v>3.0750000000000002</v>
      </c>
      <c r="AM348" s="18">
        <v>23801.103348741144</v>
      </c>
      <c r="AN348" s="18">
        <v>12421.073170731703</v>
      </c>
      <c r="AO348" s="18">
        <v>4468.2731707317071</v>
      </c>
      <c r="AP348" s="18">
        <v>1734.1143292682927</v>
      </c>
      <c r="AQ348" s="18">
        <v>4201.4354674796741</v>
      </c>
      <c r="AR348" s="18">
        <v>976.20721052976637</v>
      </c>
      <c r="BE348" s="18">
        <f t="shared" ref="BE348:BE375" si="395">Y348+AY348</f>
        <v>73188.392797379027</v>
      </c>
      <c r="BF348" s="18">
        <f t="shared" ref="BF348:BF375" si="396">Z348+AZ348</f>
        <v>38194.799999999988</v>
      </c>
      <c r="BG348" s="18">
        <f t="shared" ref="BG348:BG375" si="397">AA348+BA348</f>
        <v>13739.94</v>
      </c>
      <c r="BH348" s="18">
        <f t="shared" ref="BH348:BH375" si="398">AB348+BB348</f>
        <v>5332.4015625000002</v>
      </c>
      <c r="BI348" s="18">
        <f t="shared" ref="BI348:BI375" si="399">AC348+BC348</f>
        <v>12919.4140625</v>
      </c>
      <c r="BJ348" s="18">
        <f t="shared" ref="BJ348:BJ375" si="400">AD348+BD348</f>
        <v>3001.8371723790319</v>
      </c>
      <c r="BR348" s="18">
        <f t="shared" ref="BR348:BR375" si="401">AL348+BK348</f>
        <v>3.0750000000000002</v>
      </c>
      <c r="BS348" s="18">
        <f t="shared" ref="BS348:BS375" si="402">BE348/$BR348</f>
        <v>23801.103348741144</v>
      </c>
      <c r="BT348" s="18">
        <f t="shared" ref="BT348:BT375" si="403">BF348/$BR348</f>
        <v>12421.073170731703</v>
      </c>
      <c r="BU348" s="18">
        <f t="shared" ref="BU348:BU375" si="404">BG348/$BR348</f>
        <v>4468.2731707317071</v>
      </c>
      <c r="BV348" s="18">
        <f t="shared" ref="BV348:BV375" si="405">BH348/$BR348</f>
        <v>1734.1143292682927</v>
      </c>
      <c r="BW348" s="18">
        <f t="shared" ref="BW348:BW375" si="406">BI348/$BR348</f>
        <v>4201.4354674796741</v>
      </c>
      <c r="BX348" s="18">
        <f t="shared" ref="BX348:BX375" si="407">BJ348/$BR348</f>
        <v>976.20721052976637</v>
      </c>
      <c r="CK348" s="18">
        <f t="shared" ref="CK348:CK375" si="408">BE348+CE348</f>
        <v>73188.392797379027</v>
      </c>
      <c r="CL348" s="18">
        <f t="shared" ref="CL348:CL375" si="409">BF348+CF348</f>
        <v>38194.799999999988</v>
      </c>
      <c r="CM348" s="18">
        <f t="shared" ref="CM348:CM375" si="410">BG348+CG348</f>
        <v>13739.94</v>
      </c>
      <c r="CN348" s="18">
        <f t="shared" ref="CN348:CN375" si="411">BH348+CH348</f>
        <v>5332.4015625000002</v>
      </c>
      <c r="CO348" s="18">
        <f t="shared" ref="CO348:CO375" si="412">BI348+CI348</f>
        <v>12919.4140625</v>
      </c>
      <c r="CP348" s="18">
        <f t="shared" ref="CP348:CP375" si="413">BJ348+CJ348</f>
        <v>3001.8371723790319</v>
      </c>
      <c r="CX348" s="18">
        <f t="shared" ref="CX348:CX375" si="414">BR348+CQ348</f>
        <v>3.0750000000000002</v>
      </c>
      <c r="CY348" s="18">
        <f t="shared" ref="CY348:CY375" si="415">CK348/$CX348</f>
        <v>23801.103348741144</v>
      </c>
      <c r="CZ348" s="18">
        <f t="shared" ref="CZ348:CZ375" si="416">CL348/$CX348</f>
        <v>12421.073170731703</v>
      </c>
      <c r="DA348" s="18">
        <f t="shared" ref="DA348:DA375" si="417">CM348/$CX348</f>
        <v>4468.2731707317071</v>
      </c>
      <c r="DB348" s="18">
        <f t="shared" ref="DB348:DB375" si="418">CN348/$CX348</f>
        <v>1734.1143292682927</v>
      </c>
      <c r="DC348" s="18">
        <f t="shared" ref="DC348:DC375" si="419">CO348/$CX348</f>
        <v>4201.4354674796741</v>
      </c>
      <c r="DD348" s="18">
        <f t="shared" ref="DD348:DD375" si="420">CP348/$CX348</f>
        <v>976.20721052976637</v>
      </c>
    </row>
    <row r="349" spans="1:108" s="18" customFormat="1">
      <c r="A349" s="15" t="s">
        <v>824</v>
      </c>
      <c r="B349" s="15" t="s">
        <v>694</v>
      </c>
      <c r="C349" s="17" t="s">
        <v>1063</v>
      </c>
      <c r="D349" s="16" t="s">
        <v>825</v>
      </c>
      <c r="E349" s="15" t="s">
        <v>697</v>
      </c>
      <c r="F349" s="98">
        <v>145.74</v>
      </c>
      <c r="G349" s="98">
        <v>12438.702206274233</v>
      </c>
      <c r="H349" s="18">
        <v>6770.5929051735975</v>
      </c>
      <c r="I349" s="18">
        <v>2594.4639769452447</v>
      </c>
      <c r="J349" s="18">
        <v>839.06524706541063</v>
      </c>
      <c r="K349" s="18">
        <v>1455.2264904791816</v>
      </c>
      <c r="L349" s="18">
        <v>779.3535866107992</v>
      </c>
      <c r="CE349" s="18">
        <f>SUM(CF349:CJ349)</f>
        <v>197238.3514170507</v>
      </c>
      <c r="CF349" s="18">
        <v>91983.8</v>
      </c>
      <c r="CG349" s="18">
        <v>33667.269999999997</v>
      </c>
      <c r="CH349" s="18">
        <v>7142.1787096774187</v>
      </c>
      <c r="CI349" s="18">
        <v>37067.194919354835</v>
      </c>
      <c r="CJ349" s="18">
        <v>27377.907788018427</v>
      </c>
      <c r="CK349" s="18">
        <f t="shared" si="408"/>
        <v>197238.3514170507</v>
      </c>
      <c r="CL349" s="18">
        <f t="shared" si="409"/>
        <v>91983.8</v>
      </c>
      <c r="CM349" s="18">
        <f t="shared" si="410"/>
        <v>33667.269999999997</v>
      </c>
      <c r="CN349" s="18">
        <f t="shared" si="411"/>
        <v>7142.1787096774187</v>
      </c>
      <c r="CO349" s="18">
        <f t="shared" si="412"/>
        <v>37067.194919354835</v>
      </c>
      <c r="CP349" s="18">
        <f t="shared" si="413"/>
        <v>27377.907788018427</v>
      </c>
      <c r="CQ349" s="18">
        <v>13.452999999999999</v>
      </c>
      <c r="CR349" s="18">
        <f>CE349/$CQ349</f>
        <v>14661.291267156077</v>
      </c>
      <c r="CS349" s="18">
        <f t="shared" ref="CS349:CW349" si="421">CF349/$CQ349</f>
        <v>6837.4191630119685</v>
      </c>
      <c r="CT349" s="18">
        <f t="shared" si="421"/>
        <v>2502.5845536311604</v>
      </c>
      <c r="CU349" s="18">
        <f t="shared" si="421"/>
        <v>530.89858839496162</v>
      </c>
      <c r="CV349" s="18">
        <f t="shared" si="421"/>
        <v>2755.3107053709091</v>
      </c>
      <c r="CW349" s="18">
        <f t="shared" si="421"/>
        <v>2035.0782567470771</v>
      </c>
      <c r="CX349" s="18">
        <f t="shared" si="414"/>
        <v>13.452999999999999</v>
      </c>
      <c r="CY349" s="18">
        <f t="shared" si="415"/>
        <v>14661.291267156077</v>
      </c>
      <c r="CZ349" s="18">
        <f t="shared" si="416"/>
        <v>6837.4191630119685</v>
      </c>
      <c r="DA349" s="18">
        <f t="shared" si="417"/>
        <v>2502.5845536311604</v>
      </c>
      <c r="DB349" s="18">
        <f t="shared" si="418"/>
        <v>530.89858839496162</v>
      </c>
      <c r="DC349" s="18">
        <f t="shared" si="419"/>
        <v>2755.3107053709091</v>
      </c>
      <c r="DD349" s="18">
        <f t="shared" si="420"/>
        <v>2035.0782567470771</v>
      </c>
    </row>
    <row r="350" spans="1:108">
      <c r="A350" s="86" t="s">
        <v>378</v>
      </c>
      <c r="B350" s="86" t="s">
        <v>694</v>
      </c>
      <c r="C350" s="8" t="s">
        <v>709</v>
      </c>
      <c r="D350" s="7" t="s">
        <v>379</v>
      </c>
      <c r="E350" s="86" t="s">
        <v>697</v>
      </c>
    </row>
    <row r="351" spans="1:108">
      <c r="A351" s="86" t="s">
        <v>380</v>
      </c>
      <c r="B351" s="86" t="s">
        <v>694</v>
      </c>
      <c r="C351" s="8" t="s">
        <v>710</v>
      </c>
      <c r="D351" s="7" t="s">
        <v>381</v>
      </c>
      <c r="E351" s="86" t="s">
        <v>697</v>
      </c>
    </row>
    <row r="352" spans="1:108">
      <c r="A352" s="86" t="s">
        <v>382</v>
      </c>
      <c r="B352" s="86" t="s">
        <v>694</v>
      </c>
      <c r="C352" s="8" t="s">
        <v>711</v>
      </c>
      <c r="D352" s="7"/>
      <c r="E352" s="86" t="s">
        <v>697</v>
      </c>
    </row>
    <row r="353" spans="1:108">
      <c r="A353" s="86" t="s">
        <v>383</v>
      </c>
      <c r="B353" s="86" t="s">
        <v>694</v>
      </c>
      <c r="C353" s="8" t="s">
        <v>712</v>
      </c>
      <c r="D353" s="7"/>
      <c r="E353" s="86" t="s">
        <v>697</v>
      </c>
    </row>
    <row r="354" spans="1:108">
      <c r="A354" s="86" t="s">
        <v>878</v>
      </c>
      <c r="B354" s="86" t="s">
        <v>694</v>
      </c>
      <c r="C354" s="8" t="s">
        <v>877</v>
      </c>
      <c r="D354" s="7" t="s">
        <v>385</v>
      </c>
      <c r="E354" s="86" t="s">
        <v>697</v>
      </c>
      <c r="F354" s="78">
        <v>44.8</v>
      </c>
      <c r="G354" s="78">
        <v>16006.839451085703</v>
      </c>
      <c r="H354" s="19">
        <v>8081.7930803571426</v>
      </c>
      <c r="I354" s="19">
        <v>4552.1495535714303</v>
      </c>
      <c r="J354" s="19">
        <v>1095.5882848851797</v>
      </c>
      <c r="K354" s="19">
        <v>1461.4349941017208</v>
      </c>
      <c r="L354" s="19">
        <v>815.87353817022949</v>
      </c>
    </row>
    <row r="355" spans="1:108" s="18" customFormat="1">
      <c r="A355" s="15" t="s">
        <v>1064</v>
      </c>
      <c r="B355" s="15" t="s">
        <v>694</v>
      </c>
      <c r="C355" s="17" t="s">
        <v>1065</v>
      </c>
      <c r="D355" s="16" t="s">
        <v>387</v>
      </c>
      <c r="E355" s="15" t="s">
        <v>697</v>
      </c>
      <c r="F355" s="78">
        <v>145.71100000000001</v>
      </c>
      <c r="G355" s="78">
        <v>14749.559088425905</v>
      </c>
      <c r="H355" s="19">
        <v>8106.9295386072426</v>
      </c>
      <c r="I355" s="19">
        <v>3112.5347434304886</v>
      </c>
      <c r="J355" s="19">
        <v>1021.9801220467285</v>
      </c>
      <c r="K355" s="19">
        <v>1440.1083604647085</v>
      </c>
      <c r="L355" s="19">
        <v>1068.0063238767389</v>
      </c>
      <c r="S355" s="18">
        <f>SUM(T355:X355)</f>
        <v>172177.73671370966</v>
      </c>
      <c r="T355" s="18">
        <v>90220.249999999985</v>
      </c>
      <c r="U355" s="18">
        <v>30948.720000000001</v>
      </c>
      <c r="V355" s="18">
        <v>12797.763750000002</v>
      </c>
      <c r="W355" s="18">
        <v>31006.59375</v>
      </c>
      <c r="X355" s="18">
        <v>7204.4092137096759</v>
      </c>
      <c r="Y355" s="18">
        <v>172177.73671370966</v>
      </c>
      <c r="Z355" s="18">
        <v>90220.249999999985</v>
      </c>
      <c r="AA355" s="18">
        <v>30948.720000000001</v>
      </c>
      <c r="AB355" s="18">
        <v>12797.763750000002</v>
      </c>
      <c r="AC355" s="18">
        <v>31006.59375</v>
      </c>
      <c r="AD355" s="18">
        <v>7204.4092137096759</v>
      </c>
      <c r="AE355" s="18">
        <v>10.757999999999999</v>
      </c>
      <c r="AF355" s="18">
        <f t="shared" si="389"/>
        <v>16004.623230499134</v>
      </c>
      <c r="AG355" s="18">
        <f t="shared" si="390"/>
        <v>8386.3403978434653</v>
      </c>
      <c r="AH355" s="18">
        <f t="shared" si="391"/>
        <v>2876.8098159509204</v>
      </c>
      <c r="AI355" s="18">
        <f t="shared" si="392"/>
        <v>1189.6043641940885</v>
      </c>
      <c r="AJ355" s="18">
        <f t="shared" si="393"/>
        <v>2882.1894171779145</v>
      </c>
      <c r="AK355" s="18">
        <f t="shared" si="394"/>
        <v>669.67923533274552</v>
      </c>
      <c r="AL355" s="18">
        <v>10.757999999999999</v>
      </c>
      <c r="AM355" s="18">
        <v>16004.623230499134</v>
      </c>
      <c r="AN355" s="18">
        <v>8386.3403978434653</v>
      </c>
      <c r="AO355" s="18">
        <v>2876.8098159509204</v>
      </c>
      <c r="AP355" s="18">
        <v>1189.6043641940885</v>
      </c>
      <c r="AQ355" s="18">
        <v>2882.1894171779145</v>
      </c>
      <c r="AR355" s="18">
        <v>669.67923533274552</v>
      </c>
      <c r="BE355" s="18">
        <f t="shared" si="395"/>
        <v>172177.73671370966</v>
      </c>
      <c r="BF355" s="18">
        <f t="shared" si="396"/>
        <v>90220.249999999985</v>
      </c>
      <c r="BG355" s="18">
        <f t="shared" si="397"/>
        <v>30948.720000000001</v>
      </c>
      <c r="BH355" s="18">
        <f t="shared" si="398"/>
        <v>12797.763750000002</v>
      </c>
      <c r="BI355" s="18">
        <f t="shared" si="399"/>
        <v>31006.59375</v>
      </c>
      <c r="BJ355" s="18">
        <f t="shared" si="400"/>
        <v>7204.4092137096759</v>
      </c>
      <c r="BR355" s="18">
        <f t="shared" si="401"/>
        <v>10.757999999999999</v>
      </c>
      <c r="BS355" s="18">
        <f t="shared" si="402"/>
        <v>16004.623230499134</v>
      </c>
      <c r="BT355" s="18">
        <f t="shared" si="403"/>
        <v>8386.3403978434653</v>
      </c>
      <c r="BU355" s="18">
        <f t="shared" si="404"/>
        <v>2876.8098159509204</v>
      </c>
      <c r="BV355" s="18">
        <f t="shared" si="405"/>
        <v>1189.6043641940885</v>
      </c>
      <c r="BW355" s="18">
        <f t="shared" si="406"/>
        <v>2882.1894171779145</v>
      </c>
      <c r="BX355" s="18">
        <f t="shared" si="407"/>
        <v>669.67923533274552</v>
      </c>
      <c r="CE355" s="18">
        <f>SUM(CF355:CJ355)</f>
        <v>349475.77892857144</v>
      </c>
      <c r="CF355" s="18">
        <v>137044.57999999999</v>
      </c>
      <c r="CG355" s="18">
        <v>48425.909999999996</v>
      </c>
      <c r="CH355" s="18">
        <v>7852.3050000000003</v>
      </c>
      <c r="CI355" s="18">
        <v>91168.027499999997</v>
      </c>
      <c r="CJ355" s="18">
        <v>64984.956428571408</v>
      </c>
      <c r="CK355" s="18">
        <f t="shared" si="408"/>
        <v>521653.5156422811</v>
      </c>
      <c r="CL355" s="18">
        <f t="shared" si="409"/>
        <v>227264.82999999996</v>
      </c>
      <c r="CM355" s="18">
        <f t="shared" si="410"/>
        <v>79374.63</v>
      </c>
      <c r="CN355" s="18">
        <f t="shared" si="411"/>
        <v>20650.068750000002</v>
      </c>
      <c r="CO355" s="18">
        <f t="shared" si="412"/>
        <v>122174.62125</v>
      </c>
      <c r="CP355" s="18">
        <f t="shared" si="413"/>
        <v>72189.365642281089</v>
      </c>
      <c r="CQ355" s="18">
        <v>16.588999999999999</v>
      </c>
      <c r="CR355" s="18">
        <f t="shared" ref="CR355:CR375" si="422">CE355/$CQ355</f>
        <v>21066.717639916296</v>
      </c>
      <c r="CS355" s="18">
        <f t="shared" ref="CS355:CS375" si="423">CF355/$CQ355</f>
        <v>8261.1718608716619</v>
      </c>
      <c r="CT355" s="18">
        <f t="shared" ref="CT355:CT375" si="424">CG355/$CQ355</f>
        <v>2919.1578757007655</v>
      </c>
      <c r="CU355" s="18">
        <f t="shared" ref="CU355:CU375" si="425">CH355/$CQ355</f>
        <v>473.34408342877816</v>
      </c>
      <c r="CV355" s="18">
        <f t="shared" ref="CV355:CV375" si="426">CI355/$CQ355</f>
        <v>5495.691572728917</v>
      </c>
      <c r="CW355" s="18">
        <f t="shared" ref="CW355:CW375" si="427">CJ355/$CQ355</f>
        <v>3917.3522471861725</v>
      </c>
      <c r="CX355" s="18">
        <f t="shared" si="414"/>
        <v>27.346999999999998</v>
      </c>
      <c r="CY355" s="18">
        <f t="shared" si="415"/>
        <v>19075.347045097493</v>
      </c>
      <c r="CZ355" s="18">
        <f t="shared" si="416"/>
        <v>8310.4117453468371</v>
      </c>
      <c r="DA355" s="18">
        <f t="shared" si="417"/>
        <v>2902.4986287344136</v>
      </c>
      <c r="DB355" s="18">
        <f t="shared" si="418"/>
        <v>755.11276374008128</v>
      </c>
      <c r="DC355" s="18">
        <f t="shared" si="419"/>
        <v>4467.5694317475409</v>
      </c>
      <c r="DD355" s="18">
        <f t="shared" si="420"/>
        <v>2639.7544755286171</v>
      </c>
    </row>
    <row r="356" spans="1:108">
      <c r="A356" s="86" t="s">
        <v>388</v>
      </c>
      <c r="B356" s="86" t="s">
        <v>694</v>
      </c>
      <c r="C356" s="8" t="s">
        <v>715</v>
      </c>
      <c r="D356" s="7" t="s">
        <v>387</v>
      </c>
      <c r="E356" s="86" t="s">
        <v>697</v>
      </c>
    </row>
    <row r="357" spans="1:108">
      <c r="A357" s="86" t="s">
        <v>389</v>
      </c>
      <c r="B357" s="86" t="s">
        <v>694</v>
      </c>
      <c r="C357" s="8" t="s">
        <v>716</v>
      </c>
      <c r="D357" s="7" t="s">
        <v>387</v>
      </c>
      <c r="E357" s="86" t="s">
        <v>697</v>
      </c>
    </row>
    <row r="358" spans="1:108">
      <c r="A358" s="86">
        <v>714028</v>
      </c>
      <c r="B358" s="86" t="s">
        <v>694</v>
      </c>
      <c r="C358" s="8" t="s">
        <v>717</v>
      </c>
      <c r="D358" s="7" t="s">
        <v>387</v>
      </c>
      <c r="E358" s="86" t="s">
        <v>697</v>
      </c>
    </row>
    <row r="359" spans="1:108">
      <c r="A359" s="86">
        <v>714029</v>
      </c>
      <c r="B359" s="86" t="s">
        <v>694</v>
      </c>
      <c r="C359" s="8" t="s">
        <v>718</v>
      </c>
      <c r="D359" s="7" t="s">
        <v>390</v>
      </c>
      <c r="E359" s="86" t="s">
        <v>697</v>
      </c>
    </row>
    <row r="360" spans="1:108">
      <c r="A360" s="86" t="s">
        <v>391</v>
      </c>
      <c r="B360" s="86" t="s">
        <v>694</v>
      </c>
      <c r="C360" s="8" t="s">
        <v>719</v>
      </c>
      <c r="D360" s="7" t="s">
        <v>385</v>
      </c>
      <c r="E360" s="86" t="s">
        <v>697</v>
      </c>
    </row>
    <row r="361" spans="1:108" s="18" customFormat="1" ht="26.4">
      <c r="A361" s="15" t="s">
        <v>1066</v>
      </c>
      <c r="B361" s="15" t="s">
        <v>694</v>
      </c>
      <c r="C361" s="17" t="s">
        <v>1067</v>
      </c>
      <c r="D361" s="16" t="s">
        <v>393</v>
      </c>
      <c r="E361" s="15" t="s">
        <v>697</v>
      </c>
      <c r="F361" s="78">
        <v>4.6032000000000002</v>
      </c>
      <c r="G361" s="78">
        <v>26071.5731434111</v>
      </c>
      <c r="H361" s="19">
        <v>4692.0685610010423</v>
      </c>
      <c r="I361" s="19">
        <v>5309.7497393117837</v>
      </c>
      <c r="J361" s="19">
        <v>4834.4400865159014</v>
      </c>
      <c r="K361" s="19">
        <v>6692.8682628388942</v>
      </c>
      <c r="L361" s="19">
        <v>4542.4464937434832</v>
      </c>
      <c r="S361" s="18">
        <f>SUM(T361:X361)</f>
        <v>37382.543916330644</v>
      </c>
      <c r="T361" s="18">
        <v>4045.56</v>
      </c>
      <c r="U361" s="18">
        <v>3581.87</v>
      </c>
      <c r="V361" s="18">
        <v>7465.3621875000008</v>
      </c>
      <c r="W361" s="18">
        <v>18087.1796875</v>
      </c>
      <c r="X361" s="18">
        <v>4202.5720413306444</v>
      </c>
      <c r="Y361" s="18">
        <v>37382.543916330644</v>
      </c>
      <c r="Z361" s="18">
        <v>4045.56</v>
      </c>
      <c r="AA361" s="18">
        <v>3581.87</v>
      </c>
      <c r="AB361" s="18">
        <v>7465.3621875000008</v>
      </c>
      <c r="AC361" s="18">
        <v>18087.1796875</v>
      </c>
      <c r="AD361" s="18">
        <v>4202.5720413306444</v>
      </c>
      <c r="AE361" s="18">
        <v>0.72499999999999998</v>
      </c>
      <c r="AF361" s="18">
        <f t="shared" si="389"/>
        <v>51562.129539766407</v>
      </c>
      <c r="AG361" s="18">
        <f t="shared" si="390"/>
        <v>5580.0827586206897</v>
      </c>
      <c r="AH361" s="18">
        <f t="shared" si="391"/>
        <v>4940.5103448275859</v>
      </c>
      <c r="AI361" s="18">
        <f t="shared" si="392"/>
        <v>10297.05129310345</v>
      </c>
      <c r="AJ361" s="18">
        <f t="shared" si="393"/>
        <v>24947.834051724138</v>
      </c>
      <c r="AK361" s="18">
        <f t="shared" si="394"/>
        <v>5796.6510914905439</v>
      </c>
      <c r="AL361" s="18">
        <v>0.72499999999999998</v>
      </c>
      <c r="AM361" s="18">
        <v>51562.129539766407</v>
      </c>
      <c r="AN361" s="18">
        <v>5580.0827586206897</v>
      </c>
      <c r="AO361" s="18">
        <v>4940.5103448275859</v>
      </c>
      <c r="AP361" s="18">
        <v>10297.05129310345</v>
      </c>
      <c r="AQ361" s="18">
        <v>24947.834051724138</v>
      </c>
      <c r="AR361" s="18">
        <v>5796.6510914905439</v>
      </c>
      <c r="BE361" s="18">
        <f t="shared" si="395"/>
        <v>37382.543916330644</v>
      </c>
      <c r="BF361" s="18">
        <f t="shared" si="396"/>
        <v>4045.56</v>
      </c>
      <c r="BG361" s="18">
        <f t="shared" si="397"/>
        <v>3581.87</v>
      </c>
      <c r="BH361" s="18">
        <f t="shared" si="398"/>
        <v>7465.3621875000008</v>
      </c>
      <c r="BI361" s="18">
        <f t="shared" si="399"/>
        <v>18087.1796875</v>
      </c>
      <c r="BJ361" s="18">
        <f t="shared" si="400"/>
        <v>4202.5720413306444</v>
      </c>
      <c r="BR361" s="18">
        <f t="shared" si="401"/>
        <v>0.72499999999999998</v>
      </c>
      <c r="BS361" s="18">
        <f t="shared" si="402"/>
        <v>51562.129539766407</v>
      </c>
      <c r="BT361" s="18">
        <f t="shared" si="403"/>
        <v>5580.0827586206897</v>
      </c>
      <c r="BU361" s="18">
        <f t="shared" si="404"/>
        <v>4940.5103448275859</v>
      </c>
      <c r="BV361" s="18">
        <f t="shared" si="405"/>
        <v>10297.05129310345</v>
      </c>
      <c r="BW361" s="18">
        <f t="shared" si="406"/>
        <v>24947.834051724138</v>
      </c>
      <c r="BX361" s="18">
        <f t="shared" si="407"/>
        <v>5796.6510914905439</v>
      </c>
      <c r="CE361" s="18">
        <f>SUM(CF361:CJ361)</f>
        <v>72415.436693548385</v>
      </c>
      <c r="CF361" s="18">
        <v>13089.13</v>
      </c>
      <c r="CG361" s="18">
        <v>11389.56</v>
      </c>
      <c r="CH361" s="18">
        <v>12820.107177419353</v>
      </c>
      <c r="CI361" s="18">
        <v>18920.581854838711</v>
      </c>
      <c r="CJ361" s="18">
        <v>16196.057661290321</v>
      </c>
      <c r="CK361" s="18">
        <f t="shared" si="408"/>
        <v>109797.98060987903</v>
      </c>
      <c r="CL361" s="18">
        <f t="shared" si="409"/>
        <v>17134.689999999999</v>
      </c>
      <c r="CM361" s="18">
        <f t="shared" si="410"/>
        <v>14971.43</v>
      </c>
      <c r="CN361" s="18">
        <f t="shared" si="411"/>
        <v>20285.469364919354</v>
      </c>
      <c r="CO361" s="18">
        <f t="shared" si="412"/>
        <v>37007.761542338711</v>
      </c>
      <c r="CP361" s="18">
        <f t="shared" si="413"/>
        <v>20398.629702620965</v>
      </c>
      <c r="CQ361" s="18">
        <v>2.3340000000000001</v>
      </c>
      <c r="CR361" s="18">
        <f t="shared" si="422"/>
        <v>31026.322490809074</v>
      </c>
      <c r="CS361" s="18">
        <f t="shared" si="423"/>
        <v>5608.0248500428443</v>
      </c>
      <c r="CT361" s="18">
        <f t="shared" si="424"/>
        <v>4879.8457583547552</v>
      </c>
      <c r="CU361" s="18">
        <f t="shared" si="425"/>
        <v>5492.7622868120625</v>
      </c>
      <c r="CV361" s="18">
        <f t="shared" si="426"/>
        <v>8106.5046507449488</v>
      </c>
      <c r="CW361" s="18">
        <f t="shared" si="427"/>
        <v>6939.1849448544644</v>
      </c>
      <c r="CX361" s="18">
        <f t="shared" si="414"/>
        <v>3.0590000000000002</v>
      </c>
      <c r="CY361" s="18">
        <f t="shared" si="415"/>
        <v>35893.422886524691</v>
      </c>
      <c r="CZ361" s="18">
        <f t="shared" si="416"/>
        <v>5601.402419091206</v>
      </c>
      <c r="DA361" s="18">
        <f t="shared" si="417"/>
        <v>4894.2236024844715</v>
      </c>
      <c r="DB361" s="18">
        <f t="shared" si="418"/>
        <v>6631.4054805228352</v>
      </c>
      <c r="DC361" s="18">
        <f t="shared" si="419"/>
        <v>12097.993312304252</v>
      </c>
      <c r="DD361" s="18">
        <f t="shared" si="420"/>
        <v>6668.3980721219232</v>
      </c>
    </row>
    <row r="362" spans="1:108">
      <c r="A362" s="86">
        <v>714041</v>
      </c>
      <c r="B362" s="86" t="s">
        <v>694</v>
      </c>
      <c r="C362" s="8" t="s">
        <v>809</v>
      </c>
      <c r="D362" s="7"/>
      <c r="E362" s="86" t="s">
        <v>697</v>
      </c>
    </row>
    <row r="363" spans="1:108">
      <c r="A363" s="86" t="s">
        <v>881</v>
      </c>
      <c r="B363" s="86" t="s">
        <v>694</v>
      </c>
      <c r="C363" s="8" t="s">
        <v>882</v>
      </c>
      <c r="D363" s="7"/>
      <c r="E363" s="86" t="s">
        <v>697</v>
      </c>
      <c r="F363" s="78">
        <v>6.6325000000000003</v>
      </c>
      <c r="G363" s="78">
        <v>43237.10289107771</v>
      </c>
      <c r="H363" s="19">
        <v>21730.478703354693</v>
      </c>
      <c r="I363" s="19">
        <v>5815.7406709385614</v>
      </c>
      <c r="J363" s="19">
        <v>4385.9363515992491</v>
      </c>
      <c r="K363" s="19">
        <v>6457.3212721521131</v>
      </c>
      <c r="L363" s="19">
        <v>4847.6258930330923</v>
      </c>
    </row>
    <row r="364" spans="1:108">
      <c r="A364" s="86" t="s">
        <v>879</v>
      </c>
      <c r="B364" s="86" t="s">
        <v>694</v>
      </c>
      <c r="C364" s="8" t="s">
        <v>880</v>
      </c>
      <c r="D364" s="7"/>
      <c r="E364" s="86" t="s">
        <v>697</v>
      </c>
      <c r="F364" s="78">
        <v>2.5760000000000001</v>
      </c>
      <c r="G364" s="78">
        <v>21496.019083092382</v>
      </c>
      <c r="H364" s="19">
        <v>11956.8051242236</v>
      </c>
      <c r="I364" s="19">
        <v>3917.7212732919252</v>
      </c>
      <c r="J364" s="19">
        <v>2012.4389122403084</v>
      </c>
      <c r="K364" s="19">
        <v>2224.5159741557791</v>
      </c>
      <c r="L364" s="19">
        <v>1384.5377991807668</v>
      </c>
    </row>
    <row r="365" spans="1:108">
      <c r="A365" s="86">
        <v>714051</v>
      </c>
      <c r="B365" s="86" t="s">
        <v>694</v>
      </c>
      <c r="C365" s="8" t="s">
        <v>722</v>
      </c>
      <c r="D365" s="7"/>
      <c r="E365" s="86" t="s">
        <v>697</v>
      </c>
    </row>
    <row r="366" spans="1:108">
      <c r="A366" s="86">
        <v>714081</v>
      </c>
      <c r="B366" s="86" t="s">
        <v>694</v>
      </c>
      <c r="C366" s="8" t="s">
        <v>723</v>
      </c>
      <c r="D366" s="7" t="s">
        <v>191</v>
      </c>
      <c r="E366" s="86" t="s">
        <v>697</v>
      </c>
    </row>
    <row r="367" spans="1:108">
      <c r="A367" s="86" t="s">
        <v>394</v>
      </c>
      <c r="B367" s="86" t="s">
        <v>694</v>
      </c>
      <c r="C367" s="8" t="s">
        <v>724</v>
      </c>
      <c r="D367" s="7" t="s">
        <v>191</v>
      </c>
      <c r="E367" s="86" t="s">
        <v>697</v>
      </c>
    </row>
    <row r="368" spans="1:108" s="18" customFormat="1">
      <c r="A368" s="15" t="s">
        <v>867</v>
      </c>
      <c r="B368" s="15" t="s">
        <v>694</v>
      </c>
      <c r="C368" s="35" t="s">
        <v>866</v>
      </c>
      <c r="D368" s="16" t="s">
        <v>191</v>
      </c>
      <c r="E368" s="15" t="s">
        <v>697</v>
      </c>
      <c r="F368" s="98">
        <v>36.838000000000001</v>
      </c>
      <c r="G368" s="98">
        <v>15215.332478976157</v>
      </c>
      <c r="H368" s="18">
        <v>9441.2435528530332</v>
      </c>
      <c r="I368" s="18">
        <v>2839.6004126174053</v>
      </c>
      <c r="J368" s="18">
        <v>906.78566323896803</v>
      </c>
      <c r="K368" s="18">
        <v>1218.1243172684869</v>
      </c>
      <c r="L368" s="18">
        <v>809.57853299826536</v>
      </c>
      <c r="CE368" s="18">
        <f>SUM(CF368:CJ368)</f>
        <v>195511.38669354835</v>
      </c>
      <c r="CF368" s="18">
        <v>113882.76</v>
      </c>
      <c r="CG368" s="18">
        <v>33691.879999999997</v>
      </c>
      <c r="CH368" s="18">
        <v>12820.107177419353</v>
      </c>
      <c r="CI368" s="18">
        <v>18920.581854838711</v>
      </c>
      <c r="CJ368" s="18">
        <v>16196.057661290321</v>
      </c>
      <c r="CK368" s="18">
        <f t="shared" si="408"/>
        <v>195511.38669354835</v>
      </c>
      <c r="CL368" s="18">
        <f t="shared" si="409"/>
        <v>113882.76</v>
      </c>
      <c r="CM368" s="18">
        <f t="shared" si="410"/>
        <v>33691.879999999997</v>
      </c>
      <c r="CN368" s="18">
        <f t="shared" si="411"/>
        <v>12820.107177419353</v>
      </c>
      <c r="CO368" s="18">
        <f t="shared" si="412"/>
        <v>18920.581854838711</v>
      </c>
      <c r="CP368" s="18">
        <f t="shared" si="413"/>
        <v>16196.057661290321</v>
      </c>
      <c r="CQ368" s="18">
        <v>12.003</v>
      </c>
      <c r="CR368" s="18">
        <f t="shared" si="422"/>
        <v>16288.54342194021</v>
      </c>
      <c r="CS368" s="18">
        <f t="shared" si="423"/>
        <v>9487.8580354911264</v>
      </c>
      <c r="CT368" s="18">
        <f t="shared" si="424"/>
        <v>2806.9549279346829</v>
      </c>
      <c r="CU368" s="18">
        <f t="shared" si="425"/>
        <v>1068.0752459734526</v>
      </c>
      <c r="CV368" s="18">
        <f t="shared" si="426"/>
        <v>1576.3210743013171</v>
      </c>
      <c r="CW368" s="18">
        <f t="shared" si="427"/>
        <v>1349.3341382396334</v>
      </c>
      <c r="CX368" s="18">
        <f t="shared" si="414"/>
        <v>12.003</v>
      </c>
      <c r="CY368" s="18">
        <f t="shared" si="415"/>
        <v>16288.54342194021</v>
      </c>
      <c r="CZ368" s="18">
        <f t="shared" si="416"/>
        <v>9487.8580354911264</v>
      </c>
      <c r="DA368" s="18">
        <f t="shared" si="417"/>
        <v>2806.9549279346829</v>
      </c>
      <c r="DB368" s="18">
        <f t="shared" si="418"/>
        <v>1068.0752459734526</v>
      </c>
      <c r="DC368" s="18">
        <f t="shared" si="419"/>
        <v>1576.3210743013171</v>
      </c>
      <c r="DD368" s="18">
        <f t="shared" si="420"/>
        <v>1349.3341382396334</v>
      </c>
    </row>
    <row r="369" spans="1:108">
      <c r="A369" s="86" t="s">
        <v>396</v>
      </c>
      <c r="B369" s="86" t="s">
        <v>694</v>
      </c>
      <c r="C369" s="4" t="s">
        <v>726</v>
      </c>
      <c r="D369" s="7" t="s">
        <v>191</v>
      </c>
      <c r="E369" s="86" t="s">
        <v>697</v>
      </c>
    </row>
    <row r="370" spans="1:108" s="18" customFormat="1">
      <c r="A370" s="15" t="s">
        <v>1068</v>
      </c>
      <c r="B370" s="15" t="s">
        <v>694</v>
      </c>
      <c r="C370" s="35" t="s">
        <v>1069</v>
      </c>
      <c r="D370" s="16" t="s">
        <v>835</v>
      </c>
      <c r="E370" s="15" t="s">
        <v>697</v>
      </c>
      <c r="F370" s="98">
        <v>33.521000000000001</v>
      </c>
      <c r="G370" s="98">
        <v>29015.43595925258</v>
      </c>
      <c r="H370" s="18">
        <v>18604.487037976192</v>
      </c>
      <c r="I370" s="18">
        <v>4042.3227230691209</v>
      </c>
      <c r="J370" s="18">
        <v>1695.3820952111432</v>
      </c>
      <c r="K370" s="18">
        <v>3097.8593189799553</v>
      </c>
      <c r="L370" s="18">
        <v>1575.3847840161641</v>
      </c>
      <c r="CE370" s="18">
        <f>SUM(CF370:CJ370)</f>
        <v>257071.42963709679</v>
      </c>
      <c r="CF370" s="18">
        <v>168926.61000000002</v>
      </c>
      <c r="CG370" s="18">
        <v>35978.36</v>
      </c>
      <c r="CH370" s="18">
        <v>13951.293104838709</v>
      </c>
      <c r="CI370" s="18">
        <v>20590.044959677423</v>
      </c>
      <c r="CJ370" s="18">
        <v>17625.121572580647</v>
      </c>
      <c r="CK370" s="18">
        <f t="shared" si="408"/>
        <v>257071.42963709679</v>
      </c>
      <c r="CL370" s="18">
        <f t="shared" si="409"/>
        <v>168926.61000000002</v>
      </c>
      <c r="CM370" s="18">
        <f t="shared" si="410"/>
        <v>35978.36</v>
      </c>
      <c r="CN370" s="18">
        <f t="shared" si="411"/>
        <v>13951.293104838709</v>
      </c>
      <c r="CO370" s="18">
        <f t="shared" si="412"/>
        <v>20590.044959677423</v>
      </c>
      <c r="CP370" s="18">
        <f t="shared" si="413"/>
        <v>17625.121572580647</v>
      </c>
      <c r="CQ370" s="18">
        <v>8.9749999999999996</v>
      </c>
      <c r="CR370" s="18">
        <f t="shared" si="422"/>
        <v>28643.056226974575</v>
      </c>
      <c r="CS370" s="18">
        <f t="shared" si="423"/>
        <v>18821.906406685241</v>
      </c>
      <c r="CT370" s="18">
        <f t="shared" si="424"/>
        <v>4008.730919220056</v>
      </c>
      <c r="CU370" s="18">
        <f t="shared" si="425"/>
        <v>1554.461627280079</v>
      </c>
      <c r="CV370" s="18">
        <f t="shared" si="426"/>
        <v>2294.1554272621083</v>
      </c>
      <c r="CW370" s="18">
        <f t="shared" si="427"/>
        <v>1963.8018465270916</v>
      </c>
      <c r="CX370" s="18">
        <f t="shared" si="414"/>
        <v>8.9749999999999996</v>
      </c>
      <c r="CY370" s="18">
        <f t="shared" si="415"/>
        <v>28643.056226974575</v>
      </c>
      <c r="CZ370" s="18">
        <f t="shared" si="416"/>
        <v>18821.906406685241</v>
      </c>
      <c r="DA370" s="18">
        <f t="shared" si="417"/>
        <v>4008.730919220056</v>
      </c>
      <c r="DB370" s="18">
        <f t="shared" si="418"/>
        <v>1554.461627280079</v>
      </c>
      <c r="DC370" s="18">
        <f t="shared" si="419"/>
        <v>2294.1554272621083</v>
      </c>
      <c r="DD370" s="18">
        <f t="shared" si="420"/>
        <v>1963.8018465270916</v>
      </c>
    </row>
    <row r="371" spans="1:108">
      <c r="A371" s="86" t="s">
        <v>916</v>
      </c>
      <c r="B371" s="86" t="s">
        <v>694</v>
      </c>
      <c r="C371" s="8" t="s">
        <v>915</v>
      </c>
      <c r="D371" s="7" t="s">
        <v>283</v>
      </c>
      <c r="E371" s="86" t="s">
        <v>697</v>
      </c>
      <c r="F371" s="78">
        <v>31.363999999999997</v>
      </c>
      <c r="G371" s="78">
        <v>56872.349915633298</v>
      </c>
      <c r="H371" s="19">
        <v>46464.163372018877</v>
      </c>
      <c r="I371" s="19">
        <v>5645.2158525698251</v>
      </c>
      <c r="J371" s="19">
        <v>1311.1532102016522</v>
      </c>
      <c r="K371" s="19">
        <v>2084.8256280467845</v>
      </c>
      <c r="L371" s="19">
        <v>1366.9918527961561</v>
      </c>
    </row>
    <row r="372" spans="1:108">
      <c r="A372" s="86" t="s">
        <v>837</v>
      </c>
      <c r="B372" s="86" t="s">
        <v>694</v>
      </c>
      <c r="C372" s="8" t="s">
        <v>728</v>
      </c>
      <c r="D372" s="7" t="s">
        <v>283</v>
      </c>
      <c r="E372" s="86" t="s">
        <v>697</v>
      </c>
      <c r="F372" s="78">
        <v>1.744</v>
      </c>
      <c r="G372" s="78">
        <v>110822.55098044718</v>
      </c>
      <c r="H372" s="19">
        <v>93413.34288990825</v>
      </c>
      <c r="I372" s="19">
        <v>11047.155963302754</v>
      </c>
      <c r="J372" s="19">
        <v>1853.4099432600954</v>
      </c>
      <c r="K372" s="19">
        <v>2235.2876475900848</v>
      </c>
      <c r="L372" s="19">
        <v>2273.3545363859944</v>
      </c>
    </row>
    <row r="373" spans="1:108" ht="26.4">
      <c r="A373" s="86" t="s">
        <v>399</v>
      </c>
      <c r="B373" s="86" t="s">
        <v>694</v>
      </c>
      <c r="C373" s="8" t="s">
        <v>729</v>
      </c>
      <c r="D373" s="7" t="s">
        <v>322</v>
      </c>
      <c r="E373" s="86" t="s">
        <v>697</v>
      </c>
    </row>
    <row r="374" spans="1:108" s="18" customFormat="1">
      <c r="A374" s="15" t="s">
        <v>400</v>
      </c>
      <c r="B374" s="15" t="s">
        <v>694</v>
      </c>
      <c r="C374" s="17" t="s">
        <v>836</v>
      </c>
      <c r="D374" s="16" t="s">
        <v>322</v>
      </c>
      <c r="E374" s="15" t="s">
        <v>697</v>
      </c>
      <c r="F374" s="78">
        <v>39.155999999999999</v>
      </c>
      <c r="G374" s="78">
        <v>15932.549361366493</v>
      </c>
      <c r="H374" s="19">
        <v>6224.0591480232915</v>
      </c>
      <c r="I374" s="19">
        <v>5528.3386964960655</v>
      </c>
      <c r="J374" s="19">
        <v>1239.3440203422401</v>
      </c>
      <c r="K374" s="19">
        <v>1700.4891034393613</v>
      </c>
      <c r="L374" s="19">
        <v>1240.3183930655337</v>
      </c>
      <c r="S374" s="18">
        <f>SUM(T374:X374)</f>
        <v>180390.50743474107</v>
      </c>
      <c r="T374" s="18">
        <v>64302.6</v>
      </c>
      <c r="U374" s="18">
        <v>54376.200000000004</v>
      </c>
      <c r="V374" s="18">
        <v>13929.34904605263</v>
      </c>
      <c r="W374" s="18">
        <v>34492.345624999994</v>
      </c>
      <c r="X374" s="18">
        <v>13290.012763688448</v>
      </c>
      <c r="Y374" s="18">
        <v>180390.50743474107</v>
      </c>
      <c r="Z374" s="18">
        <v>64302.6</v>
      </c>
      <c r="AA374" s="18">
        <v>54376.200000000004</v>
      </c>
      <c r="AB374" s="18">
        <v>13929.34904605263</v>
      </c>
      <c r="AC374" s="18">
        <v>34492.345624999994</v>
      </c>
      <c r="AD374" s="18">
        <v>13290.012763688448</v>
      </c>
      <c r="AE374" s="18">
        <v>10.237</v>
      </c>
      <c r="AF374" s="18">
        <f t="shared" si="389"/>
        <v>17621.42301794872</v>
      </c>
      <c r="AG374" s="18">
        <f t="shared" si="390"/>
        <v>6281.3910325290608</v>
      </c>
      <c r="AH374" s="18">
        <f t="shared" si="391"/>
        <v>5311.7319527205236</v>
      </c>
      <c r="AI374" s="18">
        <f t="shared" si="392"/>
        <v>1360.6866314401318</v>
      </c>
      <c r="AJ374" s="18">
        <f t="shared" si="393"/>
        <v>3369.3802505616873</v>
      </c>
      <c r="AK374" s="18">
        <f t="shared" si="394"/>
        <v>1298.2331506973183</v>
      </c>
      <c r="AL374" s="18">
        <v>10.237</v>
      </c>
      <c r="AM374" s="18">
        <v>17621.42301794872</v>
      </c>
      <c r="AN374" s="18">
        <v>6281.3910325290608</v>
      </c>
      <c r="AO374" s="18">
        <v>5311.7319527205236</v>
      </c>
      <c r="AP374" s="18">
        <v>1360.6866314401318</v>
      </c>
      <c r="AQ374" s="18">
        <v>3369.3802505616873</v>
      </c>
      <c r="AR374" s="18">
        <v>1298.2331506973183</v>
      </c>
      <c r="BE374" s="18">
        <f t="shared" si="395"/>
        <v>180390.50743474107</v>
      </c>
      <c r="BF374" s="18">
        <f t="shared" si="396"/>
        <v>64302.6</v>
      </c>
      <c r="BG374" s="18">
        <f t="shared" si="397"/>
        <v>54376.200000000004</v>
      </c>
      <c r="BH374" s="18">
        <f t="shared" si="398"/>
        <v>13929.34904605263</v>
      </c>
      <c r="BI374" s="18">
        <f t="shared" si="399"/>
        <v>34492.345624999994</v>
      </c>
      <c r="BJ374" s="18">
        <f t="shared" si="400"/>
        <v>13290.012763688448</v>
      </c>
      <c r="BR374" s="18">
        <f t="shared" si="401"/>
        <v>10.237</v>
      </c>
      <c r="BS374" s="18">
        <f t="shared" si="402"/>
        <v>17621.42301794872</v>
      </c>
      <c r="BT374" s="18">
        <f t="shared" si="403"/>
        <v>6281.3910325290608</v>
      </c>
      <c r="BU374" s="18">
        <f t="shared" si="404"/>
        <v>5311.7319527205236</v>
      </c>
      <c r="BV374" s="18">
        <f t="shared" si="405"/>
        <v>1360.6866314401318</v>
      </c>
      <c r="BW374" s="18">
        <f t="shared" si="406"/>
        <v>3369.3802505616873</v>
      </c>
      <c r="BX374" s="18">
        <f t="shared" si="407"/>
        <v>1298.2331506973183</v>
      </c>
      <c r="CK374" s="18">
        <f t="shared" si="408"/>
        <v>180390.50743474107</v>
      </c>
      <c r="CL374" s="18">
        <f t="shared" si="409"/>
        <v>64302.6</v>
      </c>
      <c r="CM374" s="18">
        <f t="shared" si="410"/>
        <v>54376.200000000004</v>
      </c>
      <c r="CN374" s="18">
        <f t="shared" si="411"/>
        <v>13929.34904605263</v>
      </c>
      <c r="CO374" s="18">
        <f t="shared" si="412"/>
        <v>34492.345624999994</v>
      </c>
      <c r="CP374" s="18">
        <f t="shared" si="413"/>
        <v>13290.012763688448</v>
      </c>
      <c r="CX374" s="18">
        <f t="shared" si="414"/>
        <v>10.237</v>
      </c>
      <c r="CY374" s="18">
        <f t="shared" si="415"/>
        <v>17621.42301794872</v>
      </c>
      <c r="CZ374" s="18">
        <f t="shared" si="416"/>
        <v>6281.3910325290608</v>
      </c>
      <c r="DA374" s="18">
        <f t="shared" si="417"/>
        <v>5311.7319527205236</v>
      </c>
      <c r="DB374" s="18">
        <f t="shared" si="418"/>
        <v>1360.6866314401318</v>
      </c>
      <c r="DC374" s="18">
        <f t="shared" si="419"/>
        <v>3369.3802505616873</v>
      </c>
      <c r="DD374" s="18">
        <f t="shared" si="420"/>
        <v>1298.2331506973183</v>
      </c>
    </row>
    <row r="375" spans="1:108" s="18" customFormat="1" ht="26.4">
      <c r="A375" s="15" t="s">
        <v>1070</v>
      </c>
      <c r="B375" s="15" t="s">
        <v>694</v>
      </c>
      <c r="C375" s="17" t="s">
        <v>1071</v>
      </c>
      <c r="D375" s="16" t="s">
        <v>322</v>
      </c>
      <c r="E375" s="15" t="s">
        <v>697</v>
      </c>
      <c r="F375" s="78">
        <v>105.37899999999999</v>
      </c>
      <c r="G375" s="78">
        <v>25796.949665631924</v>
      </c>
      <c r="H375" s="19">
        <v>12428.108731341161</v>
      </c>
      <c r="I375" s="19">
        <v>8676.957837899392</v>
      </c>
      <c r="J375" s="19">
        <v>1429.9550638257549</v>
      </c>
      <c r="K375" s="19">
        <v>1904.6272255746956</v>
      </c>
      <c r="L375" s="19">
        <v>1357.3008069909222</v>
      </c>
      <c r="S375" s="18">
        <f>SUM(T375:X375)</f>
        <v>610450.458353583</v>
      </c>
      <c r="T375" s="18">
        <v>270313.77</v>
      </c>
      <c r="U375" s="18">
        <v>173624.36999999997</v>
      </c>
      <c r="V375" s="18">
        <v>41258.940411184209</v>
      </c>
      <c r="W375" s="18">
        <v>100210.7584375</v>
      </c>
      <c r="X375" s="18">
        <v>25042.619504898812</v>
      </c>
      <c r="Y375" s="18">
        <v>610450.458353583</v>
      </c>
      <c r="Z375" s="18">
        <v>270313.77</v>
      </c>
      <c r="AA375" s="18">
        <v>173624.36999999997</v>
      </c>
      <c r="AB375" s="18">
        <v>41258.940411184209</v>
      </c>
      <c r="AC375" s="18">
        <v>100210.7584375</v>
      </c>
      <c r="AD375" s="18">
        <v>25042.619504898812</v>
      </c>
      <c r="AE375" s="18">
        <v>21.518999999999998</v>
      </c>
      <c r="AF375" s="18">
        <f t="shared" si="389"/>
        <v>28367.975201151683</v>
      </c>
      <c r="AG375" s="18">
        <f t="shared" si="390"/>
        <v>12561.632510804408</v>
      </c>
      <c r="AH375" s="18">
        <f t="shared" si="391"/>
        <v>8068.4218597518466</v>
      </c>
      <c r="AI375" s="18">
        <f t="shared" si="392"/>
        <v>1917.326103033794</v>
      </c>
      <c r="AJ375" s="18">
        <f t="shared" si="393"/>
        <v>4656.8501527719691</v>
      </c>
      <c r="AK375" s="18">
        <f t="shared" si="394"/>
        <v>1163.7445747896656</v>
      </c>
      <c r="AL375" s="18">
        <v>21.518999999999998</v>
      </c>
      <c r="AM375" s="18">
        <v>28367.975201151683</v>
      </c>
      <c r="AN375" s="18">
        <v>12561.632510804408</v>
      </c>
      <c r="AO375" s="18">
        <v>8068.4218597518466</v>
      </c>
      <c r="AP375" s="18">
        <v>1917.326103033794</v>
      </c>
      <c r="AQ375" s="18">
        <v>4656.8501527719691</v>
      </c>
      <c r="AR375" s="18">
        <v>1163.7445747896656</v>
      </c>
      <c r="BE375" s="18">
        <f t="shared" si="395"/>
        <v>610450.458353583</v>
      </c>
      <c r="BF375" s="18">
        <f t="shared" si="396"/>
        <v>270313.77</v>
      </c>
      <c r="BG375" s="18">
        <f t="shared" si="397"/>
        <v>173624.36999999997</v>
      </c>
      <c r="BH375" s="18">
        <f t="shared" si="398"/>
        <v>41258.940411184209</v>
      </c>
      <c r="BI375" s="18">
        <f t="shared" si="399"/>
        <v>100210.7584375</v>
      </c>
      <c r="BJ375" s="18">
        <f t="shared" si="400"/>
        <v>25042.619504898812</v>
      </c>
      <c r="BR375" s="18">
        <f t="shared" si="401"/>
        <v>21.518999999999998</v>
      </c>
      <c r="BS375" s="18">
        <f t="shared" si="402"/>
        <v>28367.975201151683</v>
      </c>
      <c r="BT375" s="18">
        <f t="shared" si="403"/>
        <v>12561.632510804408</v>
      </c>
      <c r="BU375" s="18">
        <f t="shared" si="404"/>
        <v>8068.4218597518466</v>
      </c>
      <c r="BV375" s="18">
        <f t="shared" si="405"/>
        <v>1917.326103033794</v>
      </c>
      <c r="BW375" s="18">
        <f t="shared" si="406"/>
        <v>4656.8501527719691</v>
      </c>
      <c r="BX375" s="18">
        <f t="shared" si="407"/>
        <v>1163.7445747896656</v>
      </c>
      <c r="CE375" s="18">
        <f>SUM(CF375:CJ375)</f>
        <v>392519.64298387093</v>
      </c>
      <c r="CF375" s="18">
        <v>191370.45</v>
      </c>
      <c r="CG375" s="18">
        <v>125014.35999999999</v>
      </c>
      <c r="CH375" s="18">
        <v>20361.346693548385</v>
      </c>
      <c r="CI375" s="18">
        <v>30050.335887096771</v>
      </c>
      <c r="CJ375" s="18">
        <v>25723.150403225802</v>
      </c>
      <c r="CK375" s="18">
        <f t="shared" si="408"/>
        <v>1002970.1013374539</v>
      </c>
      <c r="CL375" s="18">
        <f t="shared" si="409"/>
        <v>461684.22000000003</v>
      </c>
      <c r="CM375" s="18">
        <f t="shared" si="410"/>
        <v>298638.73</v>
      </c>
      <c r="CN375" s="18">
        <f t="shared" si="411"/>
        <v>61620.28710473259</v>
      </c>
      <c r="CO375" s="18">
        <f t="shared" si="412"/>
        <v>130261.09432459678</v>
      </c>
      <c r="CP375" s="18">
        <f t="shared" si="413"/>
        <v>50765.76990812461</v>
      </c>
      <c r="CQ375" s="18">
        <v>15.259</v>
      </c>
      <c r="CR375" s="18">
        <f t="shared" si="422"/>
        <v>25723.811716617794</v>
      </c>
      <c r="CS375" s="18">
        <f t="shared" si="423"/>
        <v>12541.480437774429</v>
      </c>
      <c r="CT375" s="18">
        <f t="shared" si="424"/>
        <v>8192.827839307949</v>
      </c>
      <c r="CU375" s="18">
        <f t="shared" si="425"/>
        <v>1334.3827704009689</v>
      </c>
      <c r="CV375" s="18">
        <f t="shared" si="426"/>
        <v>1969.3515883804162</v>
      </c>
      <c r="CW375" s="18">
        <f t="shared" si="427"/>
        <v>1685.7690807540337</v>
      </c>
      <c r="CX375" s="18">
        <f t="shared" si="414"/>
        <v>36.777999999999999</v>
      </c>
      <c r="CY375" s="18">
        <f t="shared" si="415"/>
        <v>27270.925589685517</v>
      </c>
      <c r="CZ375" s="18">
        <f t="shared" si="416"/>
        <v>12553.271521018001</v>
      </c>
      <c r="DA375" s="18">
        <f t="shared" si="417"/>
        <v>8120.0372505302084</v>
      </c>
      <c r="DB375" s="18">
        <f t="shared" si="418"/>
        <v>1675.4659607573167</v>
      </c>
      <c r="DC375" s="18">
        <f t="shared" si="419"/>
        <v>3541.8210431398334</v>
      </c>
      <c r="DD375" s="18">
        <f t="shared" si="420"/>
        <v>1380.3298142401602</v>
      </c>
    </row>
    <row r="376" spans="1:108">
      <c r="A376" s="86" t="s">
        <v>850</v>
      </c>
      <c r="B376" s="86" t="s">
        <v>694</v>
      </c>
      <c r="C376" s="8" t="s">
        <v>851</v>
      </c>
      <c r="D376" s="7" t="s">
        <v>696</v>
      </c>
      <c r="E376" s="86" t="s">
        <v>697</v>
      </c>
      <c r="F376" s="78">
        <v>14.688000000000001</v>
      </c>
      <c r="G376" s="78">
        <v>23483.902262117412</v>
      </c>
      <c r="H376" s="19">
        <v>11068.702342047933</v>
      </c>
      <c r="I376" s="19">
        <v>6732.7342047930279</v>
      </c>
      <c r="J376" s="19">
        <v>1719.2919972234172</v>
      </c>
      <c r="K376" s="19">
        <v>2333.9292730426901</v>
      </c>
      <c r="L376" s="19">
        <v>1629.2444450103469</v>
      </c>
    </row>
    <row r="377" spans="1:108">
      <c r="A377" s="86" t="s">
        <v>852</v>
      </c>
      <c r="B377" s="86" t="s">
        <v>694</v>
      </c>
      <c r="C377" s="8" t="s">
        <v>706</v>
      </c>
      <c r="D377" s="7" t="s">
        <v>853</v>
      </c>
      <c r="E377" s="86" t="s">
        <v>697</v>
      </c>
    </row>
    <row r="378" spans="1:108">
      <c r="A378" s="86" t="s">
        <v>402</v>
      </c>
      <c r="B378" s="86" t="s">
        <v>694</v>
      </c>
      <c r="C378" s="8" t="s">
        <v>403</v>
      </c>
      <c r="D378" s="7" t="s">
        <v>285</v>
      </c>
      <c r="E378" s="86" t="s">
        <v>697</v>
      </c>
    </row>
    <row r="379" spans="1:108">
      <c r="A379" s="86" t="s">
        <v>404</v>
      </c>
      <c r="B379" s="86" t="s">
        <v>694</v>
      </c>
      <c r="C379" s="8" t="s">
        <v>732</v>
      </c>
      <c r="D379" s="7"/>
      <c r="E379" s="86" t="s">
        <v>697</v>
      </c>
    </row>
    <row r="380" spans="1:108">
      <c r="A380" s="86" t="s">
        <v>405</v>
      </c>
      <c r="B380" s="86" t="s">
        <v>694</v>
      </c>
      <c r="C380" s="8" t="s">
        <v>406</v>
      </c>
      <c r="D380" s="7" t="s">
        <v>407</v>
      </c>
      <c r="E380" s="86" t="s">
        <v>697</v>
      </c>
    </row>
    <row r="381" spans="1:108">
      <c r="A381" s="86" t="s">
        <v>408</v>
      </c>
      <c r="B381" s="86" t="s">
        <v>694</v>
      </c>
      <c r="C381" s="8" t="s">
        <v>733</v>
      </c>
      <c r="D381" s="7"/>
      <c r="E381" s="86" t="s">
        <v>734</v>
      </c>
    </row>
    <row r="382" spans="1:108">
      <c r="A382" s="86" t="s">
        <v>409</v>
      </c>
      <c r="B382" s="86" t="s">
        <v>694</v>
      </c>
      <c r="C382" s="8" t="s">
        <v>735</v>
      </c>
      <c r="D382" s="7"/>
      <c r="E382" s="86" t="s">
        <v>734</v>
      </c>
    </row>
    <row r="383" spans="1:108">
      <c r="A383" s="86" t="s">
        <v>410</v>
      </c>
      <c r="B383" s="86" t="s">
        <v>694</v>
      </c>
      <c r="C383" s="8" t="s">
        <v>736</v>
      </c>
      <c r="D383" s="7"/>
      <c r="E383" s="86" t="s">
        <v>737</v>
      </c>
    </row>
    <row r="384" spans="1:108">
      <c r="A384" s="86" t="s">
        <v>411</v>
      </c>
      <c r="B384" s="86" t="s">
        <v>738</v>
      </c>
      <c r="C384" s="8" t="s">
        <v>412</v>
      </c>
      <c r="D384" s="7"/>
      <c r="E384" s="86" t="s">
        <v>734</v>
      </c>
    </row>
    <row r="385" spans="1:94">
      <c r="A385" s="86" t="s">
        <v>413</v>
      </c>
      <c r="B385" s="86" t="s">
        <v>738</v>
      </c>
      <c r="C385" s="8" t="s">
        <v>414</v>
      </c>
      <c r="D385" s="7"/>
      <c r="E385" s="86" t="s">
        <v>734</v>
      </c>
    </row>
    <row r="386" spans="1:94">
      <c r="A386" s="86" t="s">
        <v>415</v>
      </c>
      <c r="B386" s="86" t="s">
        <v>738</v>
      </c>
      <c r="C386" s="8" t="s">
        <v>416</v>
      </c>
      <c r="D386" s="7"/>
      <c r="E386" s="86" t="s">
        <v>734</v>
      </c>
    </row>
    <row r="387" spans="1:94">
      <c r="A387" s="83"/>
      <c r="B387" s="83"/>
      <c r="C387" s="8" t="s">
        <v>639</v>
      </c>
      <c r="D387" s="7"/>
      <c r="E387" s="83"/>
      <c r="S387" s="19">
        <f>SUM(T387:X387)</f>
        <v>40282.854193548388</v>
      </c>
      <c r="V387" s="19">
        <v>0</v>
      </c>
      <c r="W387" s="19">
        <v>0</v>
      </c>
      <c r="X387" s="19">
        <v>40282.854193548388</v>
      </c>
      <c r="AY387" s="19">
        <f>SUM(AZ387:BD387)</f>
        <v>13937.148214285715</v>
      </c>
      <c r="BB387" s="19">
        <v>0</v>
      </c>
      <c r="BC387" s="19">
        <v>0</v>
      </c>
      <c r="BD387" s="19">
        <v>13937.148214285715</v>
      </c>
    </row>
    <row r="388" spans="1:94" s="85" customFormat="1">
      <c r="A388" s="93"/>
      <c r="B388" s="93"/>
      <c r="C388" s="92" t="s">
        <v>775</v>
      </c>
      <c r="D388" s="94"/>
      <c r="E388" s="95"/>
      <c r="M388" s="85">
        <f>SUM(N388:R388)</f>
        <v>1001210.28</v>
      </c>
      <c r="N388" s="85">
        <v>421177.11000000016</v>
      </c>
      <c r="O388" s="85">
        <v>267703.55999999988</v>
      </c>
      <c r="P388" s="85">
        <v>68254.740000000005</v>
      </c>
      <c r="Q388" s="85">
        <v>165368.5</v>
      </c>
      <c r="R388" s="85">
        <v>78706.37</v>
      </c>
      <c r="S388" s="85">
        <f>SUM(S336:S386)</f>
        <v>1108756.2308941709</v>
      </c>
      <c r="T388" s="85">
        <f t="shared" ref="T388:X388" si="428">SUM(T336:T386)</f>
        <v>483656.53</v>
      </c>
      <c r="U388" s="85">
        <f t="shared" si="428"/>
        <v>282105.94999999995</v>
      </c>
      <c r="V388" s="85">
        <f t="shared" si="428"/>
        <v>83983.257894736846</v>
      </c>
      <c r="W388" s="85">
        <f t="shared" si="428"/>
        <v>204467.94</v>
      </c>
      <c r="X388" s="85">
        <f t="shared" si="428"/>
        <v>54542.552999434032</v>
      </c>
      <c r="AS388" s="85">
        <f>SUM(AT388:AX388)</f>
        <v>436286.42</v>
      </c>
      <c r="AT388" s="85">
        <v>141035.07</v>
      </c>
      <c r="AU388" s="85">
        <v>9679.32</v>
      </c>
      <c r="AV388" s="85">
        <v>10469.74</v>
      </c>
      <c r="AW388" s="85">
        <v>121557.37</v>
      </c>
      <c r="AX388" s="85">
        <v>153544.91999999998</v>
      </c>
      <c r="BE388" s="85">
        <f>SUM(BE336:BE386)</f>
        <v>1108756.2308941709</v>
      </c>
      <c r="BF388" s="85">
        <f t="shared" ref="BF388:BJ388" si="429">SUM(BF336:BF386)</f>
        <v>483656.53</v>
      </c>
      <c r="BG388" s="85">
        <f t="shared" si="429"/>
        <v>282105.94999999995</v>
      </c>
      <c r="BH388" s="85">
        <f t="shared" si="429"/>
        <v>83983.257894736846</v>
      </c>
      <c r="BI388" s="85">
        <f t="shared" si="429"/>
        <v>204467.94</v>
      </c>
      <c r="BJ388" s="85">
        <f t="shared" si="429"/>
        <v>54542.552999434032</v>
      </c>
      <c r="BY388" s="85">
        <f>SUM(BZ388:CD388)</f>
        <v>1519215.2599999998</v>
      </c>
      <c r="BZ388" s="85">
        <v>837703.58</v>
      </c>
      <c r="CA388" s="85">
        <v>331855.40999999997</v>
      </c>
      <c r="CB388" s="85">
        <v>93511.37</v>
      </c>
      <c r="CC388" s="85">
        <v>138008.95000000001</v>
      </c>
      <c r="CD388" s="85">
        <v>118135.95</v>
      </c>
      <c r="CE388" s="85">
        <f>SUM(CE336:CE386)</f>
        <v>1464232.0263536866</v>
      </c>
      <c r="CF388" s="85">
        <f t="shared" ref="CF388:CJ388" si="430">SUM(CF336:CF386)</f>
        <v>716297.33000000007</v>
      </c>
      <c r="CG388" s="85">
        <f t="shared" si="430"/>
        <v>288167.33999999997</v>
      </c>
      <c r="CH388" s="85">
        <f t="shared" si="430"/>
        <v>74947.337862903223</v>
      </c>
      <c r="CI388" s="85">
        <f t="shared" si="430"/>
        <v>216716.76697580641</v>
      </c>
      <c r="CJ388" s="85">
        <f t="shared" si="430"/>
        <v>168103.25151497693</v>
      </c>
      <c r="CK388" s="85">
        <f>SUM(CK336:CK386)</f>
        <v>2572988.2572478573</v>
      </c>
      <c r="CL388" s="85">
        <f t="shared" ref="CL388:CP388" si="431">SUM(CL336:CL386)</f>
        <v>1199953.8600000001</v>
      </c>
      <c r="CM388" s="85">
        <f t="shared" si="431"/>
        <v>570273.29</v>
      </c>
      <c r="CN388" s="85">
        <f t="shared" si="431"/>
        <v>158930.59575764005</v>
      </c>
      <c r="CO388" s="85">
        <f t="shared" si="431"/>
        <v>421184.70697580639</v>
      </c>
      <c r="CP388" s="85">
        <f t="shared" si="431"/>
        <v>222645.80451441096</v>
      </c>
    </row>
    <row r="389" spans="1:94">
      <c r="A389" s="3"/>
      <c r="B389" s="3"/>
      <c r="C389" s="13" t="s">
        <v>739</v>
      </c>
      <c r="D389" s="12"/>
      <c r="E389" s="3"/>
    </row>
    <row r="390" spans="1:94" s="84" customFormat="1">
      <c r="A390" s="90"/>
      <c r="B390" s="91"/>
      <c r="C390" s="92" t="s">
        <v>776</v>
      </c>
      <c r="D390" s="90"/>
      <c r="E390" s="90"/>
      <c r="F390" s="85"/>
      <c r="G390" s="85"/>
    </row>
    <row r="391" spans="1:94">
      <c r="A391" s="2" t="s">
        <v>942</v>
      </c>
      <c r="B391" s="2" t="s">
        <v>740</v>
      </c>
      <c r="C391" s="14" t="s">
        <v>943</v>
      </c>
      <c r="D391" s="2" t="s">
        <v>742</v>
      </c>
      <c r="E391" s="2" t="s">
        <v>743</v>
      </c>
      <c r="F391" s="78">
        <v>47.634999999999998</v>
      </c>
      <c r="G391" s="78">
        <v>3568.1675401621346</v>
      </c>
      <c r="H391" s="19">
        <v>697.04586963367285</v>
      </c>
      <c r="I391" s="19">
        <v>1311.7932192715441</v>
      </c>
      <c r="J391" s="19">
        <v>547.48695455720394</v>
      </c>
      <c r="K391" s="19">
        <v>805.06544601187409</v>
      </c>
      <c r="L391" s="19">
        <v>206.77605068783953</v>
      </c>
    </row>
    <row r="392" spans="1:94">
      <c r="A392" s="2" t="s">
        <v>944</v>
      </c>
      <c r="B392" s="2" t="s">
        <v>740</v>
      </c>
      <c r="C392" s="14" t="s">
        <v>945</v>
      </c>
      <c r="D392" s="2" t="s">
        <v>745</v>
      </c>
      <c r="E392" s="2" t="s">
        <v>743</v>
      </c>
      <c r="F392" s="78">
        <v>146.44999999999999</v>
      </c>
      <c r="G392" s="78">
        <v>4093.0619250233367</v>
      </c>
      <c r="H392" s="19">
        <v>1335.5284397405258</v>
      </c>
      <c r="I392" s="19">
        <v>1284.2546944349608</v>
      </c>
      <c r="J392" s="19">
        <v>517.27454710701761</v>
      </c>
      <c r="K392" s="19">
        <v>760.63888008821903</v>
      </c>
      <c r="L392" s="19">
        <v>195.36536365261324</v>
      </c>
    </row>
    <row r="393" spans="1:94">
      <c r="A393" s="2" t="s">
        <v>22</v>
      </c>
      <c r="B393" s="2" t="s">
        <v>740</v>
      </c>
      <c r="C393" s="14" t="s">
        <v>417</v>
      </c>
      <c r="D393" s="2" t="s">
        <v>24</v>
      </c>
      <c r="E393" s="2" t="s">
        <v>743</v>
      </c>
    </row>
    <row r="394" spans="1:94">
      <c r="A394" s="2" t="s">
        <v>28</v>
      </c>
      <c r="B394" s="2" t="s">
        <v>740</v>
      </c>
      <c r="C394" s="14" t="s">
        <v>746</v>
      </c>
      <c r="D394" s="2" t="s">
        <v>29</v>
      </c>
      <c r="E394" s="2" t="s">
        <v>743</v>
      </c>
      <c r="F394" s="78">
        <v>736.53600000000006</v>
      </c>
      <c r="G394" s="78">
        <v>7185.4756564999079</v>
      </c>
      <c r="H394" s="19">
        <v>4351.7126793530788</v>
      </c>
      <c r="I394" s="19">
        <v>1672.3818251925227</v>
      </c>
      <c r="J394" s="19">
        <v>402.93935495498209</v>
      </c>
      <c r="K394" s="19">
        <v>552.14538374994709</v>
      </c>
      <c r="L394" s="19">
        <v>206.29641324937796</v>
      </c>
    </row>
    <row r="395" spans="1:94">
      <c r="A395" s="2" t="s">
        <v>30</v>
      </c>
      <c r="B395" s="2" t="s">
        <v>740</v>
      </c>
      <c r="C395" s="14" t="s">
        <v>418</v>
      </c>
      <c r="D395" s="2" t="s">
        <v>747</v>
      </c>
      <c r="E395" s="2" t="s">
        <v>743</v>
      </c>
    </row>
    <row r="396" spans="1:94">
      <c r="A396" s="87" t="s">
        <v>32</v>
      </c>
      <c r="B396" s="87" t="s">
        <v>475</v>
      </c>
      <c r="C396" s="8" t="s">
        <v>33</v>
      </c>
      <c r="D396" s="7" t="s">
        <v>29</v>
      </c>
      <c r="E396" s="87" t="s">
        <v>478</v>
      </c>
      <c r="F396" s="78">
        <v>57.7</v>
      </c>
      <c r="G396" s="78">
        <v>6019.4940715373114</v>
      </c>
      <c r="H396" s="19">
        <v>2914.1334488734838</v>
      </c>
      <c r="I396" s="19">
        <v>1966.7913344887347</v>
      </c>
      <c r="J396" s="19">
        <v>276.3493478564011</v>
      </c>
      <c r="K396" s="19">
        <v>569.07486456078698</v>
      </c>
      <c r="L396" s="19">
        <v>293.14507575790384</v>
      </c>
    </row>
    <row r="397" spans="1:94">
      <c r="A397" s="87" t="s">
        <v>40</v>
      </c>
      <c r="B397" s="87" t="s">
        <v>531</v>
      </c>
      <c r="C397" s="8" t="s">
        <v>419</v>
      </c>
      <c r="D397" s="7" t="s">
        <v>24</v>
      </c>
      <c r="E397" s="87" t="s">
        <v>478</v>
      </c>
    </row>
    <row r="398" spans="1:94">
      <c r="A398" s="87" t="s">
        <v>42</v>
      </c>
      <c r="B398" s="87" t="s">
        <v>475</v>
      </c>
      <c r="C398" s="8" t="s">
        <v>489</v>
      </c>
      <c r="D398" s="7" t="s">
        <v>27</v>
      </c>
      <c r="E398" s="87" t="s">
        <v>478</v>
      </c>
      <c r="F398" s="78">
        <v>4.7510000000000003</v>
      </c>
      <c r="G398" s="78">
        <v>14750.081822930066</v>
      </c>
      <c r="H398" s="19">
        <v>11178.909703220374</v>
      </c>
      <c r="I398" s="19">
        <v>1943.811829088613</v>
      </c>
      <c r="J398" s="19">
        <v>473.50461891063873</v>
      </c>
      <c r="K398" s="19">
        <v>915.85191421689012</v>
      </c>
      <c r="L398" s="19">
        <v>238.00375749354913</v>
      </c>
    </row>
    <row r="399" spans="1:94" ht="26.4">
      <c r="A399" s="87" t="s">
        <v>44</v>
      </c>
      <c r="B399" s="87" t="s">
        <v>531</v>
      </c>
      <c r="C399" s="8" t="s">
        <v>748</v>
      </c>
      <c r="D399" s="7" t="s">
        <v>45</v>
      </c>
      <c r="E399" s="87" t="s">
        <v>478</v>
      </c>
    </row>
    <row r="400" spans="1:94" ht="26.4">
      <c r="A400" s="87" t="s">
        <v>47</v>
      </c>
      <c r="B400" s="87" t="s">
        <v>531</v>
      </c>
      <c r="C400" s="8" t="s">
        <v>749</v>
      </c>
      <c r="D400" s="7" t="s">
        <v>39</v>
      </c>
      <c r="E400" s="87" t="s">
        <v>478</v>
      </c>
    </row>
    <row r="401" spans="1:12" ht="26.4">
      <c r="A401" s="87" t="s">
        <v>48</v>
      </c>
      <c r="B401" s="87" t="s">
        <v>531</v>
      </c>
      <c r="C401" s="8" t="s">
        <v>750</v>
      </c>
      <c r="D401" s="7" t="s">
        <v>46</v>
      </c>
      <c r="E401" s="87" t="s">
        <v>478</v>
      </c>
    </row>
    <row r="402" spans="1:12" ht="26.4">
      <c r="A402" s="87" t="s">
        <v>49</v>
      </c>
      <c r="B402" s="87" t="s">
        <v>531</v>
      </c>
      <c r="C402" s="8" t="s">
        <v>751</v>
      </c>
      <c r="D402" s="7" t="s">
        <v>50</v>
      </c>
      <c r="E402" s="87" t="s">
        <v>478</v>
      </c>
    </row>
    <row r="403" spans="1:12" ht="26.4">
      <c r="A403" s="87" t="s">
        <v>53</v>
      </c>
      <c r="B403" s="87" t="s">
        <v>531</v>
      </c>
      <c r="C403" s="8" t="s">
        <v>752</v>
      </c>
      <c r="D403" s="7" t="s">
        <v>45</v>
      </c>
      <c r="E403" s="87" t="s">
        <v>478</v>
      </c>
      <c r="F403" s="78">
        <v>41.081000000000003</v>
      </c>
      <c r="G403" s="78">
        <v>6726.8260104022129</v>
      </c>
      <c r="H403" s="19">
        <v>4085.4648134173949</v>
      </c>
      <c r="I403" s="19">
        <v>1794.4453640369027</v>
      </c>
      <c r="J403" s="19">
        <v>246.42272583432728</v>
      </c>
      <c r="K403" s="19">
        <v>476.63046177064825</v>
      </c>
      <c r="L403" s="19">
        <v>123.86264534294034</v>
      </c>
    </row>
    <row r="404" spans="1:12" ht="26.4">
      <c r="A404" s="87" t="s">
        <v>54</v>
      </c>
      <c r="B404" s="87" t="s">
        <v>531</v>
      </c>
      <c r="C404" s="8" t="s">
        <v>753</v>
      </c>
      <c r="D404" s="7" t="s">
        <v>39</v>
      </c>
      <c r="E404" s="87" t="s">
        <v>478</v>
      </c>
    </row>
    <row r="405" spans="1:12" ht="26.4">
      <c r="A405" s="87">
        <v>711045</v>
      </c>
      <c r="B405" s="87" t="s">
        <v>531</v>
      </c>
      <c r="C405" s="8" t="s">
        <v>754</v>
      </c>
      <c r="D405" s="7" t="s">
        <v>46</v>
      </c>
      <c r="E405" s="87" t="s">
        <v>478</v>
      </c>
      <c r="F405" s="78">
        <v>89.284999999999997</v>
      </c>
      <c r="G405" s="78">
        <v>10633.720672254269</v>
      </c>
      <c r="H405" s="19">
        <v>7995.5562524500201</v>
      </c>
      <c r="I405" s="19">
        <v>1793.8681749453992</v>
      </c>
      <c r="J405" s="19">
        <v>245.66051781747586</v>
      </c>
      <c r="K405" s="19">
        <v>475.15620018293481</v>
      </c>
      <c r="L405" s="19">
        <v>123.47952685843707</v>
      </c>
    </row>
    <row r="406" spans="1:12" ht="26.4">
      <c r="A406" s="87" t="s">
        <v>63</v>
      </c>
      <c r="B406" s="87" t="s">
        <v>531</v>
      </c>
      <c r="C406" s="8" t="s">
        <v>755</v>
      </c>
      <c r="D406" s="7" t="s">
        <v>64</v>
      </c>
      <c r="E406" s="87" t="s">
        <v>478</v>
      </c>
    </row>
    <row r="407" spans="1:12" ht="26.4">
      <c r="A407" s="87">
        <v>711056</v>
      </c>
      <c r="B407" s="87" t="s">
        <v>531</v>
      </c>
      <c r="C407" s="8" t="s">
        <v>508</v>
      </c>
      <c r="D407" s="7" t="s">
        <v>61</v>
      </c>
      <c r="E407" s="87" t="s">
        <v>478</v>
      </c>
      <c r="F407" s="78">
        <v>136.602</v>
      </c>
      <c r="G407" s="78">
        <v>18195.494332006416</v>
      </c>
      <c r="H407" s="19">
        <v>15582.015417050992</v>
      </c>
      <c r="I407" s="19">
        <v>1792.7878801188856</v>
      </c>
      <c r="J407" s="19">
        <v>238.79223177145607</v>
      </c>
      <c r="K407" s="19">
        <v>461.87157175183711</v>
      </c>
      <c r="L407" s="19">
        <v>120.02723131324468</v>
      </c>
    </row>
    <row r="408" spans="1:12" ht="26.4">
      <c r="A408" s="87" t="s">
        <v>67</v>
      </c>
      <c r="B408" s="87" t="s">
        <v>475</v>
      </c>
      <c r="C408" s="8" t="s">
        <v>509</v>
      </c>
      <c r="D408" s="7" t="s">
        <v>29</v>
      </c>
      <c r="E408" s="87" t="s">
        <v>478</v>
      </c>
    </row>
    <row r="409" spans="1:12" ht="26.4">
      <c r="A409" s="87" t="s">
        <v>68</v>
      </c>
      <c r="B409" s="87" t="s">
        <v>475</v>
      </c>
      <c r="C409" s="8" t="s">
        <v>510</v>
      </c>
      <c r="D409" s="7" t="s">
        <v>27</v>
      </c>
      <c r="E409" s="87" t="s">
        <v>478</v>
      </c>
      <c r="F409" s="78">
        <v>20.116</v>
      </c>
      <c r="G409" s="78">
        <v>13044.20953653992</v>
      </c>
      <c r="H409" s="19">
        <v>9913.670709882681</v>
      </c>
      <c r="I409" s="19">
        <v>2073.5757605885869</v>
      </c>
      <c r="J409" s="19">
        <v>307.53908442146667</v>
      </c>
      <c r="K409" s="19">
        <v>594.84162965908843</v>
      </c>
      <c r="L409" s="19">
        <v>154.58235198809865</v>
      </c>
    </row>
    <row r="410" spans="1:12">
      <c r="A410" s="87" t="s">
        <v>70</v>
      </c>
      <c r="B410" s="87" t="s">
        <v>531</v>
      </c>
      <c r="C410" s="8" t="s">
        <v>756</v>
      </c>
      <c r="D410" s="7" t="s">
        <v>29</v>
      </c>
      <c r="E410" s="87" t="s">
        <v>478</v>
      </c>
    </row>
    <row r="411" spans="1:12">
      <c r="A411" s="87" t="s">
        <v>71</v>
      </c>
      <c r="B411" s="87" t="s">
        <v>475</v>
      </c>
      <c r="C411" s="8" t="s">
        <v>513</v>
      </c>
      <c r="D411" s="7" t="s">
        <v>486</v>
      </c>
      <c r="E411" s="87" t="s">
        <v>478</v>
      </c>
    </row>
    <row r="412" spans="1:12">
      <c r="A412" s="87" t="s">
        <v>72</v>
      </c>
      <c r="B412" s="87" t="s">
        <v>531</v>
      </c>
      <c r="C412" s="8" t="s">
        <v>420</v>
      </c>
      <c r="D412" s="7" t="s">
        <v>46</v>
      </c>
      <c r="E412" s="87" t="s">
        <v>478</v>
      </c>
    </row>
    <row r="413" spans="1:12">
      <c r="A413" s="87" t="s">
        <v>757</v>
      </c>
      <c r="B413" s="87" t="s">
        <v>531</v>
      </c>
      <c r="C413" s="8" t="s">
        <v>758</v>
      </c>
      <c r="D413" s="7" t="s">
        <v>39</v>
      </c>
      <c r="E413" s="87" t="s">
        <v>478</v>
      </c>
    </row>
    <row r="414" spans="1:12">
      <c r="A414" s="87" t="s">
        <v>778</v>
      </c>
      <c r="B414" s="87" t="s">
        <v>475</v>
      </c>
      <c r="C414" s="8" t="s">
        <v>779</v>
      </c>
      <c r="D414" s="7" t="s">
        <v>46</v>
      </c>
      <c r="E414" s="67" t="s">
        <v>810</v>
      </c>
    </row>
    <row r="415" spans="1:12">
      <c r="A415" s="87" t="s">
        <v>781</v>
      </c>
      <c r="B415" s="87" t="s">
        <v>475</v>
      </c>
      <c r="C415" s="8" t="s">
        <v>822</v>
      </c>
      <c r="D415" s="7" t="s">
        <v>823</v>
      </c>
      <c r="E415" s="67" t="s">
        <v>810</v>
      </c>
    </row>
    <row r="416" spans="1:12">
      <c r="A416" s="87" t="s">
        <v>784</v>
      </c>
      <c r="B416" s="87" t="s">
        <v>475</v>
      </c>
      <c r="C416" s="8" t="s">
        <v>785</v>
      </c>
      <c r="D416" s="7" t="s">
        <v>786</v>
      </c>
      <c r="E416" s="67" t="s">
        <v>810</v>
      </c>
      <c r="F416" s="78">
        <v>89.293000000000006</v>
      </c>
      <c r="G416" s="78">
        <v>7798.1250622437137</v>
      </c>
      <c r="H416" s="19">
        <v>4707.7994915614881</v>
      </c>
      <c r="I416" s="19">
        <v>1785.9273403290288</v>
      </c>
      <c r="J416" s="19">
        <v>431.94344697951556</v>
      </c>
      <c r="K416" s="19">
        <v>693.57633330385852</v>
      </c>
      <c r="L416" s="19">
        <v>178.87845006982337</v>
      </c>
    </row>
    <row r="417" spans="1:12" ht="26.4">
      <c r="A417" s="87" t="s">
        <v>870</v>
      </c>
      <c r="B417" s="87" t="s">
        <v>475</v>
      </c>
      <c r="C417" s="8" t="s">
        <v>868</v>
      </c>
      <c r="D417" s="7" t="s">
        <v>869</v>
      </c>
      <c r="E417" s="67" t="s">
        <v>810</v>
      </c>
      <c r="F417" s="78">
        <v>25.524999999999999</v>
      </c>
      <c r="G417" s="78">
        <v>12788.41390648239</v>
      </c>
      <c r="H417" s="19">
        <v>9521.1659157688555</v>
      </c>
      <c r="I417" s="19">
        <v>2055.6376101860924</v>
      </c>
      <c r="J417" s="19">
        <v>352.53601480030477</v>
      </c>
      <c r="K417" s="19">
        <v>681.87462400696506</v>
      </c>
      <c r="L417" s="19">
        <v>177.19974172017271</v>
      </c>
    </row>
    <row r="418" spans="1:12">
      <c r="A418" s="87" t="s">
        <v>78</v>
      </c>
      <c r="B418" s="87" t="s">
        <v>871</v>
      </c>
      <c r="C418" s="8" t="s">
        <v>759</v>
      </c>
      <c r="D418" s="7" t="s">
        <v>27</v>
      </c>
      <c r="E418" s="87" t="s">
        <v>478</v>
      </c>
    </row>
    <row r="419" spans="1:12">
      <c r="A419" s="87" t="s">
        <v>80</v>
      </c>
      <c r="B419" s="87" t="s">
        <v>871</v>
      </c>
      <c r="C419" s="8" t="s">
        <v>873</v>
      </c>
      <c r="D419" s="7" t="s">
        <v>39</v>
      </c>
      <c r="E419" s="87" t="s">
        <v>478</v>
      </c>
    </row>
    <row r="420" spans="1:12">
      <c r="A420" s="87" t="s">
        <v>82</v>
      </c>
      <c r="B420" s="87" t="s">
        <v>871</v>
      </c>
      <c r="C420" s="8" t="s">
        <v>872</v>
      </c>
      <c r="D420" s="7" t="s">
        <v>24</v>
      </c>
      <c r="E420" s="87" t="s">
        <v>478</v>
      </c>
    </row>
    <row r="421" spans="1:12">
      <c r="A421" s="87" t="s">
        <v>83</v>
      </c>
      <c r="B421" s="87" t="s">
        <v>871</v>
      </c>
      <c r="C421" s="8" t="s">
        <v>521</v>
      </c>
      <c r="D421" s="7" t="s">
        <v>29</v>
      </c>
      <c r="E421" s="87" t="s">
        <v>478</v>
      </c>
    </row>
    <row r="422" spans="1:12" ht="26.4">
      <c r="A422" s="87" t="s">
        <v>87</v>
      </c>
      <c r="B422" s="87" t="s">
        <v>871</v>
      </c>
      <c r="C422" s="8" t="s">
        <v>761</v>
      </c>
      <c r="D422" s="4" t="s">
        <v>89</v>
      </c>
      <c r="E422" s="87" t="s">
        <v>478</v>
      </c>
    </row>
    <row r="423" spans="1:12" ht="26.4">
      <c r="A423" s="87" t="s">
        <v>90</v>
      </c>
      <c r="B423" s="87" t="s">
        <v>475</v>
      </c>
      <c r="C423" s="8" t="s">
        <v>522</v>
      </c>
      <c r="D423" s="4" t="s">
        <v>86</v>
      </c>
      <c r="E423" s="87" t="s">
        <v>478</v>
      </c>
      <c r="F423" s="78">
        <v>7.524</v>
      </c>
      <c r="G423" s="78">
        <v>40366.730991672324</v>
      </c>
      <c r="H423" s="19">
        <v>36001.677299308867</v>
      </c>
      <c r="I423" s="19">
        <v>2111.7756512493356</v>
      </c>
      <c r="J423" s="19">
        <v>546.90735440360629</v>
      </c>
      <c r="K423" s="19">
        <v>1126.2238577680853</v>
      </c>
      <c r="L423" s="19">
        <v>580.14682894243117</v>
      </c>
    </row>
    <row r="424" spans="1:12">
      <c r="A424" s="87">
        <v>711121</v>
      </c>
      <c r="B424" s="87" t="s">
        <v>871</v>
      </c>
      <c r="C424" s="8" t="s">
        <v>421</v>
      </c>
      <c r="D424" s="4" t="s">
        <v>92</v>
      </c>
      <c r="E424" s="87" t="s">
        <v>478</v>
      </c>
      <c r="F424" s="78">
        <v>271.31899999999996</v>
      </c>
      <c r="G424" s="78">
        <v>11248.664225058641</v>
      </c>
      <c r="H424" s="19">
        <v>8690.5570933108265</v>
      </c>
      <c r="I424" s="19">
        <v>1765.850898757551</v>
      </c>
      <c r="J424" s="19">
        <v>269.00115794033422</v>
      </c>
      <c r="K424" s="19">
        <v>323.46648249654982</v>
      </c>
      <c r="L424" s="19">
        <v>199.78859255337957</v>
      </c>
    </row>
    <row r="425" spans="1:12" ht="26.4">
      <c r="A425" s="87" t="s">
        <v>96</v>
      </c>
      <c r="B425" s="87" t="s">
        <v>475</v>
      </c>
      <c r="C425" s="8" t="s">
        <v>523</v>
      </c>
      <c r="D425" s="7" t="s">
        <v>50</v>
      </c>
      <c r="E425" s="87" t="s">
        <v>478</v>
      </c>
      <c r="F425" s="78">
        <v>170.04400000000001</v>
      </c>
      <c r="G425" s="78">
        <v>32948.165646451416</v>
      </c>
      <c r="H425" s="19">
        <v>29913.345957516874</v>
      </c>
      <c r="I425" s="19">
        <v>2102.7222954058948</v>
      </c>
      <c r="J425" s="19">
        <v>271.20756457805692</v>
      </c>
      <c r="K425" s="19">
        <v>524.5692591982729</v>
      </c>
      <c r="L425" s="19">
        <v>136.3205697523168</v>
      </c>
    </row>
    <row r="426" spans="1:12" ht="26.4">
      <c r="A426" s="87" t="s">
        <v>99</v>
      </c>
      <c r="B426" s="87" t="s">
        <v>531</v>
      </c>
      <c r="C426" s="8" t="s">
        <v>762</v>
      </c>
      <c r="D426" s="7" t="s">
        <v>95</v>
      </c>
      <c r="E426" s="87" t="s">
        <v>478</v>
      </c>
    </row>
    <row r="427" spans="1:12" ht="26.4">
      <c r="A427" s="87" t="s">
        <v>946</v>
      </c>
      <c r="B427" s="87" t="s">
        <v>531</v>
      </c>
      <c r="C427" s="8" t="s">
        <v>947</v>
      </c>
      <c r="D427" s="7" t="s">
        <v>98</v>
      </c>
      <c r="E427" s="87" t="s">
        <v>478</v>
      </c>
      <c r="F427" s="78">
        <v>58.12</v>
      </c>
      <c r="G427" s="78">
        <v>51926.18349183508</v>
      </c>
      <c r="H427" s="19">
        <v>48341.217653131454</v>
      </c>
      <c r="I427" s="19">
        <v>2310.0726083964219</v>
      </c>
      <c r="J427" s="19">
        <v>593.02659509756904</v>
      </c>
      <c r="K427" s="19">
        <v>0</v>
      </c>
      <c r="L427" s="19">
        <v>681.86663520963248</v>
      </c>
    </row>
    <row r="428" spans="1:12">
      <c r="A428" s="87" t="s">
        <v>948</v>
      </c>
      <c r="B428" s="87" t="s">
        <v>475</v>
      </c>
      <c r="C428" s="4" t="s">
        <v>949</v>
      </c>
      <c r="D428" s="7" t="s">
        <v>102</v>
      </c>
      <c r="E428" s="87" t="s">
        <v>478</v>
      </c>
      <c r="F428" s="78">
        <v>139.73400000000001</v>
      </c>
      <c r="G428" s="78">
        <v>8641.0808525322955</v>
      </c>
      <c r="H428" s="19">
        <v>5663.2839537979298</v>
      </c>
      <c r="I428" s="19">
        <v>1688.6259607540037</v>
      </c>
      <c r="J428" s="19">
        <v>435.9956672371257</v>
      </c>
      <c r="K428" s="19">
        <v>678.44857865921153</v>
      </c>
      <c r="L428" s="19">
        <v>174.72669208402556</v>
      </c>
    </row>
    <row r="429" spans="1:12" ht="26.4">
      <c r="A429" s="87" t="s">
        <v>422</v>
      </c>
      <c r="B429" s="87" t="s">
        <v>531</v>
      </c>
      <c r="C429" s="8" t="s">
        <v>764</v>
      </c>
      <c r="D429" s="7" t="s">
        <v>119</v>
      </c>
      <c r="E429" s="87" t="s">
        <v>478</v>
      </c>
    </row>
    <row r="430" spans="1:12" ht="26.4">
      <c r="A430" s="87" t="s">
        <v>106</v>
      </c>
      <c r="B430" s="87" t="s">
        <v>475</v>
      </c>
      <c r="C430" s="8" t="s">
        <v>528</v>
      </c>
      <c r="D430" s="7" t="s">
        <v>46</v>
      </c>
      <c r="E430" s="87" t="s">
        <v>478</v>
      </c>
    </row>
    <row r="431" spans="1:12" ht="26.4">
      <c r="A431" s="87" t="s">
        <v>107</v>
      </c>
      <c r="B431" s="87" t="s">
        <v>475</v>
      </c>
      <c r="C431" s="8" t="s">
        <v>529</v>
      </c>
      <c r="D431" s="7" t="s">
        <v>39</v>
      </c>
      <c r="E431" s="87" t="s">
        <v>478</v>
      </c>
    </row>
    <row r="432" spans="1:12" ht="26.4">
      <c r="A432" s="87" t="s">
        <v>109</v>
      </c>
      <c r="B432" s="87" t="s">
        <v>531</v>
      </c>
      <c r="C432" s="8" t="s">
        <v>818</v>
      </c>
      <c r="D432" s="7" t="s">
        <v>46</v>
      </c>
      <c r="E432" s="87" t="s">
        <v>478</v>
      </c>
      <c r="F432" s="78">
        <v>515.15099999999995</v>
      </c>
      <c r="G432" s="78">
        <v>10777.042879368861</v>
      </c>
      <c r="H432" s="19">
        <v>7248.4781161251758</v>
      </c>
      <c r="I432" s="19">
        <v>2023.528363528364</v>
      </c>
      <c r="J432" s="19">
        <v>436.40658964083951</v>
      </c>
      <c r="K432" s="19">
        <v>673.51889773451512</v>
      </c>
      <c r="L432" s="19">
        <v>395.11091233996621</v>
      </c>
    </row>
    <row r="433" spans="1:94" ht="26.4">
      <c r="A433" s="87" t="s">
        <v>875</v>
      </c>
      <c r="B433" s="87" t="s">
        <v>531</v>
      </c>
      <c r="C433" s="8" t="s">
        <v>874</v>
      </c>
      <c r="D433" s="7" t="s">
        <v>876</v>
      </c>
      <c r="E433" s="87" t="s">
        <v>478</v>
      </c>
      <c r="F433" s="78">
        <v>86.795000000000002</v>
      </c>
      <c r="G433" s="78">
        <v>6475.1495553821369</v>
      </c>
      <c r="H433" s="19">
        <v>3645.5753211590522</v>
      </c>
      <c r="I433" s="19">
        <v>1920.2719050636556</v>
      </c>
      <c r="J433" s="19">
        <v>242.19209852799656</v>
      </c>
      <c r="K433" s="19">
        <v>482.52917159524191</v>
      </c>
      <c r="L433" s="19">
        <v>184.58105903618909</v>
      </c>
    </row>
    <row r="434" spans="1:94">
      <c r="A434" s="83" t="s">
        <v>112</v>
      </c>
      <c r="B434" s="83" t="s">
        <v>475</v>
      </c>
      <c r="C434" s="8" t="s">
        <v>533</v>
      </c>
      <c r="D434" s="7"/>
      <c r="E434" s="83" t="s">
        <v>478</v>
      </c>
    </row>
    <row r="435" spans="1:94" ht="26.4">
      <c r="A435" s="83" t="s">
        <v>125</v>
      </c>
      <c r="B435" s="83" t="s">
        <v>475</v>
      </c>
      <c r="C435" s="8" t="s">
        <v>765</v>
      </c>
      <c r="D435" s="7" t="s">
        <v>423</v>
      </c>
      <c r="E435" s="83" t="s">
        <v>478</v>
      </c>
    </row>
    <row r="436" spans="1:94">
      <c r="A436" s="83"/>
      <c r="B436" s="83"/>
      <c r="C436" s="8" t="s">
        <v>766</v>
      </c>
      <c r="D436" s="4"/>
      <c r="E436" s="4"/>
    </row>
    <row r="437" spans="1:94" s="85" customFormat="1">
      <c r="A437" s="90"/>
      <c r="B437" s="91"/>
      <c r="C437" s="92" t="s">
        <v>777</v>
      </c>
      <c r="D437" s="90"/>
      <c r="E437" s="90"/>
    </row>
    <row r="438" spans="1:94">
      <c r="A438" s="4"/>
      <c r="B438" s="2"/>
      <c r="C438" s="4"/>
      <c r="D438" s="5"/>
      <c r="E438" s="5"/>
    </row>
    <row r="439" spans="1:94">
      <c r="A439" s="4"/>
      <c r="B439" s="2"/>
      <c r="C439" s="4"/>
      <c r="D439" s="5"/>
      <c r="E439" s="5"/>
    </row>
    <row r="440" spans="1:94" s="78" customFormat="1">
      <c r="A440" s="5" t="s">
        <v>992</v>
      </c>
      <c r="B440" s="68"/>
      <c r="C440" s="5"/>
      <c r="D440" s="5"/>
      <c r="E440" s="5"/>
      <c r="S440" s="69">
        <f>S9+S19+S35+S45+S133+S268+S335+S388</f>
        <v>35779773.614519931</v>
      </c>
      <c r="T440" s="69">
        <f t="shared" ref="T440:X440" si="432">T9+T19+T35+T45+T133+T268+T335+T388</f>
        <v>27815745.530000001</v>
      </c>
      <c r="U440" s="69">
        <f t="shared" si="432"/>
        <v>3747247.42</v>
      </c>
      <c r="V440" s="69">
        <f t="shared" si="432"/>
        <v>1435192.8775796692</v>
      </c>
      <c r="W440" s="69">
        <f t="shared" si="432"/>
        <v>1880530.4060948552</v>
      </c>
      <c r="X440" s="69">
        <f t="shared" si="432"/>
        <v>901057.38084540889</v>
      </c>
      <c r="Y440" s="78">
        <v>35779773.614519931</v>
      </c>
      <c r="Z440" s="78">
        <v>27815745.530000001</v>
      </c>
      <c r="AA440" s="78">
        <v>3747247.42</v>
      </c>
      <c r="AB440" s="78">
        <v>1435192.8775796692</v>
      </c>
      <c r="AC440" s="78">
        <v>1880530.4060948552</v>
      </c>
      <c r="AD440" s="78">
        <v>901057.38084540889</v>
      </c>
      <c r="BE440" s="78">
        <f>BE9+BE35+BE133+BE268+BE335+BE388</f>
        <v>67510711.321919546</v>
      </c>
      <c r="BF440" s="78">
        <f t="shared" ref="BF440:BJ440" si="433">BF9+BF35+BF133+BF268+BF335+BF388</f>
        <v>52088703.189999998</v>
      </c>
      <c r="BG440" s="78">
        <f t="shared" si="433"/>
        <v>7293465.2200000007</v>
      </c>
      <c r="BH440" s="78">
        <f t="shared" si="433"/>
        <v>2911035.0772813363</v>
      </c>
      <c r="BI440" s="78">
        <f t="shared" si="433"/>
        <v>3472631.2975083538</v>
      </c>
      <c r="BJ440" s="78">
        <f t="shared" si="433"/>
        <v>1744876.537129849</v>
      </c>
      <c r="CK440" s="78">
        <f>CK9+CK19+CK35+CK133+CK268+CK335+CK388</f>
        <v>109173130.98406318</v>
      </c>
      <c r="CL440" s="78">
        <f t="shared" ref="CL440:CP440" si="434">CL9+CL19+CL35+CL133+CL268+CL335+CL388</f>
        <v>84931229.00999999</v>
      </c>
      <c r="CM440" s="78">
        <f t="shared" si="434"/>
        <v>11813197</v>
      </c>
      <c r="CN440" s="78">
        <f t="shared" si="434"/>
        <v>4284043.0376093239</v>
      </c>
      <c r="CO440" s="78">
        <f t="shared" si="434"/>
        <v>5301700.7311696988</v>
      </c>
      <c r="CP440" s="78">
        <f t="shared" si="434"/>
        <v>2842961.2052841671</v>
      </c>
    </row>
    <row r="441" spans="1:94">
      <c r="A441" s="4"/>
      <c r="B441" s="2"/>
      <c r="C441" s="4"/>
      <c r="D441" s="4"/>
      <c r="E441" s="4"/>
    </row>
    <row r="442" spans="1:94">
      <c r="A442" s="4"/>
      <c r="B442" s="2"/>
      <c r="C442" s="4"/>
      <c r="D442" s="4"/>
      <c r="E442" s="4"/>
    </row>
    <row r="443" spans="1:94">
      <c r="A443" s="4"/>
      <c r="B443" s="2"/>
      <c r="C443" s="4"/>
      <c r="D443" s="4"/>
      <c r="E443" s="4"/>
    </row>
    <row r="444" spans="1:94">
      <c r="A444" s="4"/>
      <c r="B444" s="2"/>
      <c r="C444" s="4"/>
      <c r="D444" s="4"/>
      <c r="E444" s="4"/>
    </row>
    <row r="445" spans="1:94">
      <c r="A445" s="4"/>
      <c r="B445" s="2"/>
      <c r="C445" s="4"/>
      <c r="D445" s="4"/>
      <c r="E445" s="4"/>
    </row>
    <row r="446" spans="1:94">
      <c r="A446" s="4"/>
      <c r="B446" s="2"/>
      <c r="C446" s="4"/>
      <c r="D446" s="4"/>
      <c r="E446" s="4"/>
    </row>
    <row r="447" spans="1:94">
      <c r="A447" s="4"/>
      <c r="B447" s="2"/>
      <c r="C447" s="4"/>
      <c r="D447" s="4"/>
      <c r="E447" s="4"/>
    </row>
    <row r="448" spans="1:94">
      <c r="A448" s="4"/>
      <c r="B448" s="2"/>
      <c r="C448" s="4"/>
      <c r="D448" s="4"/>
      <c r="E448" s="4"/>
    </row>
    <row r="449" spans="1:5">
      <c r="A449" s="4"/>
      <c r="B449" s="2"/>
      <c r="C449" s="4"/>
      <c r="D449" s="4"/>
      <c r="E449" s="4"/>
    </row>
    <row r="450" spans="1:5">
      <c r="A450" s="4"/>
      <c r="B450" s="2"/>
      <c r="C450" s="4"/>
      <c r="D450" s="4"/>
      <c r="E450" s="4"/>
    </row>
    <row r="451" spans="1:5">
      <c r="A451" s="4"/>
      <c r="B451" s="2"/>
      <c r="C451" s="4"/>
      <c r="D451" s="4"/>
      <c r="E451" s="4"/>
    </row>
    <row r="452" spans="1:5">
      <c r="A452" s="4"/>
      <c r="B452" s="2"/>
      <c r="C452" s="4"/>
      <c r="D452" s="4"/>
      <c r="E452" s="4"/>
    </row>
    <row r="453" spans="1:5">
      <c r="A453" s="4"/>
      <c r="B453" s="2"/>
      <c r="C453" s="4"/>
      <c r="D453" s="4"/>
      <c r="E453" s="4"/>
    </row>
    <row r="454" spans="1:5">
      <c r="A454" s="4"/>
      <c r="B454" s="2"/>
      <c r="C454" s="4"/>
      <c r="D454" s="4"/>
      <c r="E454" s="4"/>
    </row>
    <row r="455" spans="1:5">
      <c r="A455" s="4"/>
      <c r="B455" s="2"/>
      <c r="C455" s="4"/>
      <c r="D455" s="4"/>
      <c r="E455" s="4"/>
    </row>
    <row r="456" spans="1:5">
      <c r="A456" s="4"/>
      <c r="B456" s="2"/>
      <c r="C456" s="4"/>
      <c r="D456" s="4"/>
      <c r="E456" s="4"/>
    </row>
    <row r="457" spans="1:5">
      <c r="A457" s="4"/>
      <c r="B457" s="2"/>
      <c r="C457" s="4"/>
      <c r="D457" s="4"/>
      <c r="E457" s="4"/>
    </row>
    <row r="458" spans="1:5">
      <c r="A458" s="4"/>
      <c r="B458" s="2"/>
      <c r="C458" s="4"/>
      <c r="D458" s="4"/>
      <c r="E458" s="4"/>
    </row>
    <row r="459" spans="1:5">
      <c r="A459" s="4"/>
      <c r="B459" s="2"/>
      <c r="C459" s="4"/>
      <c r="D459" s="4"/>
      <c r="E459" s="4"/>
    </row>
    <row r="460" spans="1:5">
      <c r="A460" s="4"/>
      <c r="B460" s="2"/>
      <c r="C460" s="4"/>
      <c r="D460" s="4"/>
      <c r="E460" s="4"/>
    </row>
    <row r="461" spans="1:5">
      <c r="A461" s="4"/>
      <c r="B461" s="2"/>
      <c r="C461" s="4"/>
      <c r="D461" s="4"/>
      <c r="E461" s="4"/>
    </row>
    <row r="462" spans="1:5">
      <c r="A462" s="4"/>
      <c r="B462" s="2"/>
      <c r="C462" s="4"/>
      <c r="D462" s="4"/>
      <c r="E462" s="4"/>
    </row>
    <row r="463" spans="1:5">
      <c r="A463" s="4"/>
      <c r="B463" s="2"/>
      <c r="C463" s="4"/>
      <c r="D463" s="4"/>
      <c r="E463" s="4"/>
    </row>
    <row r="464" spans="1:5">
      <c r="A464" s="4"/>
      <c r="B464" s="2"/>
      <c r="C464" s="4"/>
      <c r="D464" s="4"/>
      <c r="E464" s="4"/>
    </row>
    <row r="465" spans="1:5">
      <c r="A465" s="4"/>
      <c r="B465" s="2"/>
      <c r="C465" s="4"/>
      <c r="D465" s="4"/>
      <c r="E465" s="4"/>
    </row>
    <row r="466" spans="1:5">
      <c r="A466" s="4"/>
      <c r="B466" s="2"/>
      <c r="C466" s="4"/>
      <c r="D466" s="4"/>
      <c r="E466" s="4"/>
    </row>
    <row r="467" spans="1:5">
      <c r="A467" s="4"/>
      <c r="B467" s="2"/>
      <c r="C467" s="4"/>
      <c r="D467" s="4"/>
      <c r="E467" s="4"/>
    </row>
    <row r="468" spans="1:5">
      <c r="A468" s="4"/>
      <c r="B468" s="2"/>
      <c r="C468" s="4"/>
      <c r="D468" s="4"/>
      <c r="E468" s="4"/>
    </row>
    <row r="469" spans="1:5">
      <c r="A469" s="4"/>
      <c r="B469" s="2"/>
      <c r="C469" s="4"/>
      <c r="D469" s="4"/>
      <c r="E469" s="4"/>
    </row>
    <row r="470" spans="1:5">
      <c r="A470" s="4"/>
      <c r="B470" s="2"/>
      <c r="C470" s="4"/>
      <c r="D470" s="4"/>
      <c r="E470" s="4"/>
    </row>
    <row r="471" spans="1:5">
      <c r="A471" s="4"/>
      <c r="B471" s="2"/>
      <c r="C471" s="4"/>
      <c r="D471" s="4"/>
      <c r="E471" s="4"/>
    </row>
    <row r="472" spans="1:5">
      <c r="A472" s="4"/>
      <c r="B472" s="2"/>
      <c r="C472" s="4"/>
      <c r="D472" s="4"/>
      <c r="E472" s="4"/>
    </row>
    <row r="473" spans="1:5">
      <c r="A473" s="4"/>
      <c r="B473" s="2"/>
      <c r="C473" s="4"/>
      <c r="D473" s="4"/>
      <c r="E473" s="4"/>
    </row>
    <row r="474" spans="1:5">
      <c r="A474" s="4"/>
      <c r="B474" s="2"/>
      <c r="C474" s="4"/>
      <c r="D474" s="4"/>
      <c r="E474" s="4"/>
    </row>
    <row r="475" spans="1:5">
      <c r="A475" s="4"/>
      <c r="B475" s="2"/>
      <c r="C475" s="4"/>
      <c r="D475" s="4"/>
      <c r="E475" s="4"/>
    </row>
    <row r="476" spans="1:5">
      <c r="A476" s="4"/>
      <c r="B476" s="2"/>
      <c r="C476" s="4"/>
      <c r="D476" s="4"/>
      <c r="E476" s="4"/>
    </row>
    <row r="477" spans="1:5">
      <c r="A477" s="4"/>
      <c r="B477" s="2"/>
      <c r="C477" s="4"/>
      <c r="D477" s="4"/>
      <c r="E477" s="4"/>
    </row>
    <row r="478" spans="1:5">
      <c r="A478" s="4"/>
      <c r="B478" s="2"/>
      <c r="C478" s="4"/>
      <c r="D478" s="4"/>
      <c r="E478" s="4"/>
    </row>
    <row r="479" spans="1:5">
      <c r="A479" s="4"/>
      <c r="B479" s="2"/>
      <c r="C479" s="4"/>
      <c r="D479" s="4"/>
      <c r="E479" s="4"/>
    </row>
    <row r="480" spans="1:5">
      <c r="A480" s="4"/>
      <c r="B480" s="2"/>
      <c r="C480" s="4"/>
      <c r="D480" s="4"/>
      <c r="E480" s="4"/>
    </row>
    <row r="481" spans="1:5">
      <c r="A481" s="4"/>
      <c r="B481" s="2"/>
      <c r="C481" s="4"/>
      <c r="D481" s="4"/>
      <c r="E481" s="4"/>
    </row>
    <row r="482" spans="1:5">
      <c r="A482" s="4"/>
      <c r="B482" s="2"/>
      <c r="C482" s="4"/>
      <c r="D482" s="4"/>
      <c r="E482" s="4"/>
    </row>
    <row r="483" spans="1:5">
      <c r="A483" s="4"/>
      <c r="B483" s="2"/>
      <c r="C483" s="4"/>
      <c r="D483" s="4"/>
      <c r="E483" s="4"/>
    </row>
    <row r="484" spans="1:5">
      <c r="A484" s="4"/>
      <c r="B484" s="2"/>
      <c r="C484" s="4"/>
      <c r="D484" s="4"/>
      <c r="E484" s="4"/>
    </row>
    <row r="485" spans="1:5">
      <c r="A485" s="4"/>
      <c r="B485" s="2"/>
      <c r="C485" s="4"/>
      <c r="D485" s="4"/>
      <c r="E485" s="4"/>
    </row>
    <row r="486" spans="1:5">
      <c r="A486" s="4"/>
      <c r="B486" s="2"/>
      <c r="C486" s="4"/>
      <c r="D486" s="4"/>
      <c r="E486" s="4"/>
    </row>
    <row r="487" spans="1:5">
      <c r="A487" s="4"/>
      <c r="B487" s="2"/>
      <c r="C487" s="4"/>
      <c r="D487" s="4"/>
      <c r="E487" s="4"/>
    </row>
    <row r="488" spans="1:5">
      <c r="A488" s="4"/>
      <c r="B488" s="2"/>
      <c r="C488" s="4"/>
      <c r="D488" s="4"/>
      <c r="E488" s="4"/>
    </row>
    <row r="489" spans="1:5">
      <c r="A489" s="4"/>
      <c r="B489" s="2"/>
      <c r="C489" s="4"/>
      <c r="D489" s="4"/>
      <c r="E489" s="4"/>
    </row>
    <row r="490" spans="1:5">
      <c r="A490" s="4"/>
      <c r="B490" s="2"/>
      <c r="C490" s="4"/>
      <c r="D490" s="4"/>
      <c r="E490" s="4"/>
    </row>
    <row r="491" spans="1:5">
      <c r="A491" s="4"/>
      <c r="B491" s="2"/>
      <c r="C491" s="4"/>
      <c r="D491" s="4"/>
      <c r="E491" s="4"/>
    </row>
    <row r="492" spans="1:5">
      <c r="A492" s="4"/>
      <c r="B492" s="2"/>
      <c r="C492" s="4"/>
      <c r="D492" s="4"/>
      <c r="E492" s="4"/>
    </row>
    <row r="493" spans="1:5">
      <c r="A493" s="4"/>
      <c r="B493" s="2"/>
      <c r="C493" s="4"/>
      <c r="D493" s="4"/>
      <c r="E493" s="4"/>
    </row>
    <row r="494" spans="1:5">
      <c r="A494" s="4"/>
      <c r="B494" s="2"/>
      <c r="C494" s="4"/>
      <c r="D494" s="4"/>
      <c r="E494" s="4"/>
    </row>
    <row r="495" spans="1:5">
      <c r="A495" s="4"/>
      <c r="B495" s="2"/>
      <c r="C495" s="4"/>
      <c r="D495" s="4"/>
      <c r="E495" s="4"/>
    </row>
    <row r="496" spans="1:5">
      <c r="A496" s="4"/>
      <c r="B496" s="2"/>
      <c r="C496" s="4"/>
      <c r="D496" s="4"/>
      <c r="E496" s="4"/>
    </row>
    <row r="497" spans="1:5">
      <c r="A497" s="4"/>
      <c r="B497" s="2"/>
      <c r="C497" s="4"/>
      <c r="D497" s="4"/>
      <c r="E497" s="4"/>
    </row>
    <row r="498" spans="1:5">
      <c r="A498" s="4"/>
      <c r="B498" s="2"/>
      <c r="C498" s="4"/>
      <c r="D498" s="4"/>
      <c r="E498" s="4"/>
    </row>
    <row r="499" spans="1:5">
      <c r="A499" s="4"/>
      <c r="B499" s="2"/>
      <c r="C499" s="4"/>
      <c r="D499" s="4"/>
      <c r="E499" s="4"/>
    </row>
    <row r="500" spans="1:5">
      <c r="A500" s="4"/>
      <c r="B500" s="2"/>
      <c r="C500" s="4"/>
      <c r="D500" s="4"/>
      <c r="E500" s="4"/>
    </row>
    <row r="501" spans="1:5">
      <c r="A501" s="4"/>
      <c r="B501" s="2"/>
      <c r="C501" s="4"/>
      <c r="D501" s="4"/>
      <c r="E501" s="4"/>
    </row>
    <row r="502" spans="1:5">
      <c r="A502" s="4"/>
      <c r="B502" s="2"/>
      <c r="C502" s="4"/>
      <c r="D502" s="4"/>
      <c r="E502" s="4"/>
    </row>
    <row r="503" spans="1:5">
      <c r="A503" s="4"/>
      <c r="B503" s="2"/>
      <c r="C503" s="4"/>
      <c r="D503" s="4"/>
      <c r="E503" s="4"/>
    </row>
    <row r="504" spans="1:5">
      <c r="A504" s="4"/>
      <c r="B504" s="2"/>
      <c r="C504" s="4"/>
      <c r="D504" s="4"/>
      <c r="E504" s="4"/>
    </row>
    <row r="505" spans="1:5">
      <c r="A505" s="4"/>
      <c r="B505" s="2"/>
      <c r="C505" s="4"/>
      <c r="D505" s="4"/>
      <c r="E505" s="4"/>
    </row>
    <row r="506" spans="1:5">
      <c r="A506" s="4"/>
      <c r="B506" s="2"/>
      <c r="C506" s="4"/>
      <c r="D506" s="4"/>
      <c r="E506" s="4"/>
    </row>
    <row r="507" spans="1:5">
      <c r="A507" s="4"/>
      <c r="B507" s="2"/>
      <c r="C507" s="4"/>
      <c r="D507" s="4"/>
      <c r="E507" s="4"/>
    </row>
    <row r="508" spans="1:5">
      <c r="A508" s="4"/>
      <c r="B508" s="2"/>
      <c r="C508" s="4"/>
      <c r="D508" s="4"/>
      <c r="E508" s="4"/>
    </row>
    <row r="509" spans="1:5">
      <c r="A509" s="4"/>
      <c r="B509" s="2"/>
      <c r="C509" s="4"/>
      <c r="D509" s="4"/>
      <c r="E509" s="4"/>
    </row>
    <row r="510" spans="1:5">
      <c r="A510" s="4"/>
      <c r="B510" s="2"/>
      <c r="C510" s="4"/>
      <c r="D510" s="4"/>
      <c r="E510" s="4"/>
    </row>
    <row r="511" spans="1:5">
      <c r="A511" s="4"/>
      <c r="B511" s="2"/>
      <c r="C511" s="4"/>
      <c r="D511" s="4"/>
      <c r="E511" s="4"/>
    </row>
    <row r="512" spans="1:5">
      <c r="A512" s="4"/>
      <c r="B512" s="2"/>
      <c r="C512" s="4"/>
      <c r="D512" s="4"/>
      <c r="E512" s="4"/>
    </row>
    <row r="513" spans="1:5">
      <c r="A513" s="4"/>
      <c r="B513" s="2"/>
      <c r="C513" s="4"/>
      <c r="D513" s="4"/>
      <c r="E513" s="4"/>
    </row>
    <row r="514" spans="1:5">
      <c r="A514" s="4"/>
      <c r="B514" s="2"/>
      <c r="C514" s="4"/>
      <c r="D514" s="4"/>
      <c r="E514" s="4"/>
    </row>
    <row r="515" spans="1:5">
      <c r="A515" s="4"/>
      <c r="B515" s="2"/>
      <c r="C515" s="4"/>
      <c r="D515" s="4"/>
      <c r="E515" s="4"/>
    </row>
    <row r="516" spans="1:5">
      <c r="A516" s="4"/>
      <c r="B516" s="2"/>
      <c r="C516" s="4"/>
      <c r="D516" s="4"/>
      <c r="E516" s="4"/>
    </row>
    <row r="517" spans="1:5">
      <c r="A517" s="4"/>
      <c r="B517" s="2"/>
      <c r="C517" s="4"/>
      <c r="D517" s="4"/>
      <c r="E517" s="4"/>
    </row>
    <row r="518" spans="1:5">
      <c r="A518" s="4"/>
      <c r="B518" s="2"/>
      <c r="C518" s="4"/>
      <c r="D518" s="4"/>
      <c r="E518" s="4"/>
    </row>
    <row r="519" spans="1:5">
      <c r="A519" s="4"/>
      <c r="B519" s="2"/>
      <c r="C519" s="4"/>
      <c r="D519" s="4"/>
      <c r="E519" s="4"/>
    </row>
    <row r="520" spans="1:5">
      <c r="A520" s="4"/>
      <c r="B520" s="2"/>
      <c r="C520" s="4"/>
      <c r="D520" s="4"/>
      <c r="E520" s="4"/>
    </row>
    <row r="521" spans="1:5">
      <c r="A521" s="4"/>
      <c r="B521" s="2"/>
      <c r="C521" s="4"/>
      <c r="D521" s="4"/>
      <c r="E521" s="4"/>
    </row>
    <row r="522" spans="1:5">
      <c r="A522" s="4"/>
      <c r="B522" s="2"/>
      <c r="C522" s="4"/>
      <c r="D522" s="4"/>
      <c r="E522" s="4"/>
    </row>
    <row r="523" spans="1:5">
      <c r="A523" s="4"/>
      <c r="B523" s="2"/>
      <c r="C523" s="4"/>
      <c r="D523" s="4"/>
      <c r="E523" s="4"/>
    </row>
    <row r="524" spans="1:5">
      <c r="A524" s="4"/>
      <c r="B524" s="2"/>
      <c r="C524" s="4"/>
      <c r="D524" s="4"/>
      <c r="E524" s="4"/>
    </row>
    <row r="525" spans="1:5">
      <c r="A525" s="4"/>
      <c r="B525" s="2"/>
      <c r="C525" s="4"/>
      <c r="D525" s="4"/>
      <c r="E525" s="4"/>
    </row>
    <row r="526" spans="1:5">
      <c r="A526" s="4"/>
      <c r="B526" s="2"/>
      <c r="C526" s="4"/>
      <c r="D526" s="4"/>
      <c r="E526" s="4"/>
    </row>
    <row r="527" spans="1:5">
      <c r="A527" s="4"/>
      <c r="B527" s="2"/>
      <c r="C527" s="4"/>
      <c r="D527" s="4"/>
      <c r="E527" s="4"/>
    </row>
    <row r="528" spans="1:5">
      <c r="A528" s="4"/>
      <c r="B528" s="2"/>
      <c r="C528" s="4"/>
      <c r="D528" s="4"/>
      <c r="E528" s="4"/>
    </row>
    <row r="529" spans="1:5">
      <c r="A529" s="4"/>
      <c r="B529" s="2"/>
      <c r="C529" s="4"/>
      <c r="D529" s="4"/>
      <c r="E529" s="4"/>
    </row>
    <row r="530" spans="1:5">
      <c r="A530" s="4"/>
      <c r="B530" s="2"/>
      <c r="C530" s="4"/>
      <c r="D530" s="4"/>
      <c r="E530" s="4"/>
    </row>
    <row r="531" spans="1:5">
      <c r="A531" s="4"/>
      <c r="B531" s="2"/>
      <c r="C531" s="4"/>
      <c r="D531" s="4"/>
      <c r="E531" s="4"/>
    </row>
    <row r="532" spans="1:5">
      <c r="A532" s="4"/>
      <c r="B532" s="2"/>
      <c r="C532" s="4"/>
      <c r="D532" s="4"/>
      <c r="E532" s="4"/>
    </row>
    <row r="533" spans="1:5">
      <c r="A533" s="4"/>
      <c r="B533" s="2"/>
      <c r="C533" s="4"/>
      <c r="D533" s="4"/>
      <c r="E533" s="4"/>
    </row>
    <row r="534" spans="1:5">
      <c r="A534" s="4"/>
      <c r="B534" s="2"/>
      <c r="C534" s="4"/>
      <c r="D534" s="4"/>
      <c r="E534" s="4"/>
    </row>
    <row r="535" spans="1:5">
      <c r="A535" s="4"/>
      <c r="B535" s="2"/>
      <c r="C535" s="4"/>
      <c r="D535" s="4"/>
      <c r="E535" s="4"/>
    </row>
    <row r="536" spans="1:5">
      <c r="A536" s="4"/>
      <c r="B536" s="2"/>
      <c r="C536" s="4"/>
      <c r="D536" s="4"/>
      <c r="E536" s="4"/>
    </row>
    <row r="537" spans="1:5">
      <c r="A537" s="4"/>
      <c r="B537" s="2"/>
      <c r="C537" s="4"/>
      <c r="D537" s="4"/>
      <c r="E537" s="4"/>
    </row>
    <row r="538" spans="1:5">
      <c r="A538" s="4"/>
      <c r="B538" s="2"/>
      <c r="C538" s="4"/>
      <c r="D538" s="4"/>
      <c r="E538" s="4"/>
    </row>
    <row r="539" spans="1:5">
      <c r="A539" s="4"/>
      <c r="B539" s="2"/>
      <c r="C539" s="4"/>
      <c r="D539" s="4"/>
      <c r="E539" s="4"/>
    </row>
    <row r="540" spans="1:5">
      <c r="A540" s="4"/>
      <c r="B540" s="2"/>
      <c r="C540" s="4"/>
      <c r="D540" s="4"/>
      <c r="E540" s="4"/>
    </row>
    <row r="541" spans="1:5">
      <c r="A541" s="4"/>
      <c r="B541" s="2"/>
      <c r="C541" s="4"/>
      <c r="D541" s="4"/>
      <c r="E541" s="4"/>
    </row>
    <row r="542" spans="1:5">
      <c r="A542" s="4"/>
      <c r="B542" s="2"/>
      <c r="C542" s="4"/>
      <c r="D542" s="4"/>
      <c r="E542" s="4"/>
    </row>
    <row r="543" spans="1:5">
      <c r="A543" s="4"/>
      <c r="B543" s="2"/>
      <c r="C543" s="4"/>
      <c r="D543" s="4"/>
      <c r="E543" s="4"/>
    </row>
    <row r="544" spans="1:5">
      <c r="A544" s="4"/>
      <c r="B544" s="2"/>
      <c r="C544" s="4"/>
      <c r="D544" s="4"/>
      <c r="E544" s="4"/>
    </row>
    <row r="545" spans="1:5">
      <c r="A545" s="4"/>
      <c r="B545" s="2"/>
      <c r="C545" s="4"/>
      <c r="D545" s="4"/>
      <c r="E545" s="4"/>
    </row>
    <row r="546" spans="1:5">
      <c r="A546" s="4"/>
      <c r="B546" s="2"/>
      <c r="C546" s="4"/>
      <c r="D546" s="4"/>
      <c r="E546" s="4"/>
    </row>
    <row r="547" spans="1:5">
      <c r="A547" s="4"/>
      <c r="B547" s="2"/>
      <c r="C547" s="4"/>
      <c r="D547" s="4"/>
      <c r="E547" s="4"/>
    </row>
    <row r="548" spans="1:5">
      <c r="A548" s="4"/>
      <c r="B548" s="2"/>
      <c r="C548" s="4"/>
      <c r="D548" s="4"/>
      <c r="E548" s="4"/>
    </row>
    <row r="549" spans="1:5">
      <c r="A549" s="4"/>
      <c r="B549" s="2"/>
      <c r="C549" s="4"/>
      <c r="D549" s="4"/>
      <c r="E549" s="4"/>
    </row>
    <row r="550" spans="1:5">
      <c r="A550" s="4"/>
      <c r="B550" s="2"/>
      <c r="C550" s="4"/>
      <c r="D550" s="4"/>
      <c r="E550" s="4"/>
    </row>
    <row r="551" spans="1:5">
      <c r="A551" s="4"/>
      <c r="B551" s="2"/>
      <c r="C551" s="4"/>
      <c r="D551" s="4"/>
      <c r="E551" s="4"/>
    </row>
    <row r="552" spans="1:5">
      <c r="A552" s="4"/>
      <c r="B552" s="2"/>
      <c r="C552" s="4"/>
      <c r="D552" s="4"/>
      <c r="E552" s="4"/>
    </row>
    <row r="553" spans="1:5">
      <c r="A553" s="4"/>
      <c r="B553" s="2"/>
      <c r="C553" s="4"/>
      <c r="D553" s="4"/>
      <c r="E553" s="4"/>
    </row>
    <row r="554" spans="1:5">
      <c r="A554" s="4"/>
      <c r="B554" s="2"/>
      <c r="C554" s="4"/>
      <c r="D554" s="4"/>
      <c r="E554" s="4"/>
    </row>
    <row r="555" spans="1:5">
      <c r="A555" s="4"/>
      <c r="B555" s="2"/>
      <c r="C555" s="4"/>
      <c r="D555" s="4"/>
      <c r="E555" s="4"/>
    </row>
    <row r="556" spans="1:5">
      <c r="A556" s="4"/>
      <c r="B556" s="2"/>
      <c r="C556" s="4"/>
      <c r="D556" s="4"/>
      <c r="E556" s="4"/>
    </row>
    <row r="557" spans="1:5">
      <c r="A557" s="4"/>
      <c r="B557" s="2"/>
      <c r="C557" s="4"/>
      <c r="D557" s="4"/>
      <c r="E557" s="4"/>
    </row>
    <row r="558" spans="1:5">
      <c r="A558" s="4"/>
      <c r="B558" s="2"/>
      <c r="C558" s="4"/>
      <c r="D558" s="4"/>
      <c r="E558" s="4"/>
    </row>
    <row r="559" spans="1:5">
      <c r="A559" s="4"/>
      <c r="B559" s="2"/>
      <c r="C559" s="4"/>
      <c r="D559" s="4"/>
      <c r="E559" s="4"/>
    </row>
    <row r="560" spans="1:5">
      <c r="A560" s="4"/>
      <c r="B560" s="2"/>
      <c r="C560" s="4"/>
      <c r="D560" s="4"/>
      <c r="E560" s="4"/>
    </row>
    <row r="561" spans="1:5">
      <c r="A561" s="4"/>
      <c r="B561" s="2"/>
      <c r="C561" s="4"/>
      <c r="D561" s="4"/>
      <c r="E561" s="4"/>
    </row>
    <row r="562" spans="1:5">
      <c r="A562" s="4"/>
      <c r="B562" s="2"/>
      <c r="C562" s="4"/>
      <c r="D562" s="4"/>
      <c r="E562" s="4"/>
    </row>
    <row r="563" spans="1:5">
      <c r="A563" s="4"/>
      <c r="B563" s="2"/>
      <c r="C563" s="4"/>
      <c r="D563" s="4"/>
      <c r="E563" s="4"/>
    </row>
    <row r="564" spans="1:5">
      <c r="A564" s="4"/>
      <c r="B564" s="2"/>
      <c r="C564" s="4"/>
      <c r="D564" s="4"/>
      <c r="E564" s="4"/>
    </row>
    <row r="565" spans="1:5">
      <c r="A565" s="4"/>
      <c r="B565" s="2"/>
      <c r="C565" s="4"/>
      <c r="D565" s="4"/>
      <c r="E565" s="4"/>
    </row>
    <row r="566" spans="1:5">
      <c r="A566" s="4"/>
      <c r="B566" s="2"/>
      <c r="C566" s="4"/>
      <c r="D566" s="4"/>
      <c r="E566" s="4"/>
    </row>
    <row r="567" spans="1:5">
      <c r="A567" s="4"/>
      <c r="B567" s="2"/>
      <c r="C567" s="4"/>
      <c r="D567" s="4"/>
      <c r="E567" s="4"/>
    </row>
    <row r="568" spans="1:5">
      <c r="A568" s="4"/>
      <c r="B568" s="2"/>
      <c r="C568" s="4"/>
      <c r="D568" s="4"/>
      <c r="E568" s="4"/>
    </row>
    <row r="569" spans="1:5">
      <c r="A569" s="4"/>
      <c r="B569" s="2"/>
      <c r="C569" s="4"/>
      <c r="D569" s="4"/>
      <c r="E569" s="4"/>
    </row>
    <row r="570" spans="1:5">
      <c r="A570" s="4"/>
      <c r="B570" s="2"/>
      <c r="C570" s="4"/>
      <c r="D570" s="4"/>
      <c r="E570" s="4"/>
    </row>
    <row r="571" spans="1:5">
      <c r="A571" s="4"/>
      <c r="B571" s="2"/>
      <c r="C571" s="4"/>
      <c r="D571" s="4"/>
      <c r="E571" s="4"/>
    </row>
    <row r="572" spans="1:5">
      <c r="A572" s="4"/>
      <c r="B572" s="2"/>
      <c r="C572" s="4"/>
      <c r="D572" s="4"/>
      <c r="E572" s="4"/>
    </row>
    <row r="573" spans="1:5">
      <c r="A573" s="4"/>
      <c r="B573" s="2"/>
      <c r="C573" s="4"/>
      <c r="D573" s="4"/>
      <c r="E573" s="4"/>
    </row>
    <row r="574" spans="1:5">
      <c r="A574" s="4"/>
      <c r="B574" s="2"/>
      <c r="C574" s="4"/>
      <c r="D574" s="4"/>
      <c r="E574" s="4"/>
    </row>
    <row r="575" spans="1:5">
      <c r="A575" s="4"/>
      <c r="B575" s="2"/>
      <c r="C575" s="4"/>
      <c r="D575" s="4"/>
      <c r="E575" s="4"/>
    </row>
    <row r="576" spans="1:5">
      <c r="A576" s="4"/>
      <c r="B576" s="2"/>
      <c r="C576" s="4"/>
      <c r="D576" s="4"/>
      <c r="E576" s="4"/>
    </row>
    <row r="577" spans="1:5">
      <c r="A577" s="4"/>
      <c r="B577" s="2"/>
      <c r="C577" s="4"/>
      <c r="D577" s="4"/>
      <c r="E577" s="4"/>
    </row>
    <row r="578" spans="1:5">
      <c r="A578" s="4"/>
      <c r="B578" s="2"/>
      <c r="C578" s="4"/>
      <c r="D578" s="4"/>
      <c r="E578" s="4"/>
    </row>
    <row r="579" spans="1:5">
      <c r="A579" s="4"/>
      <c r="B579" s="2"/>
      <c r="C579" s="4"/>
      <c r="D579" s="4"/>
      <c r="E579" s="4"/>
    </row>
    <row r="580" spans="1:5">
      <c r="A580" s="4"/>
      <c r="B580" s="2"/>
      <c r="C580" s="4"/>
      <c r="D580" s="4"/>
      <c r="E580" s="4"/>
    </row>
    <row r="581" spans="1:5">
      <c r="A581" s="4"/>
      <c r="B581" s="2"/>
      <c r="C581" s="4"/>
      <c r="D581" s="4"/>
      <c r="E581" s="4"/>
    </row>
    <row r="582" spans="1:5">
      <c r="A582" s="4"/>
      <c r="B582" s="2"/>
      <c r="C582" s="4"/>
      <c r="D582" s="4"/>
      <c r="E582" s="4"/>
    </row>
    <row r="583" spans="1:5">
      <c r="A583" s="4"/>
      <c r="B583" s="2"/>
      <c r="C583" s="4"/>
      <c r="D583" s="4"/>
      <c r="E583" s="4"/>
    </row>
    <row r="584" spans="1:5">
      <c r="A584" s="4"/>
      <c r="B584" s="2"/>
      <c r="C584" s="4"/>
      <c r="D584" s="4"/>
      <c r="E584" s="4"/>
    </row>
    <row r="585" spans="1:5">
      <c r="A585" s="4"/>
      <c r="B585" s="2"/>
      <c r="C585" s="4"/>
      <c r="D585" s="4"/>
      <c r="E585" s="4"/>
    </row>
    <row r="586" spans="1:5">
      <c r="A586" s="4"/>
      <c r="B586" s="2"/>
      <c r="C586" s="4"/>
      <c r="D586" s="4"/>
      <c r="E586" s="4"/>
    </row>
    <row r="587" spans="1:5">
      <c r="A587" s="4"/>
      <c r="B587" s="2"/>
      <c r="C587" s="4"/>
      <c r="D587" s="4"/>
      <c r="E587" s="4"/>
    </row>
    <row r="588" spans="1:5">
      <c r="A588" s="4"/>
      <c r="B588" s="2"/>
      <c r="C588" s="4"/>
      <c r="D588" s="4"/>
      <c r="E588" s="4"/>
    </row>
    <row r="589" spans="1:5">
      <c r="A589" s="4"/>
      <c r="B589" s="2"/>
      <c r="C589" s="4"/>
      <c r="D589" s="4"/>
      <c r="E589" s="4"/>
    </row>
    <row r="590" spans="1:5">
      <c r="A590" s="4"/>
      <c r="B590" s="2"/>
      <c r="C590" s="4"/>
      <c r="D590" s="4"/>
      <c r="E590" s="4"/>
    </row>
    <row r="591" spans="1:5">
      <c r="A591" s="4"/>
      <c r="B591" s="2"/>
      <c r="C591" s="4"/>
      <c r="D591" s="4"/>
      <c r="E591" s="4"/>
    </row>
    <row r="592" spans="1:5">
      <c r="A592" s="4"/>
      <c r="B592" s="2"/>
      <c r="C592" s="4"/>
      <c r="D592" s="4"/>
      <c r="E592" s="4"/>
    </row>
    <row r="593" spans="1:5">
      <c r="A593" s="4"/>
      <c r="B593" s="2"/>
      <c r="C593" s="4"/>
      <c r="D593" s="4"/>
      <c r="E593" s="4"/>
    </row>
    <row r="594" spans="1:5">
      <c r="A594" s="4"/>
      <c r="B594" s="2"/>
      <c r="C594" s="4"/>
      <c r="D594" s="4"/>
      <c r="E594" s="4"/>
    </row>
    <row r="595" spans="1:5">
      <c r="A595" s="4"/>
      <c r="B595" s="2"/>
      <c r="C595" s="4"/>
      <c r="D595" s="4"/>
      <c r="E595" s="4"/>
    </row>
    <row r="596" spans="1:5">
      <c r="A596" s="4"/>
      <c r="B596" s="2"/>
      <c r="C596" s="4"/>
      <c r="D596" s="4"/>
      <c r="E596" s="4"/>
    </row>
    <row r="597" spans="1:5">
      <c r="A597" s="4"/>
      <c r="B597" s="2"/>
      <c r="C597" s="4"/>
      <c r="D597" s="4"/>
      <c r="E597" s="4"/>
    </row>
    <row r="598" spans="1:5">
      <c r="A598" s="4"/>
      <c r="B598" s="2"/>
      <c r="C598" s="4"/>
      <c r="D598" s="4"/>
      <c r="E598" s="4"/>
    </row>
    <row r="599" spans="1:5">
      <c r="A599" s="4"/>
      <c r="B599" s="2"/>
      <c r="C599" s="4"/>
      <c r="D599" s="4"/>
      <c r="E599" s="4"/>
    </row>
    <row r="600" spans="1:5">
      <c r="A600" s="4"/>
      <c r="B600" s="2"/>
      <c r="C600" s="4"/>
      <c r="D600" s="4"/>
      <c r="E600" s="4"/>
    </row>
    <row r="601" spans="1:5">
      <c r="A601" s="4"/>
      <c r="B601" s="2"/>
      <c r="C601" s="4"/>
      <c r="D601" s="4"/>
      <c r="E601" s="4"/>
    </row>
    <row r="602" spans="1:5">
      <c r="A602" s="4"/>
      <c r="B602" s="2"/>
      <c r="C602" s="4"/>
      <c r="D602" s="4"/>
      <c r="E602" s="4"/>
    </row>
    <row r="603" spans="1:5">
      <c r="A603" s="4"/>
      <c r="B603" s="2"/>
      <c r="C603" s="4"/>
      <c r="D603" s="4"/>
      <c r="E603" s="4"/>
    </row>
    <row r="604" spans="1:5">
      <c r="A604" s="4"/>
      <c r="B604" s="2"/>
      <c r="C604" s="4"/>
      <c r="D604" s="4"/>
      <c r="E604" s="4"/>
    </row>
    <row r="605" spans="1:5">
      <c r="A605" s="4"/>
      <c r="B605" s="2"/>
      <c r="C605" s="4"/>
      <c r="D605" s="4"/>
      <c r="E605" s="4"/>
    </row>
    <row r="606" spans="1:5">
      <c r="A606" s="4"/>
      <c r="B606" s="2"/>
      <c r="C606" s="4"/>
      <c r="D606" s="4"/>
      <c r="E606" s="4"/>
    </row>
    <row r="607" spans="1:5">
      <c r="A607" s="4"/>
      <c r="B607" s="2"/>
      <c r="C607" s="4"/>
      <c r="D607" s="4"/>
      <c r="E607" s="4"/>
    </row>
    <row r="608" spans="1:5">
      <c r="A608" s="4"/>
      <c r="B608" s="2"/>
      <c r="C608" s="4"/>
      <c r="D608" s="4"/>
      <c r="E608" s="4"/>
    </row>
    <row r="609" spans="1:5">
      <c r="A609" s="4"/>
      <c r="B609" s="2"/>
      <c r="C609" s="4"/>
      <c r="D609" s="4"/>
      <c r="E609" s="4"/>
    </row>
    <row r="610" spans="1:5">
      <c r="A610" s="4"/>
      <c r="B610" s="2"/>
      <c r="C610" s="4"/>
      <c r="D610" s="4"/>
      <c r="E610" s="4"/>
    </row>
    <row r="611" spans="1:5">
      <c r="A611" s="4"/>
      <c r="B611" s="2"/>
      <c r="C611" s="4"/>
      <c r="D611" s="4"/>
      <c r="E611" s="4"/>
    </row>
    <row r="612" spans="1:5">
      <c r="A612" s="4"/>
      <c r="B612" s="2"/>
      <c r="C612" s="4"/>
      <c r="D612" s="4"/>
      <c r="E612" s="4"/>
    </row>
    <row r="613" spans="1:5">
      <c r="A613" s="4"/>
      <c r="B613" s="2"/>
      <c r="C613" s="4"/>
      <c r="D613" s="4"/>
      <c r="E613" s="4"/>
    </row>
    <row r="614" spans="1:5">
      <c r="A614" s="4"/>
      <c r="B614" s="2"/>
      <c r="C614" s="4"/>
      <c r="D614" s="4"/>
      <c r="E614" s="4"/>
    </row>
    <row r="615" spans="1:5">
      <c r="A615" s="4"/>
      <c r="B615" s="2"/>
      <c r="C615" s="4"/>
      <c r="D615" s="4"/>
      <c r="E615" s="4"/>
    </row>
    <row r="616" spans="1:5">
      <c r="A616" s="4"/>
      <c r="B616" s="2"/>
      <c r="C616" s="4"/>
      <c r="D616" s="4"/>
      <c r="E616" s="4"/>
    </row>
    <row r="617" spans="1:5">
      <c r="A617" s="4"/>
      <c r="B617" s="2"/>
      <c r="C617" s="4"/>
      <c r="D617" s="4"/>
      <c r="E617" s="4"/>
    </row>
    <row r="618" spans="1:5">
      <c r="A618" s="4"/>
      <c r="B618" s="2"/>
      <c r="C618" s="4"/>
      <c r="D618" s="4"/>
      <c r="E618" s="4"/>
    </row>
    <row r="619" spans="1:5">
      <c r="A619" s="4"/>
      <c r="B619" s="2"/>
      <c r="C619" s="4"/>
      <c r="D619" s="4"/>
      <c r="E619" s="4"/>
    </row>
    <row r="620" spans="1:5">
      <c r="A620" s="4"/>
      <c r="B620" s="2"/>
      <c r="C620" s="4"/>
      <c r="D620" s="4"/>
      <c r="E620" s="4"/>
    </row>
    <row r="621" spans="1:5">
      <c r="A621" s="4"/>
      <c r="B621" s="2"/>
      <c r="C621" s="4"/>
      <c r="D621" s="4"/>
      <c r="E621" s="4"/>
    </row>
    <row r="622" spans="1:5">
      <c r="A622" s="4"/>
      <c r="B622" s="2"/>
      <c r="C622" s="4"/>
      <c r="D622" s="4"/>
      <c r="E622" s="4"/>
    </row>
    <row r="623" spans="1:5">
      <c r="A623" s="4"/>
      <c r="B623" s="2"/>
      <c r="C623" s="4"/>
      <c r="D623" s="4"/>
      <c r="E623" s="4"/>
    </row>
    <row r="624" spans="1:5">
      <c r="A624" s="4"/>
      <c r="B624" s="2"/>
      <c r="C624" s="4"/>
      <c r="D624" s="4"/>
      <c r="E624" s="4"/>
    </row>
    <row r="625" spans="1:5">
      <c r="A625" s="4"/>
      <c r="B625" s="2"/>
      <c r="C625" s="4"/>
      <c r="D625" s="4"/>
      <c r="E625" s="4"/>
    </row>
    <row r="626" spans="1:5">
      <c r="A626" s="4"/>
      <c r="B626" s="2"/>
      <c r="C626" s="4"/>
      <c r="D626" s="4"/>
      <c r="E626" s="4"/>
    </row>
    <row r="627" spans="1:5">
      <c r="A627" s="4"/>
      <c r="B627" s="2"/>
      <c r="C627" s="4"/>
      <c r="D627" s="4"/>
      <c r="E627" s="4"/>
    </row>
    <row r="628" spans="1:5">
      <c r="A628" s="4"/>
      <c r="B628" s="2"/>
      <c r="C628" s="4"/>
      <c r="D628" s="4"/>
      <c r="E628" s="4"/>
    </row>
    <row r="629" spans="1:5">
      <c r="A629" s="4"/>
      <c r="B629" s="2"/>
      <c r="C629" s="4"/>
      <c r="D629" s="4"/>
      <c r="E629" s="4"/>
    </row>
    <row r="630" spans="1:5">
      <c r="A630" s="4"/>
      <c r="B630" s="2"/>
      <c r="C630" s="4"/>
      <c r="D630" s="4"/>
      <c r="E630" s="4"/>
    </row>
    <row r="631" spans="1:5">
      <c r="A631" s="4"/>
      <c r="B631" s="2"/>
      <c r="C631" s="4"/>
      <c r="D631" s="4"/>
      <c r="E631" s="4"/>
    </row>
    <row r="632" spans="1:5">
      <c r="A632" s="4"/>
      <c r="B632" s="2"/>
      <c r="C632" s="4"/>
      <c r="D632" s="4"/>
      <c r="E632" s="4"/>
    </row>
    <row r="633" spans="1:5">
      <c r="A633" s="4"/>
      <c r="B633" s="2"/>
      <c r="C633" s="4"/>
      <c r="D633" s="4"/>
      <c r="E633" s="4"/>
    </row>
    <row r="634" spans="1:5">
      <c r="A634" s="4"/>
      <c r="B634" s="2"/>
      <c r="C634" s="4"/>
      <c r="D634" s="4"/>
      <c r="E634" s="4"/>
    </row>
    <row r="635" spans="1:5">
      <c r="A635" s="4"/>
      <c r="B635" s="2"/>
      <c r="C635" s="4"/>
      <c r="D635" s="4"/>
      <c r="E635" s="4"/>
    </row>
    <row r="636" spans="1:5">
      <c r="A636" s="4"/>
      <c r="B636" s="2"/>
      <c r="C636" s="4"/>
      <c r="D636" s="4"/>
      <c r="E636" s="4"/>
    </row>
    <row r="637" spans="1:5">
      <c r="A637" s="4"/>
      <c r="B637" s="2"/>
      <c r="C637" s="4"/>
      <c r="D637" s="4"/>
      <c r="E637" s="4"/>
    </row>
    <row r="638" spans="1:5">
      <c r="A638" s="4"/>
      <c r="B638" s="2"/>
      <c r="C638" s="4"/>
      <c r="D638" s="4"/>
      <c r="E638" s="4"/>
    </row>
    <row r="639" spans="1:5">
      <c r="A639" s="4"/>
      <c r="B639" s="2"/>
      <c r="C639" s="4"/>
      <c r="D639" s="4"/>
      <c r="E639" s="4"/>
    </row>
    <row r="640" spans="1:5">
      <c r="A640" s="4"/>
      <c r="B640" s="2"/>
      <c r="C640" s="4"/>
      <c r="D640" s="4"/>
      <c r="E640" s="4"/>
    </row>
    <row r="641" spans="1:5">
      <c r="A641" s="4"/>
      <c r="B641" s="2"/>
      <c r="C641" s="4"/>
      <c r="D641" s="4"/>
      <c r="E641" s="4"/>
    </row>
    <row r="642" spans="1:5">
      <c r="A642" s="4"/>
      <c r="B642" s="2"/>
      <c r="C642" s="4"/>
      <c r="D642" s="4"/>
      <c r="E642" s="4"/>
    </row>
    <row r="643" spans="1:5">
      <c r="A643" s="4"/>
      <c r="B643" s="2"/>
      <c r="C643" s="4"/>
      <c r="D643" s="4"/>
      <c r="E643" s="4"/>
    </row>
    <row r="644" spans="1:5">
      <c r="A644" s="4"/>
      <c r="B644" s="2"/>
      <c r="C644" s="4"/>
      <c r="D644" s="4"/>
      <c r="E644" s="4"/>
    </row>
    <row r="645" spans="1:5">
      <c r="A645" s="4"/>
      <c r="B645" s="2"/>
      <c r="C645" s="4"/>
      <c r="D645" s="4"/>
      <c r="E645" s="4"/>
    </row>
    <row r="646" spans="1:5">
      <c r="A646" s="4"/>
      <c r="B646" s="2"/>
      <c r="C646" s="4"/>
      <c r="D646" s="4"/>
      <c r="E646" s="4"/>
    </row>
    <row r="647" spans="1:5">
      <c r="A647" s="4"/>
      <c r="B647" s="2"/>
      <c r="C647" s="4"/>
      <c r="D647" s="4"/>
      <c r="E647" s="4"/>
    </row>
    <row r="648" spans="1:5">
      <c r="A648" s="4"/>
      <c r="B648" s="2"/>
      <c r="C648" s="4"/>
      <c r="D648" s="4"/>
      <c r="E648" s="4"/>
    </row>
    <row r="649" spans="1:5">
      <c r="A649" s="4"/>
      <c r="B649" s="2"/>
      <c r="C649" s="4"/>
      <c r="D649" s="4"/>
      <c r="E649" s="4"/>
    </row>
    <row r="650" spans="1:5">
      <c r="A650" s="4"/>
      <c r="B650" s="2"/>
      <c r="C650" s="4"/>
      <c r="D650" s="4"/>
      <c r="E650" s="4"/>
    </row>
    <row r="651" spans="1:5">
      <c r="A651" s="4"/>
      <c r="B651" s="2"/>
      <c r="C651" s="4"/>
      <c r="D651" s="4"/>
      <c r="E651" s="4"/>
    </row>
    <row r="652" spans="1:5">
      <c r="A652" s="4"/>
      <c r="B652" s="2"/>
      <c r="C652" s="4"/>
      <c r="D652" s="4"/>
      <c r="E652" s="4"/>
    </row>
    <row r="653" spans="1:5">
      <c r="A653" s="4"/>
      <c r="B653" s="2"/>
      <c r="C653" s="4"/>
      <c r="D653" s="4"/>
      <c r="E653" s="4"/>
    </row>
    <row r="654" spans="1:5">
      <c r="A654" s="4"/>
      <c r="B654" s="2"/>
      <c r="C654" s="4"/>
      <c r="D654" s="4"/>
      <c r="E654" s="4"/>
    </row>
    <row r="655" spans="1:5">
      <c r="A655" s="4"/>
      <c r="B655" s="2"/>
      <c r="C655" s="4"/>
      <c r="D655" s="4"/>
      <c r="E655" s="4"/>
    </row>
    <row r="656" spans="1:5">
      <c r="A656" s="4"/>
      <c r="B656" s="2"/>
      <c r="C656" s="4"/>
      <c r="D656" s="4"/>
      <c r="E656" s="4"/>
    </row>
    <row r="657" spans="1:5">
      <c r="A657" s="4"/>
      <c r="B657" s="2"/>
      <c r="C657" s="4"/>
      <c r="D657" s="4"/>
      <c r="E657" s="4"/>
    </row>
    <row r="658" spans="1:5">
      <c r="A658" s="4"/>
      <c r="B658" s="2"/>
      <c r="C658" s="4"/>
      <c r="D658" s="4"/>
      <c r="E658" s="4"/>
    </row>
    <row r="659" spans="1:5">
      <c r="A659" s="4"/>
      <c r="B659" s="2"/>
      <c r="C659" s="4"/>
      <c r="D659" s="4"/>
      <c r="E659" s="4"/>
    </row>
    <row r="660" spans="1:5">
      <c r="A660" s="4"/>
      <c r="B660" s="2"/>
      <c r="C660" s="4"/>
      <c r="D660" s="4"/>
      <c r="E660" s="4"/>
    </row>
    <row r="661" spans="1:5">
      <c r="A661" s="4"/>
      <c r="B661" s="2"/>
      <c r="C661" s="4"/>
      <c r="D661" s="4"/>
      <c r="E661" s="4"/>
    </row>
    <row r="662" spans="1:5">
      <c r="A662" s="4"/>
      <c r="B662" s="2"/>
      <c r="C662" s="4"/>
      <c r="D662" s="4"/>
      <c r="E662" s="4"/>
    </row>
    <row r="663" spans="1:5">
      <c r="A663" s="4"/>
      <c r="B663" s="2"/>
      <c r="C663" s="4"/>
      <c r="D663" s="4"/>
      <c r="E663" s="4"/>
    </row>
    <row r="664" spans="1:5">
      <c r="A664" s="4"/>
      <c r="B664" s="2"/>
      <c r="C664" s="4"/>
      <c r="D664" s="4"/>
      <c r="E664" s="4"/>
    </row>
    <row r="665" spans="1:5">
      <c r="A665" s="4"/>
      <c r="B665" s="2"/>
      <c r="C665" s="4"/>
      <c r="D665" s="4"/>
      <c r="E665" s="4"/>
    </row>
    <row r="666" spans="1:5">
      <c r="A666" s="4"/>
      <c r="B666" s="2"/>
      <c r="C666" s="4"/>
      <c r="D666" s="4"/>
      <c r="E666" s="4"/>
    </row>
    <row r="667" spans="1:5">
      <c r="A667" s="4"/>
      <c r="B667" s="2"/>
      <c r="C667" s="4"/>
      <c r="D667" s="4"/>
      <c r="E667" s="4"/>
    </row>
    <row r="668" spans="1:5">
      <c r="A668" s="4"/>
      <c r="B668" s="2"/>
      <c r="C668" s="4"/>
      <c r="D668" s="4"/>
      <c r="E668" s="4"/>
    </row>
    <row r="669" spans="1:5">
      <c r="A669" s="4"/>
      <c r="B669" s="2"/>
      <c r="C669" s="4"/>
      <c r="D669" s="4"/>
      <c r="E669" s="4"/>
    </row>
    <row r="670" spans="1:5">
      <c r="A670" s="4"/>
      <c r="B670" s="2"/>
      <c r="C670" s="4"/>
      <c r="D670" s="4"/>
      <c r="E670" s="4"/>
    </row>
    <row r="671" spans="1:5">
      <c r="A671" s="4"/>
      <c r="B671" s="2"/>
      <c r="C671" s="4"/>
      <c r="D671" s="4"/>
      <c r="E671" s="4"/>
    </row>
    <row r="672" spans="1:5">
      <c r="A672" s="4"/>
      <c r="B672" s="2"/>
      <c r="C672" s="4"/>
      <c r="D672" s="4"/>
      <c r="E672" s="4"/>
    </row>
    <row r="673" spans="1:5">
      <c r="A673" s="4"/>
      <c r="B673" s="2"/>
      <c r="C673" s="4"/>
      <c r="D673" s="4"/>
      <c r="E673" s="4"/>
    </row>
    <row r="674" spans="1:5">
      <c r="A674" s="4"/>
      <c r="B674" s="2"/>
      <c r="C674" s="4"/>
      <c r="D674" s="4"/>
      <c r="E674" s="4"/>
    </row>
    <row r="675" spans="1:5">
      <c r="A675" s="4"/>
      <c r="B675" s="2"/>
      <c r="C675" s="4"/>
      <c r="D675" s="4"/>
      <c r="E675" s="4"/>
    </row>
    <row r="676" spans="1:5">
      <c r="A676" s="4"/>
      <c r="B676" s="2"/>
      <c r="C676" s="4"/>
      <c r="D676" s="4"/>
      <c r="E676" s="4"/>
    </row>
    <row r="677" spans="1:5">
      <c r="A677" s="4"/>
      <c r="B677" s="2"/>
      <c r="C677" s="4"/>
      <c r="D677" s="4"/>
      <c r="E677" s="4"/>
    </row>
    <row r="678" spans="1:5">
      <c r="A678" s="4"/>
      <c r="B678" s="2"/>
      <c r="C678" s="4"/>
      <c r="D678" s="4"/>
      <c r="E678" s="4"/>
    </row>
    <row r="679" spans="1:5">
      <c r="A679" s="4"/>
      <c r="B679" s="2"/>
      <c r="C679" s="4"/>
      <c r="D679" s="4"/>
      <c r="E679" s="4"/>
    </row>
    <row r="680" spans="1:5">
      <c r="A680" s="4"/>
      <c r="B680" s="2"/>
      <c r="C680" s="4"/>
      <c r="D680" s="4"/>
      <c r="E680" s="4"/>
    </row>
    <row r="681" spans="1:5">
      <c r="A681" s="4"/>
      <c r="B681" s="2"/>
      <c r="C681" s="4"/>
      <c r="D681" s="4"/>
      <c r="E681" s="4"/>
    </row>
    <row r="682" spans="1:5">
      <c r="A682" s="4"/>
      <c r="B682" s="2"/>
      <c r="C682" s="4"/>
      <c r="D682" s="4"/>
      <c r="E682" s="4"/>
    </row>
    <row r="683" spans="1:5">
      <c r="A683" s="4"/>
      <c r="B683" s="2"/>
      <c r="C683" s="4"/>
      <c r="D683" s="4"/>
      <c r="E683" s="4"/>
    </row>
    <row r="684" spans="1:5">
      <c r="A684" s="4"/>
      <c r="B684" s="2"/>
      <c r="C684" s="4"/>
      <c r="D684" s="4"/>
      <c r="E684" s="4"/>
    </row>
    <row r="685" spans="1:5">
      <c r="A685" s="4"/>
      <c r="B685" s="2"/>
      <c r="C685" s="4"/>
      <c r="D685" s="4"/>
      <c r="E685" s="4"/>
    </row>
    <row r="686" spans="1:5">
      <c r="A686" s="4"/>
      <c r="B686" s="2"/>
      <c r="C686" s="4"/>
      <c r="D686" s="4"/>
      <c r="E686" s="4"/>
    </row>
    <row r="687" spans="1:5">
      <c r="A687" s="4"/>
      <c r="B687" s="2"/>
      <c r="C687" s="4"/>
      <c r="D687" s="4"/>
      <c r="E687" s="4"/>
    </row>
    <row r="688" spans="1:5">
      <c r="A688" s="4"/>
      <c r="B688" s="2"/>
      <c r="C688" s="4"/>
      <c r="D688" s="4"/>
      <c r="E688" s="4"/>
    </row>
    <row r="689" spans="1:5">
      <c r="A689" s="4"/>
      <c r="B689" s="2"/>
      <c r="C689" s="4"/>
      <c r="D689" s="4"/>
      <c r="E689" s="4"/>
    </row>
    <row r="690" spans="1:5">
      <c r="A690" s="4"/>
      <c r="B690" s="2"/>
      <c r="C690" s="4"/>
      <c r="D690" s="4"/>
      <c r="E690" s="4"/>
    </row>
    <row r="691" spans="1:5">
      <c r="A691" s="4"/>
      <c r="B691" s="2"/>
      <c r="C691" s="4"/>
      <c r="D691" s="4"/>
      <c r="E691" s="4"/>
    </row>
    <row r="692" spans="1:5">
      <c r="A692" s="4"/>
      <c r="B692" s="2"/>
      <c r="C692" s="4"/>
      <c r="D692" s="4"/>
      <c r="E692" s="4"/>
    </row>
    <row r="693" spans="1:5">
      <c r="A693" s="4"/>
      <c r="B693" s="2"/>
      <c r="C693" s="4"/>
      <c r="D693" s="4"/>
      <c r="E693" s="4"/>
    </row>
    <row r="694" spans="1:5">
      <c r="A694" s="4"/>
      <c r="B694" s="2"/>
      <c r="C694" s="4"/>
      <c r="D694" s="4"/>
      <c r="E694" s="4"/>
    </row>
    <row r="695" spans="1:5">
      <c r="A695" s="4"/>
      <c r="B695" s="2"/>
      <c r="C695" s="4"/>
      <c r="D695" s="4"/>
      <c r="E695" s="4"/>
    </row>
    <row r="696" spans="1:5">
      <c r="A696" s="4"/>
      <c r="B696" s="2"/>
      <c r="C696" s="4"/>
      <c r="D696" s="4"/>
      <c r="E696" s="4"/>
    </row>
    <row r="697" spans="1:5">
      <c r="A697" s="4"/>
      <c r="B697" s="2"/>
      <c r="C697" s="4"/>
      <c r="D697" s="4"/>
      <c r="E697" s="4"/>
    </row>
    <row r="698" spans="1:5">
      <c r="A698" s="4"/>
      <c r="B698" s="2"/>
      <c r="C698" s="4"/>
      <c r="D698" s="4"/>
      <c r="E698" s="4"/>
    </row>
    <row r="699" spans="1:5">
      <c r="A699" s="4"/>
      <c r="B699" s="2"/>
      <c r="C699" s="4"/>
      <c r="D699" s="4"/>
      <c r="E699" s="4"/>
    </row>
    <row r="700" spans="1:5">
      <c r="A700" s="4"/>
      <c r="B700" s="2"/>
      <c r="C700" s="4"/>
      <c r="D700" s="4"/>
      <c r="E700" s="4"/>
    </row>
    <row r="701" spans="1:5">
      <c r="A701" s="4"/>
      <c r="B701" s="2"/>
      <c r="C701" s="4"/>
      <c r="D701" s="4"/>
      <c r="E701" s="4"/>
    </row>
    <row r="702" spans="1:5">
      <c r="A702" s="4"/>
      <c r="B702" s="2"/>
      <c r="C702" s="4"/>
      <c r="D702" s="4"/>
      <c r="E702" s="4"/>
    </row>
    <row r="703" spans="1:5">
      <c r="A703" s="4"/>
      <c r="B703" s="2"/>
      <c r="C703" s="4"/>
      <c r="D703" s="4"/>
      <c r="E703" s="4"/>
    </row>
    <row r="704" spans="1:5">
      <c r="A704" s="4"/>
      <c r="B704" s="2"/>
      <c r="C704" s="4"/>
      <c r="D704" s="4"/>
      <c r="E704" s="4"/>
    </row>
    <row r="705" spans="1:5">
      <c r="A705" s="4"/>
      <c r="B705" s="2"/>
      <c r="C705" s="4"/>
      <c r="D705" s="4"/>
      <c r="E705" s="4"/>
    </row>
    <row r="706" spans="1:5">
      <c r="A706" s="4"/>
      <c r="B706" s="2"/>
      <c r="C706" s="4"/>
      <c r="D706" s="4"/>
      <c r="E706" s="4"/>
    </row>
    <row r="707" spans="1:5">
      <c r="A707" s="4"/>
      <c r="B707" s="2"/>
      <c r="C707" s="4"/>
      <c r="D707" s="4"/>
      <c r="E707" s="4"/>
    </row>
    <row r="708" spans="1:5">
      <c r="A708" s="4"/>
      <c r="B708" s="2"/>
      <c r="C708" s="4"/>
      <c r="D708" s="4"/>
      <c r="E708" s="4"/>
    </row>
    <row r="709" spans="1:5">
      <c r="A709" s="4"/>
      <c r="B709" s="2"/>
      <c r="C709" s="4"/>
      <c r="D709" s="4"/>
      <c r="E709" s="4"/>
    </row>
    <row r="710" spans="1:5">
      <c r="A710" s="4"/>
      <c r="B710" s="2"/>
      <c r="C710" s="4"/>
      <c r="D710" s="4"/>
      <c r="E710" s="4"/>
    </row>
    <row r="711" spans="1:5">
      <c r="A711" s="4"/>
      <c r="B711" s="2"/>
      <c r="C711" s="4"/>
      <c r="D711" s="4"/>
      <c r="E711" s="4"/>
    </row>
    <row r="712" spans="1:5">
      <c r="A712" s="4"/>
      <c r="B712" s="2"/>
      <c r="C712" s="4"/>
      <c r="D712" s="4"/>
      <c r="E712" s="4"/>
    </row>
    <row r="713" spans="1:5">
      <c r="A713" s="4"/>
      <c r="B713" s="2"/>
      <c r="C713" s="4"/>
      <c r="D713" s="4"/>
      <c r="E713" s="4"/>
    </row>
    <row r="714" spans="1:5">
      <c r="A714" s="4"/>
      <c r="B714" s="2"/>
      <c r="C714" s="4"/>
      <c r="D714" s="4"/>
      <c r="E714" s="4"/>
    </row>
    <row r="715" spans="1:5">
      <c r="A715" s="4"/>
      <c r="B715" s="2"/>
      <c r="C715" s="4"/>
      <c r="D715" s="4"/>
      <c r="E715" s="4"/>
    </row>
    <row r="716" spans="1:5">
      <c r="A716" s="4"/>
      <c r="B716" s="2"/>
      <c r="C716" s="4"/>
      <c r="D716" s="4"/>
      <c r="E716" s="4"/>
    </row>
    <row r="717" spans="1:5">
      <c r="A717" s="4"/>
      <c r="B717" s="2"/>
      <c r="C717" s="4"/>
      <c r="D717" s="4"/>
      <c r="E717" s="4"/>
    </row>
    <row r="718" spans="1:5">
      <c r="A718" s="4"/>
      <c r="B718" s="2"/>
      <c r="C718" s="4"/>
      <c r="D718" s="4"/>
      <c r="E718" s="4"/>
    </row>
    <row r="719" spans="1:5">
      <c r="A719" s="4"/>
      <c r="B719" s="2"/>
      <c r="C719" s="4"/>
      <c r="D719" s="4"/>
      <c r="E719" s="4"/>
    </row>
    <row r="720" spans="1:5">
      <c r="A720" s="4"/>
      <c r="B720" s="2"/>
      <c r="C720" s="4"/>
      <c r="D720" s="4"/>
      <c r="E720" s="4"/>
    </row>
    <row r="721" spans="1:5">
      <c r="A721" s="4"/>
      <c r="B721" s="2"/>
      <c r="C721" s="4"/>
      <c r="D721" s="4"/>
      <c r="E721" s="4"/>
    </row>
    <row r="722" spans="1:5">
      <c r="A722" s="4"/>
      <c r="B722" s="2"/>
      <c r="C722" s="4"/>
      <c r="D722" s="4"/>
      <c r="E722" s="4"/>
    </row>
    <row r="723" spans="1:5">
      <c r="A723" s="4"/>
      <c r="B723" s="2"/>
      <c r="C723" s="4"/>
      <c r="D723" s="4"/>
      <c r="E723" s="4"/>
    </row>
    <row r="724" spans="1:5">
      <c r="A724" s="4"/>
      <c r="B724" s="2"/>
      <c r="C724" s="4"/>
      <c r="D724" s="4"/>
      <c r="E724" s="4"/>
    </row>
    <row r="725" spans="1:5">
      <c r="A725" s="4"/>
      <c r="B725" s="2"/>
      <c r="C725" s="4"/>
      <c r="D725" s="4"/>
      <c r="E725" s="4"/>
    </row>
    <row r="726" spans="1:5">
      <c r="A726" s="4"/>
      <c r="B726" s="2"/>
      <c r="C726" s="4"/>
      <c r="D726" s="4"/>
      <c r="E726" s="4"/>
    </row>
    <row r="727" spans="1:5">
      <c r="A727" s="4"/>
      <c r="B727" s="2"/>
      <c r="C727" s="4"/>
      <c r="D727" s="4"/>
      <c r="E727" s="4"/>
    </row>
    <row r="728" spans="1:5">
      <c r="A728" s="4"/>
      <c r="B728" s="2"/>
      <c r="C728" s="4"/>
      <c r="D728" s="4"/>
      <c r="E728" s="4"/>
    </row>
    <row r="729" spans="1:5">
      <c r="A729" s="4"/>
      <c r="B729" s="2"/>
      <c r="C729" s="4"/>
      <c r="D729" s="4"/>
      <c r="E729" s="4"/>
    </row>
    <row r="730" spans="1:5">
      <c r="A730" s="4"/>
      <c r="B730" s="2"/>
      <c r="C730" s="4"/>
      <c r="D730" s="4"/>
      <c r="E730" s="4"/>
    </row>
  </sheetData>
  <mergeCells count="21">
    <mergeCell ref="BY1:CD1"/>
    <mergeCell ref="CE1:CJ1"/>
    <mergeCell ref="CK1:CP1"/>
    <mergeCell ref="CQ1:CW1"/>
    <mergeCell ref="CX1:DD1"/>
    <mergeCell ref="AS1:AX1"/>
    <mergeCell ref="AY1:BD1"/>
    <mergeCell ref="BE1:BJ1"/>
    <mergeCell ref="BK1:BQ1"/>
    <mergeCell ref="BR1:BX1"/>
    <mergeCell ref="F1:L1"/>
    <mergeCell ref="A1:A2"/>
    <mergeCell ref="B1:B2"/>
    <mergeCell ref="C1:C2"/>
    <mergeCell ref="D1:D2"/>
    <mergeCell ref="E1:E2"/>
    <mergeCell ref="M1:R1"/>
    <mergeCell ref="S1:X1"/>
    <mergeCell ref="Y1:AD1"/>
    <mergeCell ref="AE1:AK1"/>
    <mergeCell ref="AL1:AR1"/>
  </mergeCells>
  <phoneticPr fontId="10" type="noConversion"/>
  <pageMargins left="0.7" right="0.7" top="0.75" bottom="0.75" header="0.3" footer="0.3"/>
  <pageSetup paperSize="9" scale="10" fitToWidth="0" fitToHeight="0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B35" sqref="B35"/>
    </sheetView>
  </sheetViews>
  <sheetFormatPr defaultColWidth="9" defaultRowHeight="12"/>
  <cols>
    <col min="1" max="2" width="9" style="40"/>
    <col min="3" max="3" width="22.44140625" style="40" customWidth="1"/>
    <col min="4" max="4" width="9" style="40"/>
    <col min="5" max="6" width="10.21875" style="40" bestFit="1" customWidth="1"/>
    <col min="7" max="10" width="9" style="40"/>
    <col min="11" max="13" width="10.21875" style="41" bestFit="1" customWidth="1"/>
    <col min="14" max="14" width="9.109375" style="41" bestFit="1" customWidth="1"/>
    <col min="15" max="17" width="9.33203125" style="41" bestFit="1" customWidth="1"/>
    <col min="18" max="16384" width="9" style="40"/>
  </cols>
  <sheetData>
    <row r="1" spans="1:17" ht="13.2">
      <c r="E1" s="124" t="s">
        <v>794</v>
      </c>
      <c r="F1" s="124"/>
      <c r="G1" s="124"/>
      <c r="H1" s="124"/>
      <c r="I1" s="124"/>
      <c r="J1" s="124"/>
      <c r="K1" s="124" t="s">
        <v>795</v>
      </c>
      <c r="L1" s="124"/>
      <c r="M1" s="124"/>
      <c r="N1" s="124"/>
      <c r="O1" s="124"/>
      <c r="P1" s="124"/>
      <c r="Q1" s="124"/>
    </row>
    <row r="2" spans="1:17" ht="13.2">
      <c r="E2" s="39" t="s">
        <v>429</v>
      </c>
      <c r="F2" s="39" t="s">
        <v>430</v>
      </c>
      <c r="G2" s="39" t="s">
        <v>431</v>
      </c>
      <c r="H2" s="39" t="s">
        <v>432</v>
      </c>
      <c r="I2" s="39" t="s">
        <v>433</v>
      </c>
      <c r="J2" s="39" t="s">
        <v>434</v>
      </c>
      <c r="K2" s="39" t="s">
        <v>435</v>
      </c>
      <c r="L2" s="39" t="s">
        <v>429</v>
      </c>
      <c r="M2" s="39" t="s">
        <v>430</v>
      </c>
      <c r="N2" s="39" t="s">
        <v>431</v>
      </c>
      <c r="O2" s="39" t="s">
        <v>432</v>
      </c>
      <c r="P2" s="39" t="s">
        <v>433</v>
      </c>
      <c r="Q2" s="39" t="s">
        <v>434</v>
      </c>
    </row>
    <row r="3" spans="1:17" ht="13.2">
      <c r="A3" s="37" t="s">
        <v>796</v>
      </c>
      <c r="B3" s="16" t="s">
        <v>640</v>
      </c>
      <c r="C3" s="17" t="s">
        <v>351</v>
      </c>
      <c r="D3" s="35" t="s">
        <v>311</v>
      </c>
      <c r="E3" s="18">
        <f>SUM(F3:J3)</f>
        <v>163858.31436080346</v>
      </c>
      <c r="F3" s="18">
        <v>132885.91565891472</v>
      </c>
      <c r="G3" s="18">
        <v>5196.8661168218005</v>
      </c>
      <c r="H3" s="18">
        <v>8486.9494017094021</v>
      </c>
      <c r="I3" s="18">
        <v>9398.4211320754712</v>
      </c>
      <c r="J3" s="18">
        <v>7890.1620512820518</v>
      </c>
      <c r="K3" s="41">
        <v>1.8180000000000001</v>
      </c>
      <c r="L3" s="41">
        <v>90131.086007042599</v>
      </c>
      <c r="M3" s="41">
        <v>73094.563068709962</v>
      </c>
      <c r="N3" s="41">
        <v>2858.5622204740375</v>
      </c>
      <c r="O3" s="41">
        <v>4668.2889998401552</v>
      </c>
      <c r="P3" s="41">
        <v>5169.6485875002591</v>
      </c>
      <c r="Q3" s="41">
        <v>4340.0231305181806</v>
      </c>
    </row>
    <row r="4" spans="1:17" ht="13.2">
      <c r="A4" s="37" t="s">
        <v>797</v>
      </c>
      <c r="B4" s="16" t="s">
        <v>640</v>
      </c>
      <c r="C4" s="17" t="s">
        <v>353</v>
      </c>
      <c r="D4" s="35" t="s">
        <v>285</v>
      </c>
      <c r="E4" s="18">
        <f>SUM(F4:J4)</f>
        <v>153722.14287440496</v>
      </c>
      <c r="F4" s="18">
        <v>125974.06434108526</v>
      </c>
      <c r="G4" s="18">
        <v>1972.5459482527351</v>
      </c>
      <c r="H4" s="18">
        <v>8486.9494017094021</v>
      </c>
      <c r="I4" s="18">
        <v>9398.4211320754712</v>
      </c>
      <c r="J4" s="18">
        <v>7890.1620512820518</v>
      </c>
      <c r="K4" s="41">
        <v>0.68300000000000005</v>
      </c>
      <c r="L4" s="41">
        <v>225069.02324217415</v>
      </c>
      <c r="M4" s="41">
        <v>184442.26111432689</v>
      </c>
      <c r="N4" s="41">
        <v>2888.061417646757</v>
      </c>
      <c r="O4" s="41">
        <v>12425.98741099473</v>
      </c>
      <c r="P4" s="41">
        <v>13760.499461311085</v>
      </c>
      <c r="Q4" s="41">
        <v>11552.213837894658</v>
      </c>
    </row>
    <row r="6" spans="1:17" ht="56.25" customHeight="1">
      <c r="A6" s="129" t="s">
        <v>798</v>
      </c>
      <c r="B6" s="129"/>
      <c r="C6" s="129"/>
      <c r="D6" s="129"/>
      <c r="E6" s="129"/>
      <c r="F6" s="129"/>
      <c r="G6" s="129"/>
      <c r="H6" s="129"/>
    </row>
    <row r="7" spans="1:17" ht="13.2">
      <c r="E7" s="124" t="s">
        <v>799</v>
      </c>
      <c r="F7" s="124"/>
      <c r="G7" s="124"/>
      <c r="H7" s="124"/>
      <c r="I7" s="124"/>
      <c r="J7" s="124"/>
      <c r="K7" s="124" t="s">
        <v>795</v>
      </c>
      <c r="L7" s="124"/>
      <c r="M7" s="124"/>
      <c r="N7" s="124"/>
      <c r="O7" s="124"/>
      <c r="P7" s="124"/>
      <c r="Q7" s="124"/>
    </row>
    <row r="8" spans="1:17" ht="13.2">
      <c r="E8" s="39" t="s">
        <v>429</v>
      </c>
      <c r="F8" s="39" t="s">
        <v>430</v>
      </c>
      <c r="G8" s="39" t="s">
        <v>431</v>
      </c>
      <c r="H8" s="39" t="s">
        <v>432</v>
      </c>
      <c r="I8" s="39" t="s">
        <v>433</v>
      </c>
      <c r="J8" s="39" t="s">
        <v>434</v>
      </c>
      <c r="K8" s="39" t="s">
        <v>435</v>
      </c>
      <c r="L8" s="39" t="s">
        <v>429</v>
      </c>
      <c r="M8" s="39" t="s">
        <v>430</v>
      </c>
      <c r="N8" s="39" t="s">
        <v>431</v>
      </c>
      <c r="O8" s="39" t="s">
        <v>432</v>
      </c>
      <c r="P8" s="39" t="s">
        <v>433</v>
      </c>
      <c r="Q8" s="39" t="s">
        <v>434</v>
      </c>
    </row>
    <row r="9" spans="1:17" ht="13.2">
      <c r="A9" s="37" t="s">
        <v>796</v>
      </c>
      <c r="B9" s="16" t="s">
        <v>640</v>
      </c>
      <c r="C9" s="17" t="s">
        <v>351</v>
      </c>
      <c r="D9" s="35" t="s">
        <v>311</v>
      </c>
      <c r="E9" s="18">
        <f>SUM(F9:J9)</f>
        <v>151444.69121526455</v>
      </c>
      <c r="F9" s="18">
        <v>132885.91565891472</v>
      </c>
      <c r="G9" s="18">
        <v>5196.8661168218005</v>
      </c>
      <c r="H9" s="18">
        <v>4393.6861946902654</v>
      </c>
      <c r="I9" s="18">
        <v>4883.4933333333329</v>
      </c>
      <c r="J9" s="18">
        <v>4084.7299115044248</v>
      </c>
      <c r="K9" s="41">
        <v>1.8180000000000001</v>
      </c>
      <c r="L9" s="41">
        <f>SUM(M9:Q9)</f>
        <v>83302.910459441438</v>
      </c>
      <c r="M9" s="41">
        <v>73094.563068709962</v>
      </c>
      <c r="N9" s="41">
        <v>2858.5622204740375</v>
      </c>
      <c r="O9" s="41">
        <f>H9/K9</f>
        <v>2416.7690839880447</v>
      </c>
      <c r="P9" s="41">
        <f>I9/K9</f>
        <v>2686.1899523285661</v>
      </c>
      <c r="Q9" s="41">
        <f>J9/K9</f>
        <v>2246.8261339408277</v>
      </c>
    </row>
    <row r="10" spans="1:17" ht="13.2">
      <c r="A10" s="37" t="s">
        <v>797</v>
      </c>
      <c r="B10" s="16" t="s">
        <v>640</v>
      </c>
      <c r="C10" s="17" t="s">
        <v>353</v>
      </c>
      <c r="D10" s="35" t="s">
        <v>285</v>
      </c>
      <c r="E10" s="18">
        <f>SUM(F10:J10)</f>
        <v>141308.51972886606</v>
      </c>
      <c r="F10" s="18">
        <v>125974.06434108526</v>
      </c>
      <c r="G10" s="18">
        <v>1972.5459482527351</v>
      </c>
      <c r="H10" s="18">
        <v>4393.6861946902654</v>
      </c>
      <c r="I10" s="18">
        <v>4883.4933333333329</v>
      </c>
      <c r="J10" s="18">
        <v>4084.7299115044248</v>
      </c>
      <c r="K10" s="41">
        <v>0.68300000000000005</v>
      </c>
      <c r="L10" s="41">
        <f>SUM(M10:Q10)</f>
        <v>206893.87954445978</v>
      </c>
      <c r="M10" s="41">
        <v>184442.26111432689</v>
      </c>
      <c r="N10" s="41">
        <v>2888.061417646757</v>
      </c>
      <c r="O10" s="41">
        <f>H10/K10</f>
        <v>6432.9226862229361</v>
      </c>
      <c r="P10" s="41">
        <f>I10/K10</f>
        <v>7150.0634455832105</v>
      </c>
      <c r="Q10" s="41">
        <f>J10/K10</f>
        <v>5980.5708806799776</v>
      </c>
    </row>
    <row r="13" spans="1:17" s="42" customFormat="1" ht="30.75" customHeight="1">
      <c r="B13" s="42" t="s">
        <v>800</v>
      </c>
      <c r="K13" s="43"/>
      <c r="L13" s="43"/>
      <c r="M13" s="43"/>
      <c r="N13" s="43"/>
      <c r="O13" s="43"/>
      <c r="P13" s="43"/>
      <c r="Q13" s="43"/>
    </row>
    <row r="14" spans="1:17" ht="13.2">
      <c r="E14" s="124" t="s">
        <v>799</v>
      </c>
      <c r="F14" s="124"/>
      <c r="G14" s="124"/>
      <c r="H14" s="124"/>
      <c r="I14" s="124"/>
      <c r="J14" s="124"/>
      <c r="K14" s="124" t="s">
        <v>795</v>
      </c>
      <c r="L14" s="124"/>
      <c r="M14" s="124"/>
      <c r="N14" s="124"/>
      <c r="O14" s="124"/>
      <c r="P14" s="124"/>
      <c r="Q14" s="124"/>
    </row>
    <row r="15" spans="1:17" ht="13.2">
      <c r="E15" s="39" t="s">
        <v>429</v>
      </c>
      <c r="F15" s="39" t="s">
        <v>430</v>
      </c>
      <c r="G15" s="39" t="s">
        <v>431</v>
      </c>
      <c r="H15" s="39" t="s">
        <v>432</v>
      </c>
      <c r="I15" s="39" t="s">
        <v>433</v>
      </c>
      <c r="J15" s="39" t="s">
        <v>434</v>
      </c>
      <c r="K15" s="39" t="s">
        <v>435</v>
      </c>
      <c r="L15" s="39" t="s">
        <v>429</v>
      </c>
      <c r="M15" s="39" t="s">
        <v>430</v>
      </c>
      <c r="N15" s="39" t="s">
        <v>431</v>
      </c>
      <c r="O15" s="39" t="s">
        <v>432</v>
      </c>
      <c r="P15" s="39" t="s">
        <v>433</v>
      </c>
      <c r="Q15" s="39" t="s">
        <v>434</v>
      </c>
    </row>
    <row r="16" spans="1:17" ht="13.2">
      <c r="A16" s="37" t="s">
        <v>796</v>
      </c>
      <c r="B16" s="16" t="s">
        <v>640</v>
      </c>
      <c r="C16" s="17" t="s">
        <v>351</v>
      </c>
      <c r="D16" s="35" t="s">
        <v>311</v>
      </c>
      <c r="E16" s="18">
        <f>SUM(F16:J16)</f>
        <v>151444.69121526455</v>
      </c>
      <c r="F16" s="18">
        <v>132885.91565891472</v>
      </c>
      <c r="G16" s="18">
        <v>5196.8661168218005</v>
      </c>
      <c r="H16" s="18">
        <v>4393.6861946902654</v>
      </c>
      <c r="I16" s="18">
        <v>4883.4933333333329</v>
      </c>
      <c r="J16" s="18">
        <v>4084.7299115044248</v>
      </c>
      <c r="K16" s="41">
        <v>1.8180000000000001</v>
      </c>
      <c r="L16" s="41">
        <v>90131.086007042599</v>
      </c>
      <c r="M16" s="41">
        <v>73094.563068709962</v>
      </c>
      <c r="N16" s="41">
        <v>2858.5622204740375</v>
      </c>
      <c r="O16" s="41">
        <v>4668.2889998401552</v>
      </c>
      <c r="P16" s="41">
        <v>5169.6485875002591</v>
      </c>
      <c r="Q16" s="41">
        <v>4340.0231305181806</v>
      </c>
    </row>
    <row r="17" spans="1:17" ht="13.2">
      <c r="A17" s="37" t="s">
        <v>797</v>
      </c>
      <c r="B17" s="16" t="s">
        <v>640</v>
      </c>
      <c r="C17" s="17" t="s">
        <v>353</v>
      </c>
      <c r="D17" s="35" t="s">
        <v>285</v>
      </c>
      <c r="E17" s="18">
        <f>SUM(F17:J17)</f>
        <v>141308.51972886606</v>
      </c>
      <c r="F17" s="18">
        <v>125974.06434108526</v>
      </c>
      <c r="G17" s="18">
        <v>1972.5459482527351</v>
      </c>
      <c r="H17" s="18">
        <v>4393.6861946902654</v>
      </c>
      <c r="I17" s="18">
        <v>4883.4933333333329</v>
      </c>
      <c r="J17" s="18">
        <v>4084.7299115044248</v>
      </c>
      <c r="K17" s="41">
        <v>0.68300000000000005</v>
      </c>
      <c r="L17" s="41">
        <v>225069.02324217415</v>
      </c>
      <c r="M17" s="41">
        <v>184442.26111432689</v>
      </c>
      <c r="N17" s="41">
        <v>2888.061417646757</v>
      </c>
      <c r="O17" s="41">
        <v>12425.98741099473</v>
      </c>
      <c r="P17" s="41">
        <v>13760.499461311085</v>
      </c>
      <c r="Q17" s="41">
        <v>11552.213837894658</v>
      </c>
    </row>
    <row r="18" spans="1:17" ht="13.2">
      <c r="A18" s="44"/>
      <c r="B18" s="45" t="s">
        <v>640</v>
      </c>
      <c r="C18" s="44" t="s">
        <v>801</v>
      </c>
      <c r="D18" s="44"/>
      <c r="E18" s="46">
        <f>SUM(F18:J18)</f>
        <v>292753.21094413061</v>
      </c>
      <c r="F18" s="46">
        <f t="shared" ref="F18:K18" si="0">F16+F17</f>
        <v>258859.97999999998</v>
      </c>
      <c r="G18" s="46">
        <f t="shared" si="0"/>
        <v>7169.4120650745353</v>
      </c>
      <c r="H18" s="46">
        <f t="shared" si="0"/>
        <v>8787.3723893805309</v>
      </c>
      <c r="I18" s="46">
        <f t="shared" si="0"/>
        <v>9766.9866666666658</v>
      </c>
      <c r="J18" s="46">
        <f t="shared" si="0"/>
        <v>8169.4598230088495</v>
      </c>
      <c r="K18" s="46">
        <f t="shared" si="0"/>
        <v>2.5010000000000003</v>
      </c>
      <c r="L18" s="46">
        <f>E18/K18</f>
        <v>117054.46259261518</v>
      </c>
      <c r="M18" s="46">
        <f>F18/K18</f>
        <v>103502.59096361454</v>
      </c>
      <c r="N18" s="46">
        <f>G18/K18</f>
        <v>2866.6181787583105</v>
      </c>
      <c r="O18" s="46">
        <f>H18/K18</f>
        <v>3513.5435383368772</v>
      </c>
      <c r="P18" s="46">
        <f>I18/K18</f>
        <v>3905.2325736372109</v>
      </c>
      <c r="Q18" s="46">
        <f>J18/K18</f>
        <v>3266.477338268232</v>
      </c>
    </row>
    <row r="20" spans="1:17">
      <c r="A20" s="127" t="s">
        <v>802</v>
      </c>
      <c r="B20" s="128"/>
      <c r="C20" s="128"/>
      <c r="D20" s="128"/>
      <c r="E20" s="128"/>
      <c r="F20" s="128"/>
      <c r="G20" s="128"/>
      <c r="H20" s="128"/>
      <c r="I20" s="128"/>
      <c r="J20" s="128"/>
    </row>
    <row r="21" spans="1:17">
      <c r="A21" s="128"/>
      <c r="B21" s="128"/>
      <c r="C21" s="128"/>
      <c r="D21" s="128"/>
      <c r="E21" s="128"/>
      <c r="F21" s="128"/>
      <c r="G21" s="128"/>
      <c r="H21" s="128"/>
      <c r="I21" s="128"/>
      <c r="J21" s="128"/>
    </row>
    <row r="22" spans="1:17">
      <c r="A22" s="128"/>
      <c r="B22" s="128"/>
      <c r="C22" s="128"/>
      <c r="D22" s="128"/>
      <c r="E22" s="128"/>
      <c r="F22" s="128"/>
      <c r="G22" s="128"/>
      <c r="H22" s="128"/>
      <c r="I22" s="128"/>
      <c r="J22" s="128"/>
    </row>
    <row r="23" spans="1:17">
      <c r="A23" s="128"/>
      <c r="B23" s="128"/>
      <c r="C23" s="128"/>
      <c r="D23" s="128"/>
      <c r="E23" s="128"/>
      <c r="F23" s="128"/>
      <c r="G23" s="128"/>
      <c r="H23" s="128"/>
      <c r="I23" s="128"/>
      <c r="J23" s="128"/>
    </row>
  </sheetData>
  <mergeCells count="8">
    <mergeCell ref="E14:J14"/>
    <mergeCell ref="K14:Q14"/>
    <mergeCell ref="A20:J23"/>
    <mergeCell ref="E1:J1"/>
    <mergeCell ref="K1:Q1"/>
    <mergeCell ref="A6:H6"/>
    <mergeCell ref="E7:J7"/>
    <mergeCell ref="K7:Q7"/>
  </mergeCells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0"/>
  <sheetViews>
    <sheetView workbookViewId="0">
      <pane xSplit="5" ySplit="2" topLeftCell="F361" activePane="bottomRight" state="frozen"/>
      <selection pane="topRight" activeCell="F1" sqref="F1"/>
      <selection pane="bottomLeft" activeCell="A3" sqref="A3"/>
      <selection pane="bottomRight" activeCell="F320" sqref="F320"/>
    </sheetView>
  </sheetViews>
  <sheetFormatPr defaultColWidth="9" defaultRowHeight="13.2"/>
  <cols>
    <col min="1" max="1" width="7" style="20" customWidth="1"/>
    <col min="2" max="2" width="5.21875" style="20" customWidth="1"/>
    <col min="3" max="3" width="31.88671875" style="20" customWidth="1"/>
    <col min="4" max="4" width="5.77734375" style="20" customWidth="1"/>
    <col min="5" max="5" width="4.77734375" style="20" bestFit="1" customWidth="1"/>
    <col min="6" max="7" width="6.6640625" style="19" bestFit="1" customWidth="1"/>
    <col min="8" max="8" width="6.6640625" style="36" customWidth="1"/>
    <col min="9" max="9" width="4.77734375" style="19" bestFit="1" customWidth="1"/>
    <col min="10" max="10" width="6.6640625" style="19" bestFit="1" customWidth="1"/>
    <col min="11" max="11" width="6.6640625" style="36" customWidth="1"/>
    <col min="12" max="12" width="4.77734375" style="19" bestFit="1" customWidth="1"/>
    <col min="13" max="13" width="6.6640625" style="19" bestFit="1" customWidth="1"/>
    <col min="14" max="14" width="6.6640625" style="36" customWidth="1"/>
    <col min="15" max="16" width="4.77734375" style="19" bestFit="1" customWidth="1"/>
    <col min="17" max="17" width="9" style="36"/>
    <col min="18" max="16384" width="9" style="19"/>
  </cols>
  <sheetData>
    <row r="1" spans="1:17" ht="13.5" customHeight="1">
      <c r="A1" s="125" t="s">
        <v>424</v>
      </c>
      <c r="B1" s="125"/>
      <c r="C1" s="126" t="s">
        <v>425</v>
      </c>
      <c r="D1" s="125" t="s">
        <v>426</v>
      </c>
      <c r="E1" s="125" t="s">
        <v>427</v>
      </c>
      <c r="F1" s="124" t="s">
        <v>803</v>
      </c>
      <c r="G1" s="124"/>
      <c r="H1" s="124"/>
      <c r="I1" s="124" t="s">
        <v>804</v>
      </c>
      <c r="J1" s="124"/>
      <c r="K1" s="124"/>
      <c r="L1" s="124" t="s">
        <v>805</v>
      </c>
      <c r="M1" s="124"/>
      <c r="N1" s="124"/>
      <c r="O1" s="124" t="s">
        <v>806</v>
      </c>
      <c r="P1" s="124"/>
      <c r="Q1" s="124"/>
    </row>
    <row r="2" spans="1:17">
      <c r="A2" s="125"/>
      <c r="B2" s="125" t="s">
        <v>428</v>
      </c>
      <c r="C2" s="126"/>
      <c r="D2" s="125"/>
      <c r="E2" s="125"/>
      <c r="F2" s="53" t="s">
        <v>807</v>
      </c>
      <c r="G2" s="47" t="s">
        <v>435</v>
      </c>
      <c r="H2" s="49" t="s">
        <v>808</v>
      </c>
      <c r="I2" s="53" t="s">
        <v>807</v>
      </c>
      <c r="J2" s="47" t="s">
        <v>435</v>
      </c>
      <c r="K2" s="49" t="s">
        <v>808</v>
      </c>
      <c r="L2" s="53" t="s">
        <v>807</v>
      </c>
      <c r="M2" s="47" t="s">
        <v>435</v>
      </c>
      <c r="N2" s="49" t="s">
        <v>808</v>
      </c>
      <c r="O2" s="53" t="s">
        <v>807</v>
      </c>
      <c r="P2" s="47" t="s">
        <v>435</v>
      </c>
      <c r="Q2" s="49" t="s">
        <v>808</v>
      </c>
    </row>
    <row r="3" spans="1:17" hidden="1">
      <c r="A3" s="48" t="s">
        <v>0</v>
      </c>
      <c r="B3" s="7" t="s">
        <v>436</v>
      </c>
      <c r="C3" s="8" t="s">
        <v>437</v>
      </c>
      <c r="D3" s="7"/>
      <c r="E3" s="48" t="s">
        <v>1</v>
      </c>
      <c r="F3" s="54"/>
      <c r="G3" s="6"/>
      <c r="H3" s="50"/>
      <c r="I3" s="6"/>
    </row>
    <row r="4" spans="1:17" s="18" customFormat="1" hidden="1">
      <c r="A4" s="15">
        <v>610011</v>
      </c>
      <c r="B4" s="16" t="s">
        <v>436</v>
      </c>
      <c r="C4" s="17" t="s">
        <v>438</v>
      </c>
      <c r="D4" s="16"/>
      <c r="E4" s="15" t="s">
        <v>1</v>
      </c>
      <c r="F4" s="55"/>
      <c r="G4" s="21"/>
      <c r="H4" s="50"/>
      <c r="I4" s="21"/>
      <c r="K4" s="36"/>
      <c r="N4" s="36"/>
      <c r="Q4" s="36"/>
    </row>
    <row r="5" spans="1:17" hidden="1">
      <c r="A5" s="48">
        <v>611031</v>
      </c>
      <c r="B5" s="7" t="s">
        <v>436</v>
      </c>
      <c r="C5" s="8" t="s">
        <v>439</v>
      </c>
      <c r="D5" s="7"/>
      <c r="E5" s="48" t="s">
        <v>1</v>
      </c>
      <c r="F5" s="54"/>
      <c r="G5" s="6"/>
      <c r="H5" s="50"/>
      <c r="I5" s="6"/>
    </row>
    <row r="6" spans="1:17" s="18" customFormat="1" hidden="1">
      <c r="A6" s="15" t="s">
        <v>2</v>
      </c>
      <c r="B6" s="16" t="s">
        <v>436</v>
      </c>
      <c r="C6" s="33" t="s">
        <v>780</v>
      </c>
      <c r="D6" s="16"/>
      <c r="E6" s="15" t="s">
        <v>1</v>
      </c>
      <c r="F6" s="55"/>
      <c r="G6" s="21"/>
      <c r="H6" s="50"/>
      <c r="I6" s="21"/>
      <c r="K6" s="36"/>
      <c r="N6" s="36"/>
      <c r="Q6" s="36"/>
    </row>
    <row r="7" spans="1:17" hidden="1">
      <c r="A7" s="48"/>
      <c r="B7" s="7"/>
      <c r="C7" s="8" t="s">
        <v>440</v>
      </c>
      <c r="D7" s="7"/>
      <c r="E7" s="48"/>
      <c r="F7" s="54"/>
      <c r="G7" s="6"/>
      <c r="H7" s="50"/>
      <c r="I7" s="6"/>
    </row>
    <row r="8" spans="1:17" hidden="1">
      <c r="A8" s="48"/>
      <c r="B8" s="7"/>
      <c r="C8" s="8" t="s">
        <v>441</v>
      </c>
      <c r="D8" s="7"/>
      <c r="E8" s="48"/>
      <c r="F8" s="54"/>
      <c r="G8" s="6"/>
      <c r="H8" s="50"/>
      <c r="I8" s="6"/>
    </row>
    <row r="9" spans="1:17" s="34" customFormat="1" hidden="1">
      <c r="A9" s="25"/>
      <c r="B9" s="26"/>
      <c r="C9" s="27" t="s">
        <v>768</v>
      </c>
      <c r="D9" s="26"/>
      <c r="E9" s="25"/>
      <c r="F9" s="56"/>
      <c r="G9" s="28"/>
      <c r="H9" s="51"/>
      <c r="I9" s="28"/>
      <c r="K9" s="52"/>
      <c r="N9" s="52"/>
      <c r="Q9" s="52"/>
    </row>
    <row r="10" spans="1:17" s="18" customFormat="1" hidden="1">
      <c r="A10" s="15" t="s">
        <v>3</v>
      </c>
      <c r="B10" s="16" t="s">
        <v>436</v>
      </c>
      <c r="C10" s="17" t="s">
        <v>442</v>
      </c>
      <c r="D10" s="16"/>
      <c r="E10" s="15" t="s">
        <v>1</v>
      </c>
      <c r="F10" s="55"/>
      <c r="G10" s="21"/>
      <c r="H10" s="50"/>
      <c r="I10" s="21"/>
      <c r="K10" s="36"/>
      <c r="N10" s="36"/>
      <c r="Q10" s="36"/>
    </row>
    <row r="11" spans="1:17" s="18" customFormat="1" hidden="1">
      <c r="A11" s="15" t="s">
        <v>4</v>
      </c>
      <c r="B11" s="16" t="s">
        <v>436</v>
      </c>
      <c r="C11" s="17" t="s">
        <v>443</v>
      </c>
      <c r="D11" s="16"/>
      <c r="E11" s="15" t="s">
        <v>1</v>
      </c>
      <c r="F11" s="55"/>
      <c r="G11" s="21"/>
      <c r="H11" s="50"/>
      <c r="I11" s="21"/>
      <c r="K11" s="36"/>
      <c r="N11" s="36"/>
      <c r="Q11" s="36"/>
    </row>
    <row r="12" spans="1:17" hidden="1">
      <c r="A12" s="48" t="s">
        <v>5</v>
      </c>
      <c r="B12" s="7" t="s">
        <v>436</v>
      </c>
      <c r="C12" s="8" t="s">
        <v>444</v>
      </c>
      <c r="D12" s="7"/>
      <c r="E12" s="48" t="s">
        <v>1</v>
      </c>
      <c r="F12" s="54"/>
      <c r="G12" s="6"/>
      <c r="H12" s="50"/>
      <c r="I12" s="6"/>
    </row>
    <row r="13" spans="1:17" hidden="1">
      <c r="A13" s="48">
        <v>611021</v>
      </c>
      <c r="B13" s="7" t="s">
        <v>436</v>
      </c>
      <c r="C13" s="8" t="s">
        <v>445</v>
      </c>
      <c r="D13" s="7"/>
      <c r="E13" s="48" t="s">
        <v>1</v>
      </c>
      <c r="F13" s="54"/>
      <c r="G13" s="6"/>
      <c r="H13" s="50"/>
      <c r="I13" s="6"/>
    </row>
    <row r="14" spans="1:17" hidden="1">
      <c r="A14" s="48">
        <v>612011</v>
      </c>
      <c r="B14" s="7" t="s">
        <v>436</v>
      </c>
      <c r="C14" s="8" t="s">
        <v>446</v>
      </c>
      <c r="D14" s="7"/>
      <c r="E14" s="48" t="s">
        <v>1</v>
      </c>
      <c r="F14" s="54"/>
      <c r="G14" s="6"/>
      <c r="H14" s="50"/>
      <c r="I14" s="6"/>
    </row>
    <row r="15" spans="1:17" hidden="1">
      <c r="A15" s="48" t="s">
        <v>6</v>
      </c>
      <c r="B15" s="7" t="s">
        <v>436</v>
      </c>
      <c r="C15" s="8" t="s">
        <v>447</v>
      </c>
      <c r="D15" s="7"/>
      <c r="E15" s="48" t="s">
        <v>1</v>
      </c>
      <c r="F15" s="54"/>
      <c r="G15" s="6"/>
      <c r="H15" s="50"/>
      <c r="I15" s="6"/>
    </row>
    <row r="16" spans="1:17" hidden="1">
      <c r="A16" s="48"/>
      <c r="B16" s="7"/>
      <c r="C16" s="8" t="s">
        <v>440</v>
      </c>
      <c r="D16" s="7"/>
      <c r="E16" s="48"/>
      <c r="F16" s="54"/>
      <c r="G16" s="6"/>
      <c r="H16" s="50"/>
      <c r="I16" s="6"/>
    </row>
    <row r="17" spans="1:17" hidden="1">
      <c r="A17" s="48"/>
      <c r="B17" s="7"/>
      <c r="C17" s="8" t="s">
        <v>441</v>
      </c>
      <c r="D17" s="7"/>
      <c r="E17" s="48"/>
      <c r="F17" s="54"/>
    </row>
    <row r="18" spans="1:17" s="34" customFormat="1" hidden="1">
      <c r="A18" s="25"/>
      <c r="B18" s="26"/>
      <c r="C18" s="27" t="s">
        <v>769</v>
      </c>
      <c r="D18" s="26"/>
      <c r="E18" s="25"/>
      <c r="F18" s="56"/>
      <c r="H18" s="52"/>
      <c r="K18" s="52"/>
      <c r="N18" s="52"/>
      <c r="Q18" s="52"/>
    </row>
    <row r="19" spans="1:17" hidden="1">
      <c r="A19" s="48" t="s">
        <v>448</v>
      </c>
      <c r="B19" s="7" t="s">
        <v>436</v>
      </c>
      <c r="C19" s="8" t="s">
        <v>449</v>
      </c>
      <c r="D19" s="7"/>
      <c r="E19" s="48" t="s">
        <v>1</v>
      </c>
      <c r="F19" s="54"/>
    </row>
    <row r="20" spans="1:17" s="18" customFormat="1" hidden="1">
      <c r="A20" s="22" t="s">
        <v>7</v>
      </c>
      <c r="B20" s="23" t="s">
        <v>450</v>
      </c>
      <c r="C20" s="24" t="s">
        <v>451</v>
      </c>
      <c r="D20" s="23"/>
      <c r="E20" s="22" t="s">
        <v>1</v>
      </c>
      <c r="F20" s="57"/>
      <c r="H20" s="36"/>
      <c r="K20" s="36"/>
      <c r="N20" s="36"/>
      <c r="Q20" s="36"/>
    </row>
    <row r="21" spans="1:17" hidden="1">
      <c r="A21" s="1">
        <v>612003</v>
      </c>
      <c r="B21" s="9" t="s">
        <v>450</v>
      </c>
      <c r="C21" s="10" t="s">
        <v>452</v>
      </c>
      <c r="D21" s="9"/>
      <c r="E21" s="1" t="s">
        <v>1</v>
      </c>
      <c r="F21" s="58"/>
    </row>
    <row r="22" spans="1:17" hidden="1">
      <c r="A22" s="48">
        <v>612004</v>
      </c>
      <c r="B22" s="9" t="s">
        <v>450</v>
      </c>
      <c r="C22" s="8" t="s">
        <v>453</v>
      </c>
      <c r="D22" s="7"/>
      <c r="E22" s="48" t="s">
        <v>1</v>
      </c>
      <c r="F22" s="54"/>
    </row>
    <row r="23" spans="1:17" hidden="1">
      <c r="A23" s="48">
        <v>612005</v>
      </c>
      <c r="B23" s="9" t="s">
        <v>450</v>
      </c>
      <c r="C23" s="8" t="s">
        <v>454</v>
      </c>
      <c r="D23" s="7"/>
      <c r="E23" s="48" t="s">
        <v>1</v>
      </c>
      <c r="F23" s="54"/>
    </row>
    <row r="24" spans="1:17" hidden="1">
      <c r="A24" s="48">
        <v>612006</v>
      </c>
      <c r="B24" s="9" t="s">
        <v>450</v>
      </c>
      <c r="C24" s="8" t="s">
        <v>455</v>
      </c>
      <c r="D24" s="7"/>
      <c r="E24" s="48" t="s">
        <v>1</v>
      </c>
      <c r="F24" s="54"/>
    </row>
    <row r="25" spans="1:17" hidden="1">
      <c r="A25" s="48">
        <v>612005</v>
      </c>
      <c r="B25" s="9" t="s">
        <v>450</v>
      </c>
      <c r="C25" s="8" t="s">
        <v>456</v>
      </c>
      <c r="D25" s="7"/>
      <c r="E25" s="48"/>
      <c r="F25" s="54"/>
    </row>
    <row r="26" spans="1:17" hidden="1">
      <c r="A26" s="48" t="s">
        <v>457</v>
      </c>
      <c r="B26" s="7" t="s">
        <v>436</v>
      </c>
      <c r="C26" s="8" t="s">
        <v>449</v>
      </c>
      <c r="D26" s="7"/>
      <c r="E26" s="48" t="s">
        <v>458</v>
      </c>
      <c r="F26" s="54"/>
    </row>
    <row r="27" spans="1:17" hidden="1">
      <c r="A27" s="48" t="s">
        <v>8</v>
      </c>
      <c r="B27" s="9" t="s">
        <v>459</v>
      </c>
      <c r="C27" s="8" t="s">
        <v>460</v>
      </c>
      <c r="D27" s="7"/>
      <c r="E27" s="48" t="s">
        <v>1</v>
      </c>
      <c r="F27" s="54"/>
    </row>
    <row r="28" spans="1:17" hidden="1">
      <c r="A28" s="48" t="s">
        <v>9</v>
      </c>
      <c r="B28" s="9" t="s">
        <v>459</v>
      </c>
      <c r="C28" s="8" t="s">
        <v>461</v>
      </c>
      <c r="D28" s="7"/>
      <c r="E28" s="48" t="s">
        <v>1</v>
      </c>
      <c r="F28" s="54"/>
    </row>
    <row r="29" spans="1:17" hidden="1">
      <c r="A29" s="48" t="s">
        <v>10</v>
      </c>
      <c r="B29" s="9" t="s">
        <v>459</v>
      </c>
      <c r="C29" s="8" t="s">
        <v>462</v>
      </c>
      <c r="D29" s="7"/>
      <c r="E29" s="48" t="s">
        <v>1</v>
      </c>
      <c r="F29" s="54"/>
    </row>
    <row r="30" spans="1:17" hidden="1">
      <c r="A30" s="48" t="s">
        <v>11</v>
      </c>
      <c r="B30" s="9" t="s">
        <v>459</v>
      </c>
      <c r="C30" s="8" t="s">
        <v>463</v>
      </c>
      <c r="D30" s="7"/>
      <c r="E30" s="48" t="s">
        <v>1</v>
      </c>
      <c r="F30" s="54"/>
    </row>
    <row r="31" spans="1:17" hidden="1">
      <c r="A31" s="48" t="s">
        <v>12</v>
      </c>
      <c r="B31" s="9" t="s">
        <v>459</v>
      </c>
      <c r="C31" s="8" t="s">
        <v>464</v>
      </c>
      <c r="D31" s="7"/>
      <c r="E31" s="48" t="s">
        <v>1</v>
      </c>
      <c r="F31" s="54"/>
    </row>
    <row r="32" spans="1:17" s="18" customFormat="1" hidden="1">
      <c r="A32" s="15" t="s">
        <v>13</v>
      </c>
      <c r="B32" s="23" t="s">
        <v>459</v>
      </c>
      <c r="C32" s="17" t="s">
        <v>465</v>
      </c>
      <c r="D32" s="16"/>
      <c r="E32" s="15" t="s">
        <v>1</v>
      </c>
      <c r="F32" s="55"/>
      <c r="H32" s="36"/>
      <c r="K32" s="36"/>
      <c r="N32" s="36"/>
      <c r="Q32" s="36"/>
    </row>
    <row r="33" spans="1:17" hidden="1">
      <c r="A33" s="48"/>
      <c r="B33" s="9"/>
      <c r="C33" s="8" t="s">
        <v>440</v>
      </c>
      <c r="D33" s="7"/>
      <c r="E33" s="48"/>
      <c r="F33" s="54"/>
    </row>
    <row r="34" spans="1:17" hidden="1">
      <c r="A34" s="48"/>
      <c r="B34" s="9"/>
      <c r="C34" s="8" t="s">
        <v>441</v>
      </c>
      <c r="D34" s="7"/>
      <c r="E34" s="48"/>
      <c r="F34" s="54"/>
    </row>
    <row r="35" spans="1:17" s="34" customFormat="1" hidden="1">
      <c r="A35" s="25"/>
      <c r="B35" s="26"/>
      <c r="C35" s="27" t="s">
        <v>770</v>
      </c>
      <c r="D35" s="26"/>
      <c r="E35" s="25"/>
      <c r="F35" s="56"/>
      <c r="H35" s="52"/>
      <c r="K35" s="52"/>
      <c r="N35" s="52"/>
      <c r="Q35" s="52"/>
    </row>
    <row r="36" spans="1:17" hidden="1">
      <c r="A36" s="48" t="s">
        <v>14</v>
      </c>
      <c r="B36" s="7" t="s">
        <v>436</v>
      </c>
      <c r="C36" s="8" t="s">
        <v>466</v>
      </c>
      <c r="D36" s="7"/>
      <c r="E36" s="48" t="s">
        <v>467</v>
      </c>
      <c r="F36" s="54"/>
    </row>
    <row r="37" spans="1:17" s="18" customFormat="1" hidden="1">
      <c r="A37" s="15" t="s">
        <v>468</v>
      </c>
      <c r="B37" s="16" t="s">
        <v>436</v>
      </c>
      <c r="C37" s="17" t="s">
        <v>469</v>
      </c>
      <c r="D37" s="16"/>
      <c r="E37" s="15" t="s">
        <v>1</v>
      </c>
      <c r="F37" s="55"/>
      <c r="H37" s="36"/>
      <c r="K37" s="36"/>
      <c r="N37" s="36"/>
      <c r="Q37" s="36"/>
    </row>
    <row r="38" spans="1:17" hidden="1">
      <c r="A38" s="48" t="s">
        <v>15</v>
      </c>
      <c r="B38" s="7" t="s">
        <v>436</v>
      </c>
      <c r="C38" s="8" t="s">
        <v>470</v>
      </c>
      <c r="D38" s="7"/>
      <c r="E38" s="48" t="s">
        <v>1</v>
      </c>
      <c r="F38" s="54"/>
    </row>
    <row r="39" spans="1:17" hidden="1">
      <c r="A39" s="48">
        <v>722002</v>
      </c>
      <c r="B39" s="7" t="s">
        <v>436</v>
      </c>
      <c r="C39" s="8" t="s">
        <v>471</v>
      </c>
      <c r="D39" s="7"/>
      <c r="E39" s="48" t="s">
        <v>1</v>
      </c>
      <c r="F39" s="54"/>
    </row>
    <row r="40" spans="1:17" s="18" customFormat="1" hidden="1">
      <c r="A40" s="15" t="s">
        <v>16</v>
      </c>
      <c r="B40" s="16" t="s">
        <v>436</v>
      </c>
      <c r="C40" s="17" t="s">
        <v>472</v>
      </c>
      <c r="D40" s="16"/>
      <c r="E40" s="15" t="s">
        <v>1</v>
      </c>
      <c r="F40" s="55"/>
      <c r="H40" s="36"/>
      <c r="K40" s="36"/>
      <c r="N40" s="36"/>
      <c r="Q40" s="36"/>
    </row>
    <row r="41" spans="1:17" hidden="1">
      <c r="A41" s="48" t="s">
        <v>17</v>
      </c>
      <c r="B41" s="7" t="s">
        <v>436</v>
      </c>
      <c r="C41" s="8" t="s">
        <v>473</v>
      </c>
      <c r="D41" s="7"/>
      <c r="E41" s="48" t="s">
        <v>1</v>
      </c>
      <c r="F41" s="54"/>
    </row>
    <row r="42" spans="1:17" hidden="1">
      <c r="A42" s="48" t="s">
        <v>18</v>
      </c>
      <c r="B42" s="7" t="s">
        <v>436</v>
      </c>
      <c r="C42" s="8" t="s">
        <v>474</v>
      </c>
      <c r="D42" s="7"/>
      <c r="E42" s="48" t="s">
        <v>1</v>
      </c>
      <c r="F42" s="54"/>
    </row>
    <row r="43" spans="1:17" hidden="1">
      <c r="A43" s="48"/>
      <c r="B43" s="7"/>
      <c r="C43" s="8" t="s">
        <v>441</v>
      </c>
      <c r="D43" s="7"/>
      <c r="E43" s="48"/>
      <c r="F43" s="54"/>
    </row>
    <row r="44" spans="1:17" s="34" customFormat="1" hidden="1">
      <c r="A44" s="25"/>
      <c r="B44" s="26"/>
      <c r="C44" s="27" t="s">
        <v>771</v>
      </c>
      <c r="D44" s="26"/>
      <c r="E44" s="25"/>
      <c r="F44" s="56"/>
      <c r="H44" s="52"/>
      <c r="K44" s="52"/>
      <c r="N44" s="52"/>
      <c r="Q44" s="52"/>
    </row>
    <row r="45" spans="1:17">
      <c r="A45" s="48" t="s">
        <v>19</v>
      </c>
      <c r="B45" s="7" t="s">
        <v>475</v>
      </c>
      <c r="C45" s="8" t="s">
        <v>476</v>
      </c>
      <c r="D45" s="7" t="s">
        <v>477</v>
      </c>
      <c r="E45" s="48" t="s">
        <v>478</v>
      </c>
      <c r="F45" s="54"/>
    </row>
    <row r="46" spans="1:17">
      <c r="A46" s="48" t="s">
        <v>20</v>
      </c>
      <c r="B46" s="7" t="s">
        <v>475</v>
      </c>
      <c r="C46" s="8" t="s">
        <v>479</v>
      </c>
      <c r="D46" s="7" t="s">
        <v>477</v>
      </c>
      <c r="E46" s="48" t="s">
        <v>478</v>
      </c>
      <c r="F46" s="54"/>
    </row>
    <row r="47" spans="1:17">
      <c r="A47" s="48" t="s">
        <v>21</v>
      </c>
      <c r="B47" s="7" t="s">
        <v>475</v>
      </c>
      <c r="C47" s="8" t="s">
        <v>480</v>
      </c>
      <c r="D47" s="7" t="s">
        <v>481</v>
      </c>
      <c r="E47" s="48" t="s">
        <v>478</v>
      </c>
      <c r="F47" s="54"/>
    </row>
    <row r="48" spans="1:17">
      <c r="A48" s="48" t="s">
        <v>22</v>
      </c>
      <c r="B48" s="7" t="s">
        <v>475</v>
      </c>
      <c r="C48" s="8" t="s">
        <v>23</v>
      </c>
      <c r="D48" s="7" t="s">
        <v>24</v>
      </c>
      <c r="E48" s="48" t="s">
        <v>478</v>
      </c>
      <c r="F48" s="54"/>
    </row>
    <row r="49" spans="1:17">
      <c r="A49" s="48" t="s">
        <v>25</v>
      </c>
      <c r="B49" s="7" t="s">
        <v>475</v>
      </c>
      <c r="C49" s="8" t="s">
        <v>26</v>
      </c>
      <c r="D49" s="7" t="s">
        <v>27</v>
      </c>
      <c r="E49" s="48" t="s">
        <v>478</v>
      </c>
      <c r="F49" s="54"/>
    </row>
    <row r="50" spans="1:17" s="18" customFormat="1">
      <c r="A50" s="15" t="s">
        <v>28</v>
      </c>
      <c r="B50" s="16" t="s">
        <v>475</v>
      </c>
      <c r="C50" s="17" t="s">
        <v>482</v>
      </c>
      <c r="D50" s="16" t="s">
        <v>29</v>
      </c>
      <c r="E50" s="15" t="s">
        <v>478</v>
      </c>
      <c r="F50" s="55">
        <v>2191.7000000000003</v>
      </c>
      <c r="G50" s="18">
        <v>208.66800000000001</v>
      </c>
      <c r="H50" s="36"/>
      <c r="K50" s="36"/>
      <c r="M50" s="18">
        <v>141.05099999999999</v>
      </c>
      <c r="N50" s="36"/>
      <c r="Q50" s="36"/>
    </row>
    <row r="51" spans="1:17" s="18" customFormat="1">
      <c r="A51" s="15" t="s">
        <v>30</v>
      </c>
      <c r="B51" s="16" t="s">
        <v>475</v>
      </c>
      <c r="C51" s="17" t="s">
        <v>31</v>
      </c>
      <c r="D51" s="16" t="s">
        <v>483</v>
      </c>
      <c r="E51" s="15" t="s">
        <v>478</v>
      </c>
      <c r="F51" s="55">
        <v>779.70100000000002</v>
      </c>
      <c r="G51" s="18">
        <v>19.46</v>
      </c>
      <c r="H51" s="36"/>
      <c r="K51" s="36"/>
      <c r="N51" s="36"/>
      <c r="Q51" s="36"/>
    </row>
    <row r="52" spans="1:17" s="18" customFormat="1">
      <c r="A52" s="15" t="s">
        <v>32</v>
      </c>
      <c r="B52" s="16" t="s">
        <v>475</v>
      </c>
      <c r="C52" s="17" t="s">
        <v>33</v>
      </c>
      <c r="D52" s="16" t="s">
        <v>29</v>
      </c>
      <c r="E52" s="15" t="s">
        <v>478</v>
      </c>
      <c r="F52" s="55">
        <v>993.59999999999991</v>
      </c>
      <c r="G52" s="18">
        <v>86.74</v>
      </c>
      <c r="H52" s="36"/>
      <c r="J52" s="18">
        <v>63.325000000000003</v>
      </c>
      <c r="K52" s="36"/>
      <c r="N52" s="36"/>
      <c r="Q52" s="36"/>
    </row>
    <row r="53" spans="1:17">
      <c r="A53" s="48" t="s">
        <v>34</v>
      </c>
      <c r="B53" s="7" t="s">
        <v>475</v>
      </c>
      <c r="C53" s="8" t="s">
        <v>484</v>
      </c>
      <c r="D53" s="7" t="s">
        <v>29</v>
      </c>
      <c r="E53" s="48" t="s">
        <v>478</v>
      </c>
      <c r="F53" s="54"/>
    </row>
    <row r="54" spans="1:17">
      <c r="A54" s="48" t="s">
        <v>35</v>
      </c>
      <c r="B54" s="7" t="s">
        <v>475</v>
      </c>
      <c r="C54" s="8" t="s">
        <v>485</v>
      </c>
      <c r="D54" s="7" t="s">
        <v>27</v>
      </c>
      <c r="E54" s="48" t="s">
        <v>478</v>
      </c>
      <c r="F54" s="54"/>
    </row>
    <row r="55" spans="1:17">
      <c r="A55" s="48" t="s">
        <v>36</v>
      </c>
      <c r="B55" s="7" t="s">
        <v>475</v>
      </c>
      <c r="C55" s="8" t="s">
        <v>485</v>
      </c>
      <c r="D55" s="7" t="s">
        <v>486</v>
      </c>
      <c r="E55" s="48" t="s">
        <v>478</v>
      </c>
      <c r="F55" s="54"/>
    </row>
    <row r="56" spans="1:17">
      <c r="A56" s="48" t="s">
        <v>37</v>
      </c>
      <c r="B56" s="7" t="s">
        <v>475</v>
      </c>
      <c r="C56" s="8" t="s">
        <v>487</v>
      </c>
      <c r="D56" s="7" t="s">
        <v>24</v>
      </c>
      <c r="E56" s="48" t="s">
        <v>478</v>
      </c>
      <c r="F56" s="54"/>
    </row>
    <row r="57" spans="1:17">
      <c r="A57" s="48" t="s">
        <v>38</v>
      </c>
      <c r="B57" s="7" t="s">
        <v>475</v>
      </c>
      <c r="C57" s="8" t="s">
        <v>488</v>
      </c>
      <c r="D57" s="7" t="s">
        <v>39</v>
      </c>
      <c r="E57" s="48" t="s">
        <v>478</v>
      </c>
      <c r="F57" s="54"/>
    </row>
    <row r="58" spans="1:17">
      <c r="A58" s="48" t="s">
        <v>40</v>
      </c>
      <c r="B58" s="7" t="s">
        <v>475</v>
      </c>
      <c r="C58" s="8" t="s">
        <v>41</v>
      </c>
      <c r="D58" s="7" t="s">
        <v>24</v>
      </c>
      <c r="E58" s="48" t="s">
        <v>478</v>
      </c>
      <c r="F58" s="54"/>
    </row>
    <row r="59" spans="1:17" s="18" customFormat="1">
      <c r="A59" s="15" t="s">
        <v>42</v>
      </c>
      <c r="B59" s="16" t="s">
        <v>475</v>
      </c>
      <c r="C59" s="17" t="s">
        <v>489</v>
      </c>
      <c r="D59" s="16" t="s">
        <v>27</v>
      </c>
      <c r="E59" s="15" t="s">
        <v>478</v>
      </c>
      <c r="F59" s="55">
        <v>412.53700000000003</v>
      </c>
      <c r="G59" s="18">
        <v>17.844999999999999</v>
      </c>
      <c r="H59" s="36"/>
      <c r="K59" s="36"/>
      <c r="N59" s="36"/>
      <c r="Q59" s="36"/>
    </row>
    <row r="60" spans="1:17">
      <c r="A60" s="48" t="s">
        <v>43</v>
      </c>
      <c r="B60" s="7" t="s">
        <v>475</v>
      </c>
      <c r="C60" s="8" t="s">
        <v>490</v>
      </c>
      <c r="D60" s="7" t="s">
        <v>29</v>
      </c>
      <c r="E60" s="48" t="s">
        <v>478</v>
      </c>
      <c r="F60" s="54"/>
    </row>
    <row r="61" spans="1:17" ht="26.4">
      <c r="A61" s="48" t="s">
        <v>44</v>
      </c>
      <c r="B61" s="7" t="s">
        <v>475</v>
      </c>
      <c r="C61" s="8" t="s">
        <v>491</v>
      </c>
      <c r="D61" s="7" t="s">
        <v>45</v>
      </c>
      <c r="E61" s="48" t="s">
        <v>478</v>
      </c>
      <c r="F61" s="54"/>
    </row>
    <row r="62" spans="1:17" ht="26.4">
      <c r="A62" s="48">
        <v>711035</v>
      </c>
      <c r="B62" s="7" t="s">
        <v>475</v>
      </c>
      <c r="C62" s="8" t="s">
        <v>492</v>
      </c>
      <c r="D62" s="7" t="s">
        <v>46</v>
      </c>
      <c r="E62" s="48" t="s">
        <v>478</v>
      </c>
      <c r="F62" s="54"/>
    </row>
    <row r="63" spans="1:17" s="18" customFormat="1" ht="26.4">
      <c r="A63" s="15" t="s">
        <v>47</v>
      </c>
      <c r="B63" s="16" t="s">
        <v>475</v>
      </c>
      <c r="C63" s="17" t="s">
        <v>493</v>
      </c>
      <c r="D63" s="16" t="s">
        <v>39</v>
      </c>
      <c r="E63" s="15" t="s">
        <v>478</v>
      </c>
      <c r="F63" s="55">
        <v>2126.1819999999998</v>
      </c>
      <c r="G63" s="18">
        <v>63.48</v>
      </c>
      <c r="H63" s="36"/>
      <c r="K63" s="36"/>
      <c r="N63" s="36"/>
      <c r="Q63" s="36"/>
    </row>
    <row r="64" spans="1:17" s="18" customFormat="1" ht="26.4">
      <c r="A64" s="15" t="s">
        <v>48</v>
      </c>
      <c r="B64" s="16" t="s">
        <v>475</v>
      </c>
      <c r="C64" s="17" t="s">
        <v>494</v>
      </c>
      <c r="D64" s="16" t="s">
        <v>46</v>
      </c>
      <c r="E64" s="15" t="s">
        <v>478</v>
      </c>
      <c r="F64" s="55">
        <v>714.54</v>
      </c>
      <c r="G64" s="18">
        <v>42.758000000000003</v>
      </c>
      <c r="H64" s="36"/>
      <c r="J64" s="18">
        <v>84.793999999999997</v>
      </c>
      <c r="K64" s="36"/>
      <c r="N64" s="36"/>
      <c r="Q64" s="36"/>
    </row>
    <row r="65" spans="1:17" ht="26.4">
      <c r="A65" s="48" t="s">
        <v>49</v>
      </c>
      <c r="B65" s="7" t="s">
        <v>475</v>
      </c>
      <c r="C65" s="8" t="s">
        <v>495</v>
      </c>
      <c r="D65" s="7" t="s">
        <v>50</v>
      </c>
      <c r="E65" s="48" t="s">
        <v>478</v>
      </c>
      <c r="F65" s="54"/>
    </row>
    <row r="66" spans="1:17" ht="26.4">
      <c r="A66" s="48" t="s">
        <v>51</v>
      </c>
      <c r="B66" s="7" t="s">
        <v>475</v>
      </c>
      <c r="C66" s="8" t="s">
        <v>496</v>
      </c>
      <c r="D66" s="7" t="s">
        <v>39</v>
      </c>
      <c r="E66" s="48" t="s">
        <v>478</v>
      </c>
      <c r="F66" s="54"/>
    </row>
    <row r="67" spans="1:17" ht="26.4">
      <c r="A67" s="48" t="s">
        <v>52</v>
      </c>
      <c r="B67" s="7" t="s">
        <v>475</v>
      </c>
      <c r="C67" s="8" t="s">
        <v>497</v>
      </c>
      <c r="D67" s="7" t="s">
        <v>46</v>
      </c>
      <c r="E67" s="48" t="s">
        <v>478</v>
      </c>
      <c r="F67" s="54"/>
    </row>
    <row r="68" spans="1:17" s="18" customFormat="1" ht="26.4">
      <c r="A68" s="15" t="s">
        <v>53</v>
      </c>
      <c r="B68" s="16" t="s">
        <v>475</v>
      </c>
      <c r="C68" s="17" t="s">
        <v>498</v>
      </c>
      <c r="D68" s="16" t="s">
        <v>45</v>
      </c>
      <c r="E68" s="15" t="s">
        <v>478</v>
      </c>
      <c r="F68" s="55"/>
      <c r="H68" s="36"/>
      <c r="K68" s="36"/>
      <c r="M68" s="18">
        <v>43.152999999999999</v>
      </c>
      <c r="N68" s="36"/>
      <c r="Q68" s="36"/>
    </row>
    <row r="69" spans="1:17" s="18" customFormat="1" ht="26.4">
      <c r="A69" s="15" t="s">
        <v>54</v>
      </c>
      <c r="B69" s="16" t="s">
        <v>475</v>
      </c>
      <c r="C69" s="17" t="s">
        <v>499</v>
      </c>
      <c r="D69" s="16" t="s">
        <v>39</v>
      </c>
      <c r="E69" s="15" t="s">
        <v>478</v>
      </c>
      <c r="F69" s="55">
        <v>2121.1530000000002</v>
      </c>
      <c r="G69" s="18">
        <v>63.591000000000001</v>
      </c>
      <c r="H69" s="36"/>
      <c r="K69" s="36"/>
      <c r="N69" s="36"/>
      <c r="Q69" s="36"/>
    </row>
    <row r="70" spans="1:17" ht="26.4">
      <c r="A70" s="48" t="s">
        <v>55</v>
      </c>
      <c r="B70" s="7" t="s">
        <v>475</v>
      </c>
      <c r="C70" s="8" t="s">
        <v>500</v>
      </c>
      <c r="D70" s="7" t="s">
        <v>45</v>
      </c>
      <c r="E70" s="48" t="s">
        <v>478</v>
      </c>
      <c r="F70" s="54"/>
    </row>
    <row r="71" spans="1:17" s="18" customFormat="1" ht="26.4">
      <c r="A71" s="15">
        <v>711045</v>
      </c>
      <c r="B71" s="16" t="s">
        <v>475</v>
      </c>
      <c r="C71" s="17" t="s">
        <v>501</v>
      </c>
      <c r="D71" s="16" t="s">
        <v>46</v>
      </c>
      <c r="E71" s="15" t="s">
        <v>478</v>
      </c>
      <c r="F71" s="55">
        <v>718.32500000000005</v>
      </c>
      <c r="G71" s="18">
        <v>43.188000000000002</v>
      </c>
      <c r="H71" s="36"/>
      <c r="K71" s="36"/>
      <c r="M71" s="18">
        <v>85.332999999999998</v>
      </c>
      <c r="N71" s="36"/>
      <c r="Q71" s="36"/>
    </row>
    <row r="72" spans="1:17" ht="25.2">
      <c r="A72" s="48" t="s">
        <v>56</v>
      </c>
      <c r="B72" s="7" t="s">
        <v>475</v>
      </c>
      <c r="C72" s="8" t="s">
        <v>502</v>
      </c>
      <c r="D72" s="7" t="s">
        <v>57</v>
      </c>
      <c r="E72" s="48" t="s">
        <v>478</v>
      </c>
      <c r="F72" s="54"/>
    </row>
    <row r="73" spans="1:17" ht="26.4">
      <c r="A73" s="48" t="s">
        <v>58</v>
      </c>
      <c r="B73" s="7" t="s">
        <v>475</v>
      </c>
      <c r="C73" s="8" t="s">
        <v>503</v>
      </c>
      <c r="D73" s="7" t="s">
        <v>57</v>
      </c>
      <c r="E73" s="48" t="s">
        <v>478</v>
      </c>
      <c r="F73" s="54"/>
    </row>
    <row r="74" spans="1:17" ht="26.4">
      <c r="A74" s="48" t="s">
        <v>59</v>
      </c>
      <c r="B74" s="7" t="s">
        <v>475</v>
      </c>
      <c r="C74" s="8" t="s">
        <v>504</v>
      </c>
      <c r="D74" s="7" t="s">
        <v>39</v>
      </c>
      <c r="E74" s="48" t="s">
        <v>478</v>
      </c>
      <c r="F74" s="54"/>
    </row>
    <row r="75" spans="1:17" ht="26.4">
      <c r="A75" s="48" t="s">
        <v>60</v>
      </c>
      <c r="B75" s="7" t="s">
        <v>475</v>
      </c>
      <c r="C75" s="8" t="s">
        <v>505</v>
      </c>
      <c r="D75" s="7" t="s">
        <v>61</v>
      </c>
      <c r="E75" s="48" t="s">
        <v>478</v>
      </c>
      <c r="F75" s="54"/>
    </row>
    <row r="76" spans="1:17" ht="26.4">
      <c r="A76" s="48" t="s">
        <v>62</v>
      </c>
      <c r="B76" s="7" t="s">
        <v>475</v>
      </c>
      <c r="C76" s="8" t="s">
        <v>506</v>
      </c>
      <c r="D76" s="7" t="s">
        <v>61</v>
      </c>
      <c r="E76" s="48" t="s">
        <v>478</v>
      </c>
      <c r="F76" s="54"/>
    </row>
    <row r="77" spans="1:17" s="18" customFormat="1" ht="26.4">
      <c r="A77" s="15" t="s">
        <v>63</v>
      </c>
      <c r="B77" s="16" t="s">
        <v>475</v>
      </c>
      <c r="C77" s="17" t="s">
        <v>507</v>
      </c>
      <c r="D77" s="16" t="s">
        <v>64</v>
      </c>
      <c r="E77" s="15" t="s">
        <v>478</v>
      </c>
      <c r="F77" s="55"/>
      <c r="H77" s="36"/>
      <c r="J77" s="18">
        <v>45.78</v>
      </c>
      <c r="K77" s="36"/>
      <c r="M77" s="18">
        <v>45.972999999999999</v>
      </c>
      <c r="N77" s="36"/>
      <c r="Q77" s="36"/>
    </row>
    <row r="78" spans="1:17">
      <c r="A78" s="48" t="s">
        <v>65</v>
      </c>
      <c r="B78" s="7" t="s">
        <v>475</v>
      </c>
      <c r="C78" s="8" t="s">
        <v>66</v>
      </c>
      <c r="D78" s="7" t="s">
        <v>61</v>
      </c>
      <c r="E78" s="48" t="s">
        <v>478</v>
      </c>
      <c r="F78" s="54"/>
    </row>
    <row r="79" spans="1:17" s="18" customFormat="1" ht="26.4">
      <c r="A79" s="15">
        <v>711056</v>
      </c>
      <c r="B79" s="16" t="s">
        <v>475</v>
      </c>
      <c r="C79" s="17" t="s">
        <v>508</v>
      </c>
      <c r="D79" s="16" t="s">
        <v>61</v>
      </c>
      <c r="E79" s="15" t="s">
        <v>478</v>
      </c>
      <c r="F79" s="55">
        <v>1829.5029999999999</v>
      </c>
      <c r="G79" s="18">
        <v>137.018</v>
      </c>
      <c r="H79" s="36"/>
      <c r="J79" s="18">
        <v>150.875</v>
      </c>
      <c r="K79" s="36"/>
      <c r="M79" s="18">
        <v>35.084000000000003</v>
      </c>
      <c r="N79" s="36"/>
      <c r="Q79" s="36"/>
    </row>
    <row r="80" spans="1:17" s="18" customFormat="1" ht="26.4">
      <c r="A80" s="15" t="s">
        <v>67</v>
      </c>
      <c r="B80" s="16" t="s">
        <v>475</v>
      </c>
      <c r="C80" s="17" t="s">
        <v>509</v>
      </c>
      <c r="D80" s="16" t="s">
        <v>29</v>
      </c>
      <c r="E80" s="15" t="s">
        <v>478</v>
      </c>
      <c r="F80" s="55">
        <v>496.58699999999999</v>
      </c>
      <c r="G80" s="18">
        <v>44.225000000000001</v>
      </c>
      <c r="H80" s="36"/>
      <c r="K80" s="36"/>
      <c r="N80" s="36"/>
      <c r="Q80" s="36"/>
    </row>
    <row r="81" spans="1:17" s="18" customFormat="1" ht="26.4">
      <c r="A81" s="15" t="s">
        <v>68</v>
      </c>
      <c r="B81" s="16" t="s">
        <v>475</v>
      </c>
      <c r="C81" s="17" t="s">
        <v>510</v>
      </c>
      <c r="D81" s="16" t="s">
        <v>27</v>
      </c>
      <c r="E81" s="15" t="s">
        <v>478</v>
      </c>
      <c r="F81" s="55"/>
      <c r="H81" s="36"/>
      <c r="K81" s="36"/>
      <c r="M81" s="18">
        <v>14.222</v>
      </c>
      <c r="N81" s="36"/>
      <c r="Q81" s="36"/>
    </row>
    <row r="82" spans="1:17" ht="26.4">
      <c r="A82" s="48" t="s">
        <v>69</v>
      </c>
      <c r="B82" s="7" t="s">
        <v>475</v>
      </c>
      <c r="C82" s="8" t="s">
        <v>511</v>
      </c>
      <c r="D82" s="7" t="s">
        <v>29</v>
      </c>
      <c r="E82" s="48" t="s">
        <v>478</v>
      </c>
      <c r="F82" s="54"/>
    </row>
    <row r="83" spans="1:17" s="18" customFormat="1">
      <c r="A83" s="15" t="s">
        <v>70</v>
      </c>
      <c r="B83" s="16" t="s">
        <v>475</v>
      </c>
      <c r="C83" s="17" t="s">
        <v>512</v>
      </c>
      <c r="D83" s="16" t="s">
        <v>29</v>
      </c>
      <c r="E83" s="15" t="s">
        <v>478</v>
      </c>
      <c r="F83" s="55">
        <v>340.7</v>
      </c>
      <c r="G83" s="18">
        <v>31.63</v>
      </c>
      <c r="H83" s="36"/>
      <c r="K83" s="36"/>
      <c r="N83" s="36"/>
      <c r="Q83" s="36"/>
    </row>
    <row r="84" spans="1:17">
      <c r="A84" s="48" t="s">
        <v>71</v>
      </c>
      <c r="B84" s="7" t="s">
        <v>475</v>
      </c>
      <c r="C84" s="8" t="s">
        <v>513</v>
      </c>
      <c r="D84" s="7" t="s">
        <v>486</v>
      </c>
      <c r="E84" s="48" t="s">
        <v>478</v>
      </c>
      <c r="F84" s="54"/>
    </row>
    <row r="85" spans="1:17">
      <c r="A85" s="48" t="s">
        <v>72</v>
      </c>
      <c r="B85" s="7" t="s">
        <v>475</v>
      </c>
      <c r="C85" s="8" t="s">
        <v>73</v>
      </c>
      <c r="D85" s="7" t="s">
        <v>46</v>
      </c>
      <c r="E85" s="48" t="s">
        <v>478</v>
      </c>
      <c r="F85" s="54"/>
    </row>
    <row r="86" spans="1:17">
      <c r="A86" s="48" t="s">
        <v>74</v>
      </c>
      <c r="B86" s="7" t="s">
        <v>475</v>
      </c>
      <c r="C86" s="8" t="s">
        <v>75</v>
      </c>
      <c r="D86" s="7" t="s">
        <v>39</v>
      </c>
      <c r="E86" s="48" t="s">
        <v>478</v>
      </c>
      <c r="F86" s="54"/>
    </row>
    <row r="87" spans="1:17" s="18" customFormat="1">
      <c r="A87" s="15" t="s">
        <v>778</v>
      </c>
      <c r="B87" s="16" t="s">
        <v>475</v>
      </c>
      <c r="C87" s="17" t="s">
        <v>779</v>
      </c>
      <c r="D87" s="16" t="s">
        <v>46</v>
      </c>
      <c r="E87" s="15"/>
      <c r="F87" s="55">
        <v>120.8</v>
      </c>
      <c r="G87" s="18">
        <v>7.6289999999999996</v>
      </c>
      <c r="H87" s="36"/>
      <c r="K87" s="36"/>
      <c r="M87" s="18">
        <v>9.9629999999999992</v>
      </c>
      <c r="N87" s="36"/>
      <c r="Q87" s="36"/>
    </row>
    <row r="88" spans="1:17" s="18" customFormat="1">
      <c r="A88" s="15" t="s">
        <v>781</v>
      </c>
      <c r="B88" s="16" t="s">
        <v>475</v>
      </c>
      <c r="C88" s="17" t="s">
        <v>782</v>
      </c>
      <c r="D88" s="16" t="s">
        <v>783</v>
      </c>
      <c r="E88" s="15"/>
      <c r="F88" s="55"/>
      <c r="H88" s="36"/>
      <c r="J88" s="18">
        <v>11.425000000000001</v>
      </c>
      <c r="K88" s="36"/>
      <c r="M88" s="18">
        <v>11.077</v>
      </c>
      <c r="N88" s="36"/>
      <c r="Q88" s="36"/>
    </row>
    <row r="89" spans="1:17" s="18" customFormat="1">
      <c r="A89" s="15" t="s">
        <v>784</v>
      </c>
      <c r="B89" s="16" t="s">
        <v>475</v>
      </c>
      <c r="C89" s="17" t="s">
        <v>785</v>
      </c>
      <c r="D89" s="16" t="s">
        <v>786</v>
      </c>
      <c r="E89" s="15"/>
      <c r="F89" s="55"/>
      <c r="H89" s="36"/>
      <c r="J89" s="18">
        <v>22.59</v>
      </c>
      <c r="K89" s="36"/>
      <c r="M89" s="18">
        <v>28.35</v>
      </c>
      <c r="N89" s="36"/>
      <c r="Q89" s="36"/>
    </row>
    <row r="90" spans="1:17">
      <c r="A90" s="48" t="s">
        <v>76</v>
      </c>
      <c r="B90" s="7" t="s">
        <v>475</v>
      </c>
      <c r="C90" s="8" t="s">
        <v>77</v>
      </c>
      <c r="D90" s="7" t="s">
        <v>29</v>
      </c>
      <c r="E90" s="48" t="s">
        <v>478</v>
      </c>
      <c r="F90" s="54"/>
    </row>
    <row r="91" spans="1:17" s="18" customFormat="1">
      <c r="A91" s="15" t="s">
        <v>78</v>
      </c>
      <c r="B91" s="16" t="s">
        <v>475</v>
      </c>
      <c r="C91" s="17" t="s">
        <v>514</v>
      </c>
      <c r="D91" s="16" t="s">
        <v>27</v>
      </c>
      <c r="E91" s="15" t="s">
        <v>478</v>
      </c>
      <c r="F91" s="55">
        <v>669.4</v>
      </c>
      <c r="G91" s="18">
        <v>31.957000000000001</v>
      </c>
      <c r="H91" s="36"/>
      <c r="J91" s="18">
        <v>31.622</v>
      </c>
      <c r="K91" s="36"/>
      <c r="N91" s="36"/>
      <c r="Q91" s="36"/>
    </row>
    <row r="92" spans="1:17">
      <c r="A92" s="48" t="s">
        <v>79</v>
      </c>
      <c r="B92" s="7" t="s">
        <v>475</v>
      </c>
      <c r="C92" s="8" t="s">
        <v>515</v>
      </c>
      <c r="D92" s="7" t="s">
        <v>39</v>
      </c>
      <c r="E92" s="48" t="s">
        <v>478</v>
      </c>
      <c r="F92" s="54"/>
    </row>
    <row r="93" spans="1:17" s="18" customFormat="1">
      <c r="A93" s="15" t="s">
        <v>80</v>
      </c>
      <c r="B93" s="16" t="s">
        <v>475</v>
      </c>
      <c r="C93" s="17" t="s">
        <v>516</v>
      </c>
      <c r="D93" s="16" t="s">
        <v>39</v>
      </c>
      <c r="E93" s="15" t="s">
        <v>478</v>
      </c>
      <c r="F93" s="55"/>
      <c r="H93" s="36"/>
      <c r="J93" s="18">
        <v>31.608000000000001</v>
      </c>
      <c r="K93" s="36"/>
      <c r="N93" s="36"/>
      <c r="Q93" s="36"/>
    </row>
    <row r="94" spans="1:17">
      <c r="A94" s="48" t="s">
        <v>81</v>
      </c>
      <c r="B94" s="7" t="s">
        <v>475</v>
      </c>
      <c r="C94" s="8" t="s">
        <v>517</v>
      </c>
      <c r="D94" s="7" t="s">
        <v>46</v>
      </c>
      <c r="E94" s="48" t="s">
        <v>478</v>
      </c>
      <c r="F94" s="54"/>
    </row>
    <row r="95" spans="1:17">
      <c r="A95" s="48" t="s">
        <v>518</v>
      </c>
      <c r="B95" s="7" t="s">
        <v>475</v>
      </c>
      <c r="C95" s="8" t="s">
        <v>519</v>
      </c>
      <c r="D95" s="7" t="s">
        <v>119</v>
      </c>
      <c r="E95" s="48" t="s">
        <v>478</v>
      </c>
      <c r="F95" s="54"/>
    </row>
    <row r="96" spans="1:17" s="18" customFormat="1">
      <c r="A96" s="15" t="s">
        <v>82</v>
      </c>
      <c r="B96" s="16" t="s">
        <v>475</v>
      </c>
      <c r="C96" s="17" t="s">
        <v>520</v>
      </c>
      <c r="D96" s="16" t="s">
        <v>24</v>
      </c>
      <c r="E96" s="15" t="s">
        <v>478</v>
      </c>
      <c r="F96" s="55"/>
      <c r="H96" s="36"/>
      <c r="J96" s="18">
        <v>17.667999999999999</v>
      </c>
      <c r="K96" s="36"/>
      <c r="N96" s="36"/>
      <c r="Q96" s="36"/>
    </row>
    <row r="97" spans="1:17">
      <c r="A97" s="48" t="s">
        <v>83</v>
      </c>
      <c r="B97" s="7" t="s">
        <v>475</v>
      </c>
      <c r="C97" s="8" t="s">
        <v>521</v>
      </c>
      <c r="D97" s="7" t="s">
        <v>29</v>
      </c>
      <c r="E97" s="48" t="s">
        <v>478</v>
      </c>
      <c r="F97" s="54"/>
    </row>
    <row r="98" spans="1:17">
      <c r="A98" s="48" t="s">
        <v>84</v>
      </c>
      <c r="B98" s="7" t="s">
        <v>475</v>
      </c>
      <c r="C98" s="8" t="s">
        <v>85</v>
      </c>
      <c r="D98" s="7" t="s">
        <v>86</v>
      </c>
      <c r="E98" s="48" t="s">
        <v>478</v>
      </c>
      <c r="F98" s="54"/>
    </row>
    <row r="99" spans="1:17">
      <c r="A99" s="48" t="s">
        <v>87</v>
      </c>
      <c r="B99" s="7" t="s">
        <v>475</v>
      </c>
      <c r="C99" s="8" t="s">
        <v>88</v>
      </c>
      <c r="D99" s="7" t="s">
        <v>89</v>
      </c>
      <c r="E99" s="48" t="s">
        <v>478</v>
      </c>
      <c r="F99" s="54"/>
    </row>
    <row r="100" spans="1:17" s="18" customFormat="1" ht="26.4">
      <c r="A100" s="15" t="s">
        <v>90</v>
      </c>
      <c r="B100" s="16" t="s">
        <v>475</v>
      </c>
      <c r="C100" s="17" t="s">
        <v>522</v>
      </c>
      <c r="D100" s="16" t="s">
        <v>86</v>
      </c>
      <c r="E100" s="15" t="s">
        <v>478</v>
      </c>
      <c r="F100" s="55">
        <v>151.74199999999999</v>
      </c>
      <c r="G100" s="18">
        <v>8.0060000000000002</v>
      </c>
      <c r="H100" s="36"/>
      <c r="K100" s="36"/>
      <c r="M100" s="18">
        <v>18.309000000000001</v>
      </c>
      <c r="N100" s="36"/>
      <c r="Q100" s="36"/>
    </row>
    <row r="101" spans="1:17" s="18" customFormat="1">
      <c r="A101" s="15">
        <v>711121</v>
      </c>
      <c r="B101" s="16" t="s">
        <v>475</v>
      </c>
      <c r="C101" s="17" t="s">
        <v>91</v>
      </c>
      <c r="D101" s="16" t="s">
        <v>92</v>
      </c>
      <c r="E101" s="15" t="s">
        <v>478</v>
      </c>
      <c r="F101" s="55">
        <v>570.40200000000004</v>
      </c>
      <c r="G101" s="18">
        <v>45.061</v>
      </c>
      <c r="H101" s="36"/>
      <c r="J101" s="18">
        <v>56.783000000000001</v>
      </c>
      <c r="K101" s="36"/>
      <c r="M101" s="18">
        <v>92.090999999999994</v>
      </c>
      <c r="N101" s="36"/>
      <c r="Q101" s="36"/>
    </row>
    <row r="102" spans="1:17">
      <c r="A102" s="48" t="s">
        <v>93</v>
      </c>
      <c r="B102" s="7" t="s">
        <v>475</v>
      </c>
      <c r="C102" s="8" t="s">
        <v>94</v>
      </c>
      <c r="D102" s="7" t="s">
        <v>95</v>
      </c>
      <c r="E102" s="48" t="s">
        <v>478</v>
      </c>
      <c r="F102" s="54"/>
    </row>
    <row r="103" spans="1:17" s="18" customFormat="1" ht="26.4">
      <c r="A103" s="15" t="s">
        <v>96</v>
      </c>
      <c r="B103" s="16" t="s">
        <v>475</v>
      </c>
      <c r="C103" s="17" t="s">
        <v>523</v>
      </c>
      <c r="D103" s="16" t="s">
        <v>50</v>
      </c>
      <c r="E103" s="15" t="s">
        <v>478</v>
      </c>
      <c r="F103" s="55">
        <v>338.76299999999998</v>
      </c>
      <c r="G103" s="18">
        <v>13.455</v>
      </c>
      <c r="H103" s="36"/>
      <c r="K103" s="36"/>
      <c r="M103" s="18">
        <v>127.934</v>
      </c>
      <c r="N103" s="36"/>
      <c r="Q103" s="36"/>
    </row>
    <row r="104" spans="1:17" ht="26.4">
      <c r="A104" s="48" t="s">
        <v>97</v>
      </c>
      <c r="B104" s="7" t="s">
        <v>475</v>
      </c>
      <c r="C104" s="8" t="s">
        <v>524</v>
      </c>
      <c r="D104" s="7" t="s">
        <v>98</v>
      </c>
      <c r="E104" s="48" t="s">
        <v>478</v>
      </c>
      <c r="F104" s="54"/>
    </row>
    <row r="105" spans="1:17" ht="26.4">
      <c r="A105" s="48" t="s">
        <v>99</v>
      </c>
      <c r="B105" s="7" t="s">
        <v>475</v>
      </c>
      <c r="C105" s="8" t="s">
        <v>525</v>
      </c>
      <c r="D105" s="7" t="s">
        <v>95</v>
      </c>
      <c r="E105" s="48" t="s">
        <v>478</v>
      </c>
      <c r="F105" s="54"/>
    </row>
    <row r="106" spans="1:17" ht="26.4">
      <c r="A106" s="48" t="s">
        <v>100</v>
      </c>
      <c r="B106" s="7" t="s">
        <v>475</v>
      </c>
      <c r="C106" s="8" t="s">
        <v>526</v>
      </c>
      <c r="D106" s="7" t="s">
        <v>98</v>
      </c>
      <c r="E106" s="48" t="s">
        <v>478</v>
      </c>
      <c r="F106" s="54"/>
    </row>
    <row r="107" spans="1:17" s="18" customFormat="1">
      <c r="A107" s="15">
        <v>711131</v>
      </c>
      <c r="B107" s="16" t="s">
        <v>475</v>
      </c>
      <c r="C107" s="35" t="s">
        <v>101</v>
      </c>
      <c r="D107" s="16" t="s">
        <v>102</v>
      </c>
      <c r="E107" s="15" t="s">
        <v>478</v>
      </c>
      <c r="F107" s="55"/>
      <c r="H107" s="36"/>
      <c r="J107" s="18">
        <v>41.646999999999998</v>
      </c>
      <c r="K107" s="36"/>
      <c r="N107" s="36"/>
      <c r="Q107" s="36"/>
    </row>
    <row r="108" spans="1:17">
      <c r="A108" s="48" t="s">
        <v>103</v>
      </c>
      <c r="B108" s="7" t="s">
        <v>475</v>
      </c>
      <c r="C108" s="8" t="s">
        <v>104</v>
      </c>
      <c r="D108" s="7" t="s">
        <v>102</v>
      </c>
      <c r="E108" s="48" t="s">
        <v>478</v>
      </c>
      <c r="F108" s="54"/>
    </row>
    <row r="109" spans="1:17" ht="26.4">
      <c r="A109" s="48" t="s">
        <v>105</v>
      </c>
      <c r="B109" s="7" t="s">
        <v>475</v>
      </c>
      <c r="C109" s="8" t="s">
        <v>527</v>
      </c>
      <c r="D109" s="7" t="s">
        <v>39</v>
      </c>
      <c r="E109" s="48" t="s">
        <v>478</v>
      </c>
      <c r="F109" s="54"/>
    </row>
    <row r="110" spans="1:17" ht="26.4">
      <c r="A110" s="48" t="s">
        <v>106</v>
      </c>
      <c r="B110" s="7" t="s">
        <v>475</v>
      </c>
      <c r="C110" s="8" t="s">
        <v>528</v>
      </c>
      <c r="D110" s="7" t="s">
        <v>46</v>
      </c>
      <c r="E110" s="48" t="s">
        <v>478</v>
      </c>
      <c r="F110" s="54"/>
    </row>
    <row r="111" spans="1:17" s="18" customFormat="1" ht="26.4">
      <c r="A111" s="15" t="s">
        <v>107</v>
      </c>
      <c r="B111" s="16" t="s">
        <v>475</v>
      </c>
      <c r="C111" s="17" t="s">
        <v>529</v>
      </c>
      <c r="D111" s="16" t="s">
        <v>39</v>
      </c>
      <c r="E111" s="15" t="s">
        <v>478</v>
      </c>
      <c r="F111" s="55"/>
      <c r="H111" s="36"/>
      <c r="J111" s="18">
        <v>62.698</v>
      </c>
      <c r="K111" s="36"/>
      <c r="N111" s="36"/>
      <c r="Q111" s="36"/>
    </row>
    <row r="112" spans="1:17" ht="26.4">
      <c r="A112" s="48" t="s">
        <v>108</v>
      </c>
      <c r="B112" s="7" t="s">
        <v>475</v>
      </c>
      <c r="C112" s="8" t="s">
        <v>530</v>
      </c>
      <c r="D112" s="7"/>
      <c r="E112" s="48" t="s">
        <v>478</v>
      </c>
      <c r="F112" s="54"/>
    </row>
    <row r="113" spans="1:17" s="18" customFormat="1" ht="26.4">
      <c r="A113" s="15" t="s">
        <v>109</v>
      </c>
      <c r="B113" s="16" t="s">
        <v>531</v>
      </c>
      <c r="C113" s="17" t="s">
        <v>532</v>
      </c>
      <c r="D113" s="16" t="s">
        <v>46</v>
      </c>
      <c r="E113" s="15" t="s">
        <v>478</v>
      </c>
      <c r="F113" s="55">
        <v>2816.06</v>
      </c>
      <c r="G113" s="18">
        <v>169.994</v>
      </c>
      <c r="H113" s="36"/>
      <c r="K113" s="36"/>
      <c r="M113" s="18">
        <v>214.572</v>
      </c>
      <c r="N113" s="36"/>
      <c r="Q113" s="36"/>
    </row>
    <row r="114" spans="1:17">
      <c r="A114" s="48">
        <v>711150</v>
      </c>
      <c r="B114" s="7" t="s">
        <v>475</v>
      </c>
      <c r="C114" s="8" t="s">
        <v>110</v>
      </c>
      <c r="D114" s="7" t="s">
        <v>29</v>
      </c>
      <c r="E114" s="48" t="s">
        <v>478</v>
      </c>
      <c r="F114" s="54"/>
    </row>
    <row r="115" spans="1:17">
      <c r="A115" s="48">
        <v>711151</v>
      </c>
      <c r="B115" s="7" t="s">
        <v>475</v>
      </c>
      <c r="C115" s="8" t="s">
        <v>111</v>
      </c>
      <c r="D115" s="7" t="s">
        <v>27</v>
      </c>
      <c r="E115" s="48" t="s">
        <v>478</v>
      </c>
      <c r="F115" s="54"/>
    </row>
    <row r="116" spans="1:17">
      <c r="A116" s="48" t="s">
        <v>112</v>
      </c>
      <c r="B116" s="7" t="s">
        <v>475</v>
      </c>
      <c r="C116" s="8" t="s">
        <v>533</v>
      </c>
      <c r="D116" s="7"/>
      <c r="E116" s="48" t="s">
        <v>478</v>
      </c>
      <c r="F116" s="54"/>
    </row>
    <row r="117" spans="1:17">
      <c r="A117" s="48" t="s">
        <v>113</v>
      </c>
      <c r="B117" s="7" t="s">
        <v>475</v>
      </c>
      <c r="C117" s="8" t="s">
        <v>534</v>
      </c>
      <c r="D117" s="7"/>
      <c r="E117" s="48" t="s">
        <v>478</v>
      </c>
      <c r="F117" s="54"/>
    </row>
    <row r="118" spans="1:17">
      <c r="A118" s="48" t="s">
        <v>114</v>
      </c>
      <c r="B118" s="7" t="s">
        <v>475</v>
      </c>
      <c r="C118" s="8" t="s">
        <v>115</v>
      </c>
      <c r="D118" s="7" t="s">
        <v>116</v>
      </c>
      <c r="E118" s="48" t="s">
        <v>478</v>
      </c>
      <c r="F118" s="54"/>
    </row>
    <row r="119" spans="1:17">
      <c r="A119" s="48" t="s">
        <v>117</v>
      </c>
      <c r="B119" s="7" t="s">
        <v>475</v>
      </c>
      <c r="C119" s="8" t="s">
        <v>118</v>
      </c>
      <c r="D119" s="7" t="s">
        <v>119</v>
      </c>
      <c r="E119" s="48" t="s">
        <v>478</v>
      </c>
      <c r="F119" s="54"/>
    </row>
    <row r="120" spans="1:17">
      <c r="A120" s="48" t="s">
        <v>120</v>
      </c>
      <c r="B120" s="7" t="s">
        <v>475</v>
      </c>
      <c r="C120" s="8" t="s">
        <v>121</v>
      </c>
      <c r="D120" s="7" t="s">
        <v>122</v>
      </c>
      <c r="E120" s="48" t="s">
        <v>478</v>
      </c>
      <c r="F120" s="54"/>
    </row>
    <row r="121" spans="1:17">
      <c r="A121" s="48" t="s">
        <v>123</v>
      </c>
      <c r="B121" s="7" t="s">
        <v>475</v>
      </c>
      <c r="C121" s="8" t="s">
        <v>124</v>
      </c>
      <c r="D121" s="7"/>
      <c r="E121" s="48" t="s">
        <v>478</v>
      </c>
      <c r="F121" s="54"/>
    </row>
    <row r="122" spans="1:17">
      <c r="A122" s="48" t="s">
        <v>125</v>
      </c>
      <c r="B122" s="7" t="s">
        <v>475</v>
      </c>
      <c r="C122" s="8" t="s">
        <v>126</v>
      </c>
      <c r="D122" s="7"/>
      <c r="E122" s="48" t="s">
        <v>478</v>
      </c>
      <c r="F122" s="54"/>
    </row>
    <row r="123" spans="1:17">
      <c r="A123" s="48" t="s">
        <v>127</v>
      </c>
      <c r="B123" s="7" t="s">
        <v>475</v>
      </c>
      <c r="C123" s="8" t="s">
        <v>128</v>
      </c>
      <c r="D123" s="7"/>
      <c r="E123" s="48" t="s">
        <v>478</v>
      </c>
      <c r="F123" s="54"/>
    </row>
    <row r="124" spans="1:17">
      <c r="A124" s="48" t="s">
        <v>129</v>
      </c>
      <c r="B124" s="7" t="s">
        <v>475</v>
      </c>
      <c r="C124" s="8" t="s">
        <v>130</v>
      </c>
      <c r="D124" s="7"/>
      <c r="E124" s="48" t="s">
        <v>478</v>
      </c>
      <c r="F124" s="54"/>
    </row>
    <row r="125" spans="1:17">
      <c r="A125" s="48" t="s">
        <v>131</v>
      </c>
      <c r="B125" s="7" t="s">
        <v>475</v>
      </c>
      <c r="C125" s="8" t="s">
        <v>132</v>
      </c>
      <c r="D125" s="7"/>
      <c r="E125" s="48" t="s">
        <v>478</v>
      </c>
      <c r="F125" s="54"/>
    </row>
    <row r="126" spans="1:17">
      <c r="A126" s="48" t="s">
        <v>133</v>
      </c>
      <c r="B126" s="7" t="s">
        <v>475</v>
      </c>
      <c r="C126" s="8" t="s">
        <v>134</v>
      </c>
      <c r="D126" s="7"/>
      <c r="E126" s="48" t="s">
        <v>478</v>
      </c>
      <c r="F126" s="54"/>
    </row>
    <row r="127" spans="1:17">
      <c r="A127" s="48"/>
      <c r="B127" s="7"/>
      <c r="C127" s="8" t="s">
        <v>135</v>
      </c>
      <c r="D127" s="7"/>
      <c r="E127" s="48"/>
      <c r="F127" s="54"/>
    </row>
    <row r="128" spans="1:17" s="34" customFormat="1">
      <c r="A128" s="25"/>
      <c r="B128" s="26"/>
      <c r="C128" s="27" t="s">
        <v>772</v>
      </c>
      <c r="D128" s="26"/>
      <c r="E128" s="25"/>
      <c r="F128" s="56"/>
      <c r="H128" s="52"/>
      <c r="K128" s="52"/>
      <c r="N128" s="52"/>
      <c r="Q128" s="52"/>
    </row>
    <row r="129" spans="1:17">
      <c r="A129" s="48" t="s">
        <v>136</v>
      </c>
      <c r="B129" s="7" t="s">
        <v>535</v>
      </c>
      <c r="C129" s="8" t="s">
        <v>137</v>
      </c>
      <c r="D129" s="7" t="s">
        <v>24</v>
      </c>
      <c r="E129" s="48" t="s">
        <v>478</v>
      </c>
      <c r="F129" s="54"/>
    </row>
    <row r="130" spans="1:17" s="18" customFormat="1">
      <c r="A130" s="15" t="s">
        <v>138</v>
      </c>
      <c r="B130" s="16" t="s">
        <v>535</v>
      </c>
      <c r="C130" s="17" t="s">
        <v>139</v>
      </c>
      <c r="D130" s="16" t="s">
        <v>29</v>
      </c>
      <c r="E130" s="15" t="s">
        <v>478</v>
      </c>
      <c r="F130" s="55"/>
      <c r="H130" s="36"/>
      <c r="J130" s="18">
        <v>19.972000000000001</v>
      </c>
      <c r="K130" s="36"/>
      <c r="N130" s="36"/>
      <c r="Q130" s="36"/>
    </row>
    <row r="131" spans="1:17">
      <c r="A131" s="48" t="s">
        <v>140</v>
      </c>
      <c r="B131" s="7" t="s">
        <v>535</v>
      </c>
      <c r="C131" s="8" t="s">
        <v>141</v>
      </c>
      <c r="D131" s="7" t="s">
        <v>27</v>
      </c>
      <c r="E131" s="48" t="s">
        <v>478</v>
      </c>
      <c r="F131" s="54"/>
    </row>
    <row r="132" spans="1:17">
      <c r="A132" s="48" t="s">
        <v>142</v>
      </c>
      <c r="B132" s="7" t="s">
        <v>535</v>
      </c>
      <c r="C132" s="8" t="s">
        <v>536</v>
      </c>
      <c r="D132" s="7" t="s">
        <v>27</v>
      </c>
      <c r="E132" s="48" t="s">
        <v>478</v>
      </c>
      <c r="F132" s="54"/>
    </row>
    <row r="133" spans="1:17">
      <c r="A133" s="48" t="s">
        <v>143</v>
      </c>
      <c r="B133" s="7" t="s">
        <v>535</v>
      </c>
      <c r="C133" s="8" t="s">
        <v>144</v>
      </c>
      <c r="D133" s="7" t="s">
        <v>46</v>
      </c>
      <c r="E133" s="48" t="s">
        <v>478</v>
      </c>
      <c r="F133" s="54"/>
    </row>
    <row r="134" spans="1:17">
      <c r="A134" s="48" t="s">
        <v>145</v>
      </c>
      <c r="B134" s="7" t="s">
        <v>535</v>
      </c>
      <c r="C134" s="8" t="s">
        <v>537</v>
      </c>
      <c r="D134" s="7" t="s">
        <v>24</v>
      </c>
      <c r="E134" s="48" t="s">
        <v>478</v>
      </c>
      <c r="F134" s="54"/>
    </row>
    <row r="135" spans="1:17">
      <c r="A135" s="48" t="s">
        <v>146</v>
      </c>
      <c r="B135" s="7" t="s">
        <v>535</v>
      </c>
      <c r="C135" s="8" t="s">
        <v>538</v>
      </c>
      <c r="D135" s="7" t="s">
        <v>27</v>
      </c>
      <c r="E135" s="48" t="s">
        <v>478</v>
      </c>
      <c r="F135" s="54"/>
    </row>
    <row r="136" spans="1:17">
      <c r="A136" s="48" t="s">
        <v>147</v>
      </c>
      <c r="B136" s="7" t="s">
        <v>535</v>
      </c>
      <c r="C136" s="8" t="s">
        <v>148</v>
      </c>
      <c r="D136" s="7" t="s">
        <v>24</v>
      </c>
      <c r="E136" s="48" t="s">
        <v>478</v>
      </c>
      <c r="F136" s="54"/>
    </row>
    <row r="137" spans="1:17" s="18" customFormat="1">
      <c r="A137" s="15" t="s">
        <v>149</v>
      </c>
      <c r="B137" s="16" t="s">
        <v>535</v>
      </c>
      <c r="C137" s="17" t="s">
        <v>150</v>
      </c>
      <c r="D137" s="16" t="s">
        <v>29</v>
      </c>
      <c r="E137" s="15" t="s">
        <v>478</v>
      </c>
      <c r="F137" s="55"/>
      <c r="H137" s="36"/>
      <c r="J137" s="18">
        <v>17.782</v>
      </c>
      <c r="K137" s="36"/>
      <c r="N137" s="36"/>
      <c r="Q137" s="36"/>
    </row>
    <row r="138" spans="1:17">
      <c r="A138" s="48" t="s">
        <v>151</v>
      </c>
      <c r="B138" s="7" t="s">
        <v>535</v>
      </c>
      <c r="C138" s="8" t="s">
        <v>152</v>
      </c>
      <c r="D138" s="7" t="s">
        <v>24</v>
      </c>
      <c r="E138" s="48" t="s">
        <v>478</v>
      </c>
      <c r="F138" s="54"/>
    </row>
    <row r="139" spans="1:17" s="18" customFormat="1">
      <c r="A139" s="15" t="s">
        <v>153</v>
      </c>
      <c r="B139" s="16" t="s">
        <v>535</v>
      </c>
      <c r="C139" s="17" t="s">
        <v>154</v>
      </c>
      <c r="D139" s="16" t="s">
        <v>29</v>
      </c>
      <c r="E139" s="15" t="s">
        <v>478</v>
      </c>
      <c r="F139" s="55">
        <v>546.80499999999995</v>
      </c>
      <c r="G139" s="18">
        <v>33.774999999999999</v>
      </c>
      <c r="H139" s="36"/>
      <c r="J139" s="18">
        <v>45.369</v>
      </c>
      <c r="K139" s="36"/>
      <c r="M139" s="18">
        <v>78.632999999999996</v>
      </c>
      <c r="N139" s="36"/>
      <c r="Q139" s="36"/>
    </row>
    <row r="140" spans="1:17">
      <c r="A140" s="48" t="s">
        <v>155</v>
      </c>
      <c r="B140" s="7" t="s">
        <v>535</v>
      </c>
      <c r="C140" s="8" t="s">
        <v>156</v>
      </c>
      <c r="D140" s="7" t="s">
        <v>27</v>
      </c>
      <c r="E140" s="48" t="s">
        <v>478</v>
      </c>
      <c r="F140" s="54"/>
    </row>
    <row r="141" spans="1:17">
      <c r="A141" s="48">
        <v>712024</v>
      </c>
      <c r="B141" s="7" t="s">
        <v>535</v>
      </c>
      <c r="C141" s="8" t="s">
        <v>539</v>
      </c>
      <c r="D141" s="7" t="s">
        <v>24</v>
      </c>
      <c r="E141" s="48" t="s">
        <v>478</v>
      </c>
      <c r="F141" s="54"/>
    </row>
    <row r="142" spans="1:17">
      <c r="A142" s="48" t="s">
        <v>157</v>
      </c>
      <c r="B142" s="7" t="s">
        <v>535</v>
      </c>
      <c r="C142" s="8" t="s">
        <v>540</v>
      </c>
      <c r="D142" s="7" t="s">
        <v>24</v>
      </c>
      <c r="E142" s="48" t="s">
        <v>478</v>
      </c>
      <c r="F142" s="54"/>
    </row>
    <row r="143" spans="1:17" s="18" customFormat="1">
      <c r="A143" s="15" t="s">
        <v>158</v>
      </c>
      <c r="B143" s="16" t="s">
        <v>535</v>
      </c>
      <c r="C143" s="17" t="s">
        <v>541</v>
      </c>
      <c r="D143" s="16" t="s">
        <v>27</v>
      </c>
      <c r="E143" s="15" t="s">
        <v>478</v>
      </c>
      <c r="F143" s="55"/>
      <c r="H143" s="36"/>
      <c r="K143" s="36"/>
      <c r="M143" s="18">
        <v>10.986000000000001</v>
      </c>
      <c r="N143" s="36"/>
      <c r="Q143" s="36"/>
    </row>
    <row r="144" spans="1:17" s="18" customFormat="1">
      <c r="A144" s="15" t="s">
        <v>159</v>
      </c>
      <c r="B144" s="16" t="s">
        <v>535</v>
      </c>
      <c r="C144" s="17" t="s">
        <v>542</v>
      </c>
      <c r="D144" s="16" t="s">
        <v>24</v>
      </c>
      <c r="E144" s="15" t="s">
        <v>478</v>
      </c>
      <c r="F144" s="55"/>
      <c r="H144" s="36"/>
      <c r="J144" s="18">
        <v>13.583</v>
      </c>
      <c r="K144" s="36"/>
      <c r="M144" s="18">
        <v>45.235999999999997</v>
      </c>
      <c r="N144" s="36"/>
      <c r="Q144" s="36"/>
    </row>
    <row r="145" spans="1:17">
      <c r="A145" s="48" t="s">
        <v>160</v>
      </c>
      <c r="B145" s="7" t="s">
        <v>535</v>
      </c>
      <c r="C145" s="8" t="s">
        <v>543</v>
      </c>
      <c r="D145" s="7" t="s">
        <v>29</v>
      </c>
      <c r="E145" s="48" t="s">
        <v>478</v>
      </c>
      <c r="F145" s="54"/>
    </row>
    <row r="146" spans="1:17">
      <c r="A146" s="48" t="s">
        <v>161</v>
      </c>
      <c r="B146" s="7" t="s">
        <v>535</v>
      </c>
      <c r="C146" s="8" t="s">
        <v>544</v>
      </c>
      <c r="D146" s="7" t="s">
        <v>29</v>
      </c>
      <c r="E146" s="48" t="s">
        <v>478</v>
      </c>
      <c r="F146" s="54"/>
    </row>
    <row r="147" spans="1:17">
      <c r="A147" s="48" t="s">
        <v>162</v>
      </c>
      <c r="B147" s="7" t="s">
        <v>535</v>
      </c>
      <c r="C147" s="8" t="s">
        <v>545</v>
      </c>
      <c r="D147" s="7" t="s">
        <v>27</v>
      </c>
      <c r="E147" s="48" t="s">
        <v>478</v>
      </c>
      <c r="F147" s="54"/>
    </row>
    <row r="148" spans="1:17">
      <c r="A148" s="48" t="s">
        <v>163</v>
      </c>
      <c r="B148" s="7" t="s">
        <v>535</v>
      </c>
      <c r="C148" s="8" t="s">
        <v>546</v>
      </c>
      <c r="D148" s="7" t="s">
        <v>46</v>
      </c>
      <c r="E148" s="48" t="s">
        <v>478</v>
      </c>
      <c r="F148" s="54"/>
    </row>
    <row r="149" spans="1:17">
      <c r="A149" s="48" t="s">
        <v>164</v>
      </c>
      <c r="B149" s="7" t="s">
        <v>535</v>
      </c>
      <c r="C149" s="8" t="s">
        <v>547</v>
      </c>
      <c r="D149" s="7" t="s">
        <v>39</v>
      </c>
      <c r="E149" s="48" t="s">
        <v>478</v>
      </c>
      <c r="F149" s="54"/>
    </row>
    <row r="150" spans="1:17">
      <c r="A150" s="48" t="s">
        <v>165</v>
      </c>
      <c r="B150" s="7" t="s">
        <v>535</v>
      </c>
      <c r="C150" s="8" t="s">
        <v>548</v>
      </c>
      <c r="D150" s="7" t="s">
        <v>29</v>
      </c>
      <c r="E150" s="48" t="s">
        <v>478</v>
      </c>
      <c r="F150" s="54"/>
    </row>
    <row r="151" spans="1:17">
      <c r="A151" s="48" t="s">
        <v>166</v>
      </c>
      <c r="B151" s="7" t="s">
        <v>535</v>
      </c>
      <c r="C151" s="8" t="s">
        <v>549</v>
      </c>
      <c r="D151" s="7" t="s">
        <v>29</v>
      </c>
      <c r="E151" s="48" t="s">
        <v>478</v>
      </c>
      <c r="F151" s="54"/>
    </row>
    <row r="152" spans="1:17">
      <c r="A152" s="48" t="s">
        <v>167</v>
      </c>
      <c r="B152" s="7" t="s">
        <v>535</v>
      </c>
      <c r="C152" s="8" t="s">
        <v>550</v>
      </c>
      <c r="D152" s="7" t="s">
        <v>29</v>
      </c>
      <c r="E152" s="48" t="s">
        <v>478</v>
      </c>
      <c r="F152" s="54"/>
    </row>
    <row r="153" spans="1:17">
      <c r="A153" s="48" t="s">
        <v>168</v>
      </c>
      <c r="B153" s="7" t="s">
        <v>535</v>
      </c>
      <c r="C153" s="8" t="s">
        <v>551</v>
      </c>
      <c r="D153" s="7" t="s">
        <v>29</v>
      </c>
      <c r="E153" s="48" t="s">
        <v>478</v>
      </c>
      <c r="F153" s="54"/>
    </row>
    <row r="154" spans="1:17" s="18" customFormat="1">
      <c r="A154" s="15" t="s">
        <v>169</v>
      </c>
      <c r="B154" s="16" t="s">
        <v>535</v>
      </c>
      <c r="C154" s="17" t="s">
        <v>552</v>
      </c>
      <c r="D154" s="16" t="s">
        <v>29</v>
      </c>
      <c r="E154" s="15" t="s">
        <v>478</v>
      </c>
      <c r="F154" s="55">
        <v>529.87599999999998</v>
      </c>
      <c r="G154" s="18">
        <v>40.540999999999997</v>
      </c>
      <c r="H154" s="36"/>
      <c r="K154" s="36"/>
      <c r="N154" s="36"/>
      <c r="Q154" s="36"/>
    </row>
    <row r="155" spans="1:17" ht="26.4">
      <c r="A155" s="48" t="s">
        <v>170</v>
      </c>
      <c r="B155" s="7" t="s">
        <v>535</v>
      </c>
      <c r="C155" s="8" t="s">
        <v>553</v>
      </c>
      <c r="D155" s="7" t="s">
        <v>29</v>
      </c>
      <c r="E155" s="48" t="s">
        <v>478</v>
      </c>
      <c r="F155" s="54"/>
    </row>
    <row r="156" spans="1:17" ht="26.4">
      <c r="A156" s="48" t="s">
        <v>171</v>
      </c>
      <c r="B156" s="7" t="s">
        <v>535</v>
      </c>
      <c r="C156" s="8" t="s">
        <v>554</v>
      </c>
      <c r="D156" s="7" t="s">
        <v>29</v>
      </c>
      <c r="E156" s="48" t="s">
        <v>478</v>
      </c>
      <c r="F156" s="54"/>
    </row>
    <row r="157" spans="1:17" ht="26.4">
      <c r="A157" s="48" t="s">
        <v>172</v>
      </c>
      <c r="B157" s="7" t="s">
        <v>535</v>
      </c>
      <c r="C157" s="8" t="s">
        <v>555</v>
      </c>
      <c r="D157" s="7" t="s">
        <v>27</v>
      </c>
      <c r="E157" s="48" t="s">
        <v>478</v>
      </c>
      <c r="F157" s="54"/>
    </row>
    <row r="158" spans="1:17">
      <c r="A158" s="48" t="s">
        <v>173</v>
      </c>
      <c r="B158" s="7" t="s">
        <v>535</v>
      </c>
      <c r="C158" s="8" t="s">
        <v>556</v>
      </c>
      <c r="D158" s="7" t="s">
        <v>45</v>
      </c>
      <c r="E158" s="48" t="s">
        <v>478</v>
      </c>
      <c r="F158" s="54"/>
    </row>
    <row r="159" spans="1:17">
      <c r="A159" s="48" t="s">
        <v>174</v>
      </c>
      <c r="B159" s="7" t="s">
        <v>535</v>
      </c>
      <c r="C159" s="8" t="s">
        <v>557</v>
      </c>
      <c r="D159" s="7" t="s">
        <v>46</v>
      </c>
      <c r="E159" s="48" t="s">
        <v>478</v>
      </c>
      <c r="F159" s="54"/>
    </row>
    <row r="160" spans="1:17">
      <c r="A160" s="48" t="s">
        <v>175</v>
      </c>
      <c r="B160" s="7" t="s">
        <v>535</v>
      </c>
      <c r="C160" s="8" t="s">
        <v>558</v>
      </c>
      <c r="D160" s="7" t="s">
        <v>39</v>
      </c>
      <c r="E160" s="48" t="s">
        <v>478</v>
      </c>
      <c r="F160" s="54"/>
    </row>
    <row r="161" spans="1:17" s="18" customFormat="1">
      <c r="A161" s="15" t="s">
        <v>176</v>
      </c>
      <c r="B161" s="16" t="s">
        <v>535</v>
      </c>
      <c r="C161" s="17" t="s">
        <v>559</v>
      </c>
      <c r="D161" s="16" t="s">
        <v>29</v>
      </c>
      <c r="E161" s="15" t="s">
        <v>478</v>
      </c>
      <c r="F161" s="55"/>
      <c r="H161" s="36"/>
      <c r="J161" s="18">
        <v>26.591000000000001</v>
      </c>
      <c r="K161" s="36"/>
      <c r="N161" s="36"/>
      <c r="Q161" s="36"/>
    </row>
    <row r="162" spans="1:17">
      <c r="A162" s="48" t="s">
        <v>177</v>
      </c>
      <c r="B162" s="7" t="s">
        <v>535</v>
      </c>
      <c r="C162" s="8" t="s">
        <v>560</v>
      </c>
      <c r="D162" s="7" t="s">
        <v>27</v>
      </c>
      <c r="E162" s="48" t="s">
        <v>478</v>
      </c>
      <c r="F162" s="54"/>
    </row>
    <row r="163" spans="1:17">
      <c r="A163" s="48" t="s">
        <v>178</v>
      </c>
      <c r="B163" s="7" t="s">
        <v>535</v>
      </c>
      <c r="C163" s="8" t="s">
        <v>561</v>
      </c>
      <c r="D163" s="7" t="s">
        <v>39</v>
      </c>
      <c r="E163" s="48" t="s">
        <v>478</v>
      </c>
      <c r="F163" s="54"/>
    </row>
    <row r="164" spans="1:17" ht="26.4">
      <c r="A164" s="48" t="s">
        <v>179</v>
      </c>
      <c r="B164" s="7" t="s">
        <v>535</v>
      </c>
      <c r="C164" s="8" t="s">
        <v>562</v>
      </c>
      <c r="D164" s="7" t="s">
        <v>180</v>
      </c>
      <c r="E164" s="48" t="s">
        <v>478</v>
      </c>
      <c r="F164" s="54"/>
    </row>
    <row r="165" spans="1:17" ht="26.4">
      <c r="A165" s="48" t="s">
        <v>181</v>
      </c>
      <c r="B165" s="7" t="s">
        <v>535</v>
      </c>
      <c r="C165" s="8" t="s">
        <v>563</v>
      </c>
      <c r="D165" s="7" t="s">
        <v>29</v>
      </c>
      <c r="E165" s="48" t="s">
        <v>478</v>
      </c>
      <c r="F165" s="54"/>
    </row>
    <row r="166" spans="1:17" s="18" customFormat="1" ht="26.4">
      <c r="A166" s="15" t="s">
        <v>182</v>
      </c>
      <c r="B166" s="16" t="s">
        <v>535</v>
      </c>
      <c r="C166" s="17" t="s">
        <v>564</v>
      </c>
      <c r="D166" s="16" t="s">
        <v>565</v>
      </c>
      <c r="E166" s="15" t="s">
        <v>478</v>
      </c>
      <c r="F166" s="55"/>
      <c r="H166" s="36"/>
      <c r="K166" s="36"/>
      <c r="M166" s="18">
        <v>9.6319999999999997</v>
      </c>
      <c r="N166" s="36"/>
      <c r="Q166" s="36"/>
    </row>
    <row r="167" spans="1:17" ht="26.4">
      <c r="A167" s="48" t="s">
        <v>183</v>
      </c>
      <c r="B167" s="7" t="s">
        <v>535</v>
      </c>
      <c r="C167" s="8" t="s">
        <v>566</v>
      </c>
      <c r="D167" s="7" t="s">
        <v>24</v>
      </c>
      <c r="E167" s="48" t="s">
        <v>478</v>
      </c>
      <c r="F167" s="54"/>
    </row>
    <row r="168" spans="1:17" ht="26.4">
      <c r="A168" s="48" t="s">
        <v>184</v>
      </c>
      <c r="B168" s="7" t="s">
        <v>535</v>
      </c>
      <c r="C168" s="8" t="s">
        <v>567</v>
      </c>
      <c r="D168" s="7" t="s">
        <v>568</v>
      </c>
      <c r="E168" s="48" t="s">
        <v>478</v>
      </c>
      <c r="F168" s="54"/>
    </row>
    <row r="169" spans="1:17" s="18" customFormat="1" ht="26.4">
      <c r="A169" s="15" t="s">
        <v>185</v>
      </c>
      <c r="B169" s="16" t="s">
        <v>535</v>
      </c>
      <c r="C169" s="17" t="s">
        <v>569</v>
      </c>
      <c r="D169" s="16" t="s">
        <v>29</v>
      </c>
      <c r="E169" s="15" t="s">
        <v>478</v>
      </c>
      <c r="F169" s="55">
        <v>909.60800000000006</v>
      </c>
      <c r="G169" s="18">
        <v>81.712999999999994</v>
      </c>
      <c r="H169" s="36"/>
      <c r="J169" s="18">
        <v>35.22</v>
      </c>
      <c r="K169" s="36"/>
      <c r="M169" s="18">
        <v>45.273000000000003</v>
      </c>
      <c r="N169" s="36"/>
      <c r="Q169" s="36"/>
    </row>
    <row r="170" spans="1:17" s="18" customFormat="1" ht="26.4">
      <c r="A170" s="15" t="s">
        <v>186</v>
      </c>
      <c r="B170" s="16" t="s">
        <v>535</v>
      </c>
      <c r="C170" s="17" t="s">
        <v>570</v>
      </c>
      <c r="D170" s="16" t="s">
        <v>486</v>
      </c>
      <c r="E170" s="15" t="s">
        <v>478</v>
      </c>
      <c r="F170" s="55"/>
      <c r="H170" s="36"/>
      <c r="J170" s="18">
        <v>26.298999999999999</v>
      </c>
      <c r="K170" s="36"/>
      <c r="N170" s="36"/>
      <c r="Q170" s="36"/>
    </row>
    <row r="171" spans="1:17" ht="26.4">
      <c r="A171" s="48" t="s">
        <v>187</v>
      </c>
      <c r="B171" s="7" t="s">
        <v>535</v>
      </c>
      <c r="C171" s="8" t="s">
        <v>571</v>
      </c>
      <c r="D171" s="7" t="s">
        <v>789</v>
      </c>
      <c r="E171" s="48" t="s">
        <v>478</v>
      </c>
      <c r="F171" s="54"/>
    </row>
    <row r="172" spans="1:17" ht="26.4">
      <c r="A172" s="48" t="s">
        <v>188</v>
      </c>
      <c r="B172" s="7" t="s">
        <v>535</v>
      </c>
      <c r="C172" s="8" t="s">
        <v>572</v>
      </c>
      <c r="D172" s="7" t="s">
        <v>29</v>
      </c>
      <c r="E172" s="48" t="s">
        <v>478</v>
      </c>
      <c r="F172" s="54"/>
    </row>
    <row r="173" spans="1:17" s="18" customFormat="1" ht="26.4">
      <c r="A173" s="15" t="s">
        <v>787</v>
      </c>
      <c r="B173" s="16" t="s">
        <v>535</v>
      </c>
      <c r="C173" s="17" t="s">
        <v>788</v>
      </c>
      <c r="D173" s="16" t="s">
        <v>789</v>
      </c>
      <c r="E173" s="15"/>
      <c r="F173" s="55"/>
      <c r="H173" s="36"/>
      <c r="K173" s="36"/>
      <c r="M173" s="18">
        <v>10.758699999999999</v>
      </c>
      <c r="N173" s="36"/>
      <c r="Q173" s="36"/>
    </row>
    <row r="174" spans="1:17" ht="26.4">
      <c r="A174" s="48" t="s">
        <v>189</v>
      </c>
      <c r="B174" s="7" t="s">
        <v>535</v>
      </c>
      <c r="C174" s="8" t="s">
        <v>564</v>
      </c>
      <c r="D174" s="7" t="s">
        <v>573</v>
      </c>
      <c r="E174" s="48" t="s">
        <v>478</v>
      </c>
      <c r="F174" s="54"/>
    </row>
    <row r="175" spans="1:17">
      <c r="A175" s="48" t="s">
        <v>190</v>
      </c>
      <c r="B175" s="7" t="s">
        <v>535</v>
      </c>
      <c r="C175" s="8" t="s">
        <v>574</v>
      </c>
      <c r="D175" s="7" t="s">
        <v>29</v>
      </c>
      <c r="E175" s="48" t="s">
        <v>478</v>
      </c>
      <c r="F175" s="54"/>
    </row>
    <row r="176" spans="1:17" s="18" customFormat="1" ht="26.4">
      <c r="A176" s="15">
        <v>712063</v>
      </c>
      <c r="B176" s="16" t="s">
        <v>535</v>
      </c>
      <c r="C176" s="17" t="s">
        <v>575</v>
      </c>
      <c r="D176" s="16" t="s">
        <v>191</v>
      </c>
      <c r="E176" s="15" t="s">
        <v>478</v>
      </c>
      <c r="F176" s="55"/>
      <c r="H176" s="36"/>
      <c r="J176" s="18">
        <v>18.959</v>
      </c>
      <c r="K176" s="36"/>
      <c r="N176" s="36"/>
      <c r="Q176" s="36"/>
    </row>
    <row r="177" spans="1:17">
      <c r="A177" s="48" t="s">
        <v>192</v>
      </c>
      <c r="B177" s="7" t="s">
        <v>535</v>
      </c>
      <c r="C177" s="8" t="s">
        <v>576</v>
      </c>
      <c r="D177" s="7" t="s">
        <v>29</v>
      </c>
      <c r="E177" s="48" t="s">
        <v>478</v>
      </c>
      <c r="F177" s="54"/>
    </row>
    <row r="178" spans="1:17">
      <c r="A178" s="48" t="s">
        <v>193</v>
      </c>
      <c r="B178" s="7" t="s">
        <v>535</v>
      </c>
      <c r="C178" s="8" t="s">
        <v>577</v>
      </c>
      <c r="D178" s="7" t="s">
        <v>29</v>
      </c>
      <c r="E178" s="48" t="s">
        <v>478</v>
      </c>
      <c r="F178" s="54"/>
    </row>
    <row r="179" spans="1:17">
      <c r="A179" s="48" t="s">
        <v>194</v>
      </c>
      <c r="B179" s="7" t="s">
        <v>535</v>
      </c>
      <c r="C179" s="8" t="s">
        <v>578</v>
      </c>
      <c r="D179" s="7" t="s">
        <v>46</v>
      </c>
      <c r="E179" s="48" t="s">
        <v>478</v>
      </c>
      <c r="F179" s="54"/>
    </row>
    <row r="180" spans="1:17">
      <c r="A180" s="48" t="s">
        <v>195</v>
      </c>
      <c r="B180" s="7" t="s">
        <v>535</v>
      </c>
      <c r="C180" s="8" t="s">
        <v>579</v>
      </c>
      <c r="D180" s="7" t="s">
        <v>29</v>
      </c>
      <c r="E180" s="48" t="s">
        <v>478</v>
      </c>
      <c r="F180" s="54"/>
    </row>
    <row r="181" spans="1:17">
      <c r="A181" s="48" t="s">
        <v>196</v>
      </c>
      <c r="B181" s="7" t="s">
        <v>535</v>
      </c>
      <c r="C181" s="8" t="s">
        <v>580</v>
      </c>
      <c r="D181" s="7" t="s">
        <v>27</v>
      </c>
      <c r="E181" s="48" t="s">
        <v>478</v>
      </c>
      <c r="F181" s="54"/>
    </row>
    <row r="182" spans="1:17">
      <c r="A182" s="48" t="s">
        <v>197</v>
      </c>
      <c r="B182" s="7" t="s">
        <v>535</v>
      </c>
      <c r="C182" s="8" t="s">
        <v>581</v>
      </c>
      <c r="D182" s="7" t="s">
        <v>29</v>
      </c>
      <c r="E182" s="48" t="s">
        <v>478</v>
      </c>
      <c r="F182" s="54"/>
    </row>
    <row r="183" spans="1:17" s="18" customFormat="1">
      <c r="A183" s="15" t="s">
        <v>198</v>
      </c>
      <c r="B183" s="16" t="s">
        <v>535</v>
      </c>
      <c r="C183" s="17" t="s">
        <v>582</v>
      </c>
      <c r="D183" s="16"/>
      <c r="E183" s="15" t="s">
        <v>478</v>
      </c>
      <c r="F183" s="55">
        <v>1102.578</v>
      </c>
      <c r="G183" s="18">
        <v>92.941999999999993</v>
      </c>
      <c r="H183" s="36"/>
      <c r="K183" s="36"/>
      <c r="M183" s="18">
        <v>46.018000000000001</v>
      </c>
      <c r="N183" s="36"/>
      <c r="Q183" s="36"/>
    </row>
    <row r="184" spans="1:17">
      <c r="A184" s="48" t="s">
        <v>199</v>
      </c>
      <c r="B184" s="7" t="s">
        <v>535</v>
      </c>
      <c r="C184" s="8" t="s">
        <v>583</v>
      </c>
      <c r="D184" s="7" t="s">
        <v>24</v>
      </c>
      <c r="E184" s="48" t="s">
        <v>478</v>
      </c>
      <c r="F184" s="54"/>
    </row>
    <row r="185" spans="1:17" s="18" customFormat="1">
      <c r="A185" s="15" t="s">
        <v>200</v>
      </c>
      <c r="B185" s="16" t="s">
        <v>535</v>
      </c>
      <c r="C185" s="17" t="s">
        <v>584</v>
      </c>
      <c r="D185" s="16" t="s">
        <v>29</v>
      </c>
      <c r="E185" s="15" t="s">
        <v>478</v>
      </c>
      <c r="F185" s="55">
        <v>360.11799999999999</v>
      </c>
      <c r="G185" s="18">
        <v>34.039000000000001</v>
      </c>
      <c r="H185" s="36"/>
      <c r="K185" s="36"/>
      <c r="N185" s="36"/>
      <c r="Q185" s="36"/>
    </row>
    <row r="186" spans="1:17">
      <c r="A186" s="48" t="s">
        <v>201</v>
      </c>
      <c r="B186" s="7" t="s">
        <v>535</v>
      </c>
      <c r="C186" s="8" t="s">
        <v>585</v>
      </c>
      <c r="D186" s="7" t="s">
        <v>29</v>
      </c>
      <c r="E186" s="48" t="s">
        <v>478</v>
      </c>
      <c r="F186" s="54"/>
    </row>
    <row r="187" spans="1:17">
      <c r="A187" s="48" t="s">
        <v>202</v>
      </c>
      <c r="B187" s="7" t="s">
        <v>535</v>
      </c>
      <c r="C187" s="8" t="s">
        <v>586</v>
      </c>
      <c r="D187" s="7" t="s">
        <v>24</v>
      </c>
      <c r="E187" s="48" t="s">
        <v>478</v>
      </c>
      <c r="F187" s="54"/>
    </row>
    <row r="188" spans="1:17">
      <c r="A188" s="48" t="s">
        <v>203</v>
      </c>
      <c r="B188" s="7" t="s">
        <v>535</v>
      </c>
      <c r="C188" s="8" t="s">
        <v>587</v>
      </c>
      <c r="D188" s="7" t="s">
        <v>27</v>
      </c>
      <c r="E188" s="48" t="s">
        <v>478</v>
      </c>
      <c r="F188" s="54"/>
    </row>
    <row r="189" spans="1:17">
      <c r="A189" s="48" t="s">
        <v>204</v>
      </c>
      <c r="B189" s="7" t="s">
        <v>535</v>
      </c>
      <c r="C189" s="8" t="s">
        <v>588</v>
      </c>
      <c r="D189" s="7" t="s">
        <v>29</v>
      </c>
      <c r="E189" s="48" t="s">
        <v>478</v>
      </c>
      <c r="F189" s="54"/>
    </row>
    <row r="190" spans="1:17" ht="26.4">
      <c r="A190" s="48" t="s">
        <v>205</v>
      </c>
      <c r="B190" s="7" t="s">
        <v>535</v>
      </c>
      <c r="C190" s="8" t="s">
        <v>589</v>
      </c>
      <c r="D190" s="7" t="s">
        <v>29</v>
      </c>
      <c r="E190" s="48" t="s">
        <v>478</v>
      </c>
      <c r="F190" s="54"/>
    </row>
    <row r="191" spans="1:17" ht="26.4">
      <c r="A191" s="48" t="s">
        <v>206</v>
      </c>
      <c r="B191" s="7" t="s">
        <v>535</v>
      </c>
      <c r="C191" s="8" t="s">
        <v>590</v>
      </c>
      <c r="D191" s="7" t="s">
        <v>29</v>
      </c>
      <c r="E191" s="48" t="s">
        <v>478</v>
      </c>
      <c r="F191" s="54"/>
    </row>
    <row r="192" spans="1:17" s="18" customFormat="1">
      <c r="A192" s="15" t="s">
        <v>207</v>
      </c>
      <c r="B192" s="16" t="s">
        <v>535</v>
      </c>
      <c r="C192" s="17" t="s">
        <v>591</v>
      </c>
      <c r="D192" s="16" t="s">
        <v>29</v>
      </c>
      <c r="E192" s="15" t="s">
        <v>478</v>
      </c>
      <c r="F192" s="55"/>
      <c r="H192" s="36"/>
      <c r="K192" s="36"/>
      <c r="N192" s="36"/>
      <c r="Q192" s="36"/>
    </row>
    <row r="193" spans="1:17">
      <c r="A193" s="48" t="s">
        <v>208</v>
      </c>
      <c r="B193" s="7" t="s">
        <v>535</v>
      </c>
      <c r="C193" s="8" t="s">
        <v>592</v>
      </c>
      <c r="D193" s="7" t="s">
        <v>24</v>
      </c>
      <c r="E193" s="48" t="s">
        <v>478</v>
      </c>
      <c r="F193" s="54"/>
    </row>
    <row r="194" spans="1:17">
      <c r="A194" s="48" t="s">
        <v>209</v>
      </c>
      <c r="B194" s="7" t="s">
        <v>535</v>
      </c>
      <c r="C194" s="8" t="s">
        <v>593</v>
      </c>
      <c r="D194" s="7" t="s">
        <v>29</v>
      </c>
      <c r="E194" s="48" t="s">
        <v>478</v>
      </c>
      <c r="F194" s="54"/>
    </row>
    <row r="195" spans="1:17">
      <c r="A195" s="48" t="s">
        <v>210</v>
      </c>
      <c r="B195" s="7" t="s">
        <v>535</v>
      </c>
      <c r="C195" s="8" t="s">
        <v>594</v>
      </c>
      <c r="D195" s="7" t="s">
        <v>24</v>
      </c>
      <c r="E195" s="48" t="s">
        <v>478</v>
      </c>
      <c r="F195" s="54"/>
    </row>
    <row r="196" spans="1:17">
      <c r="A196" s="48" t="s">
        <v>211</v>
      </c>
      <c r="B196" s="7" t="s">
        <v>535</v>
      </c>
      <c r="C196" s="8" t="s">
        <v>595</v>
      </c>
      <c r="D196" s="7" t="s">
        <v>29</v>
      </c>
      <c r="E196" s="48" t="s">
        <v>478</v>
      </c>
      <c r="F196" s="54"/>
    </row>
    <row r="197" spans="1:17" s="18" customFormat="1">
      <c r="A197" s="15" t="s">
        <v>212</v>
      </c>
      <c r="B197" s="16" t="s">
        <v>535</v>
      </c>
      <c r="C197" s="17" t="s">
        <v>596</v>
      </c>
      <c r="D197" s="16" t="s">
        <v>24</v>
      </c>
      <c r="E197" s="15" t="s">
        <v>478</v>
      </c>
      <c r="F197" s="55">
        <v>252.13500000000002</v>
      </c>
      <c r="G197" s="18">
        <v>43.518000000000001</v>
      </c>
      <c r="H197" s="36"/>
      <c r="K197" s="36"/>
      <c r="M197" s="18">
        <v>24.524999999999999</v>
      </c>
      <c r="N197" s="36"/>
      <c r="Q197" s="36"/>
    </row>
    <row r="198" spans="1:17" s="18" customFormat="1">
      <c r="A198" s="15" t="s">
        <v>213</v>
      </c>
      <c r="B198" s="16" t="s">
        <v>535</v>
      </c>
      <c r="C198" s="17" t="s">
        <v>597</v>
      </c>
      <c r="D198" s="16" t="s">
        <v>29</v>
      </c>
      <c r="E198" s="15" t="s">
        <v>478</v>
      </c>
      <c r="F198" s="55">
        <v>267.57499999999999</v>
      </c>
      <c r="G198" s="18">
        <v>23.367999999999999</v>
      </c>
      <c r="H198" s="36"/>
      <c r="K198" s="36"/>
      <c r="M198" s="18">
        <v>13.12</v>
      </c>
      <c r="N198" s="36"/>
      <c r="Q198" s="36"/>
    </row>
    <row r="199" spans="1:17" s="18" customFormat="1">
      <c r="A199" s="15" t="s">
        <v>214</v>
      </c>
      <c r="B199" s="16" t="s">
        <v>535</v>
      </c>
      <c r="C199" s="17" t="s">
        <v>598</v>
      </c>
      <c r="D199" s="16" t="s">
        <v>24</v>
      </c>
      <c r="E199" s="15" t="s">
        <v>478</v>
      </c>
      <c r="F199" s="55">
        <v>109.455</v>
      </c>
      <c r="G199" s="18">
        <v>19.0822</v>
      </c>
      <c r="H199" s="36"/>
      <c r="K199" s="36"/>
      <c r="N199" s="36"/>
      <c r="Q199" s="36"/>
    </row>
    <row r="200" spans="1:17">
      <c r="A200" s="48" t="s">
        <v>215</v>
      </c>
      <c r="B200" s="7" t="s">
        <v>535</v>
      </c>
      <c r="C200" s="8" t="s">
        <v>599</v>
      </c>
      <c r="D200" s="7" t="s">
        <v>29</v>
      </c>
      <c r="E200" s="48" t="s">
        <v>478</v>
      </c>
      <c r="F200" s="54"/>
    </row>
    <row r="201" spans="1:17">
      <c r="A201" s="48" t="s">
        <v>216</v>
      </c>
      <c r="B201" s="7" t="s">
        <v>535</v>
      </c>
      <c r="C201" s="8" t="s">
        <v>600</v>
      </c>
      <c r="D201" s="7" t="s">
        <v>29</v>
      </c>
      <c r="E201" s="48" t="s">
        <v>478</v>
      </c>
      <c r="F201" s="54"/>
    </row>
    <row r="202" spans="1:17">
      <c r="A202" s="48" t="s">
        <v>217</v>
      </c>
      <c r="B202" s="7" t="s">
        <v>535</v>
      </c>
      <c r="C202" s="8" t="s">
        <v>601</v>
      </c>
      <c r="D202" s="7" t="s">
        <v>27</v>
      </c>
      <c r="E202" s="48" t="s">
        <v>478</v>
      </c>
      <c r="F202" s="54"/>
    </row>
    <row r="203" spans="1:17" s="18" customFormat="1">
      <c r="A203" s="15" t="s">
        <v>218</v>
      </c>
      <c r="B203" s="16" t="s">
        <v>535</v>
      </c>
      <c r="C203" s="17" t="s">
        <v>602</v>
      </c>
      <c r="D203" s="16" t="s">
        <v>29</v>
      </c>
      <c r="E203" s="15" t="s">
        <v>478</v>
      </c>
      <c r="F203" s="55">
        <v>936.87599999999998</v>
      </c>
      <c r="G203" s="18">
        <v>87.581000000000003</v>
      </c>
      <c r="H203" s="36"/>
      <c r="J203" s="18">
        <v>84.509</v>
      </c>
      <c r="K203" s="36"/>
      <c r="M203" s="18">
        <v>167.23099999999999</v>
      </c>
      <c r="N203" s="36"/>
      <c r="Q203" s="36"/>
    </row>
    <row r="204" spans="1:17">
      <c r="A204" s="48" t="s">
        <v>219</v>
      </c>
      <c r="B204" s="7" t="s">
        <v>535</v>
      </c>
      <c r="C204" s="8" t="s">
        <v>603</v>
      </c>
      <c r="D204" s="7" t="s">
        <v>27</v>
      </c>
      <c r="E204" s="48" t="s">
        <v>478</v>
      </c>
      <c r="F204" s="54"/>
    </row>
    <row r="205" spans="1:17" ht="26.4">
      <c r="A205" s="48" t="s">
        <v>220</v>
      </c>
      <c r="B205" s="7" t="s">
        <v>535</v>
      </c>
      <c r="C205" s="8" t="s">
        <v>604</v>
      </c>
      <c r="D205" s="7" t="s">
        <v>29</v>
      </c>
      <c r="E205" s="48" t="s">
        <v>478</v>
      </c>
      <c r="F205" s="54"/>
    </row>
    <row r="206" spans="1:17" s="18" customFormat="1" ht="26.4">
      <c r="A206" s="15" t="s">
        <v>221</v>
      </c>
      <c r="B206" s="16" t="s">
        <v>535</v>
      </c>
      <c r="C206" s="17" t="s">
        <v>605</v>
      </c>
      <c r="D206" s="16" t="s">
        <v>29</v>
      </c>
      <c r="E206" s="15" t="s">
        <v>478</v>
      </c>
      <c r="F206" s="55">
        <v>41.366999999999997</v>
      </c>
      <c r="G206" s="18">
        <v>3.8561999999999999</v>
      </c>
      <c r="H206" s="36"/>
      <c r="K206" s="36"/>
      <c r="N206" s="36"/>
      <c r="Q206" s="36"/>
    </row>
    <row r="207" spans="1:17">
      <c r="A207" s="48" t="s">
        <v>222</v>
      </c>
      <c r="B207" s="7" t="s">
        <v>535</v>
      </c>
      <c r="C207" s="8" t="s">
        <v>606</v>
      </c>
      <c r="D207" s="7" t="s">
        <v>24</v>
      </c>
      <c r="E207" s="48" t="s">
        <v>478</v>
      </c>
      <c r="F207" s="54"/>
    </row>
    <row r="208" spans="1:17">
      <c r="A208" s="48" t="s">
        <v>223</v>
      </c>
      <c r="B208" s="7" t="s">
        <v>535</v>
      </c>
      <c r="C208" s="8" t="s">
        <v>607</v>
      </c>
      <c r="D208" s="7" t="s">
        <v>29</v>
      </c>
      <c r="E208" s="48" t="s">
        <v>478</v>
      </c>
      <c r="F208" s="54"/>
    </row>
    <row r="209" spans="1:17" s="18" customFormat="1">
      <c r="A209" s="15" t="s">
        <v>224</v>
      </c>
      <c r="B209" s="16" t="s">
        <v>535</v>
      </c>
      <c r="C209" s="17" t="s">
        <v>608</v>
      </c>
      <c r="D209" s="16" t="s">
        <v>45</v>
      </c>
      <c r="E209" s="15" t="s">
        <v>478</v>
      </c>
      <c r="F209" s="55">
        <v>909.63100000000009</v>
      </c>
      <c r="G209" s="18">
        <v>110.768</v>
      </c>
      <c r="H209" s="36"/>
      <c r="K209" s="36"/>
      <c r="M209" s="18">
        <v>44.779000000000003</v>
      </c>
      <c r="N209" s="36"/>
      <c r="Q209" s="36"/>
    </row>
    <row r="210" spans="1:17" s="18" customFormat="1">
      <c r="A210" s="15" t="s">
        <v>225</v>
      </c>
      <c r="B210" s="16" t="s">
        <v>535</v>
      </c>
      <c r="C210" s="17" t="s">
        <v>609</v>
      </c>
      <c r="D210" s="16" t="s">
        <v>46</v>
      </c>
      <c r="E210" s="15" t="s">
        <v>478</v>
      </c>
      <c r="F210" s="55">
        <v>659.76800000000003</v>
      </c>
      <c r="G210" s="18">
        <v>40.314</v>
      </c>
      <c r="H210" s="36"/>
      <c r="K210" s="36"/>
      <c r="N210" s="36"/>
      <c r="Q210" s="36"/>
    </row>
    <row r="211" spans="1:17" s="18" customFormat="1">
      <c r="A211" s="15" t="s">
        <v>226</v>
      </c>
      <c r="B211" s="16" t="s">
        <v>535</v>
      </c>
      <c r="C211" s="17" t="s">
        <v>610</v>
      </c>
      <c r="D211" s="16" t="s">
        <v>29</v>
      </c>
      <c r="E211" s="15" t="s">
        <v>478</v>
      </c>
      <c r="F211" s="55">
        <v>279.88600000000002</v>
      </c>
      <c r="G211" s="18">
        <v>25.564</v>
      </c>
      <c r="H211" s="36"/>
      <c r="J211" s="18">
        <v>46.063000000000002</v>
      </c>
      <c r="K211" s="36"/>
      <c r="M211" s="18">
        <v>90.932000000000002</v>
      </c>
      <c r="N211" s="36"/>
      <c r="Q211" s="36"/>
    </row>
    <row r="212" spans="1:17">
      <c r="A212" s="48" t="s">
        <v>227</v>
      </c>
      <c r="B212" s="7" t="s">
        <v>535</v>
      </c>
      <c r="C212" s="8" t="s">
        <v>611</v>
      </c>
      <c r="D212" s="7" t="s">
        <v>50</v>
      </c>
      <c r="E212" s="48" t="s">
        <v>478</v>
      </c>
      <c r="F212" s="54"/>
    </row>
    <row r="213" spans="1:17" s="18" customFormat="1">
      <c r="A213" s="15" t="s">
        <v>228</v>
      </c>
      <c r="B213" s="16" t="s">
        <v>535</v>
      </c>
      <c r="C213" s="35" t="s">
        <v>612</v>
      </c>
      <c r="D213" s="16" t="s">
        <v>50</v>
      </c>
      <c r="E213" s="15" t="s">
        <v>478</v>
      </c>
      <c r="F213" s="55"/>
      <c r="H213" s="36"/>
      <c r="K213" s="36"/>
      <c r="M213" s="18">
        <v>9.7370000000000001</v>
      </c>
      <c r="N213" s="36"/>
      <c r="Q213" s="36"/>
    </row>
    <row r="214" spans="1:17">
      <c r="A214" s="48">
        <v>712126</v>
      </c>
      <c r="B214" s="7" t="s">
        <v>535</v>
      </c>
      <c r="C214" s="8" t="s">
        <v>613</v>
      </c>
      <c r="D214" s="7" t="s">
        <v>46</v>
      </c>
      <c r="E214" s="48" t="s">
        <v>478</v>
      </c>
      <c r="F214" s="54"/>
    </row>
    <row r="215" spans="1:17" s="18" customFormat="1">
      <c r="A215" s="15" t="s">
        <v>229</v>
      </c>
      <c r="B215" s="16" t="s">
        <v>535</v>
      </c>
      <c r="C215" s="17" t="s">
        <v>614</v>
      </c>
      <c r="D215" s="16" t="s">
        <v>24</v>
      </c>
      <c r="E215" s="15" t="s">
        <v>478</v>
      </c>
      <c r="F215" s="55">
        <v>253.405</v>
      </c>
      <c r="G215" s="18">
        <v>44.472999999999999</v>
      </c>
      <c r="H215" s="36"/>
      <c r="J215" s="18">
        <v>43.618000000000002</v>
      </c>
      <c r="K215" s="36"/>
      <c r="M215" s="18">
        <v>44.177</v>
      </c>
      <c r="N215" s="36"/>
      <c r="Q215" s="36"/>
    </row>
    <row r="216" spans="1:17">
      <c r="A216" s="48" t="s">
        <v>230</v>
      </c>
      <c r="B216" s="7" t="s">
        <v>535</v>
      </c>
      <c r="C216" s="8" t="s">
        <v>615</v>
      </c>
      <c r="D216" s="7" t="s">
        <v>29</v>
      </c>
      <c r="E216" s="48" t="s">
        <v>478</v>
      </c>
      <c r="F216" s="54"/>
    </row>
    <row r="217" spans="1:17">
      <c r="A217" s="48">
        <v>712133</v>
      </c>
      <c r="B217" s="7" t="s">
        <v>535</v>
      </c>
      <c r="C217" s="8" t="s">
        <v>616</v>
      </c>
      <c r="D217" s="7" t="s">
        <v>27</v>
      </c>
      <c r="E217" s="48" t="s">
        <v>478</v>
      </c>
      <c r="F217" s="54"/>
    </row>
    <row r="218" spans="1:17" s="18" customFormat="1">
      <c r="A218" s="15" t="s">
        <v>231</v>
      </c>
      <c r="B218" s="16" t="s">
        <v>535</v>
      </c>
      <c r="C218" s="17" t="s">
        <v>617</v>
      </c>
      <c r="D218" s="16" t="s">
        <v>29</v>
      </c>
      <c r="E218" s="15" t="s">
        <v>478</v>
      </c>
      <c r="F218" s="55">
        <v>415.28620000000001</v>
      </c>
      <c r="G218" s="18">
        <v>36.709000000000003</v>
      </c>
      <c r="H218" s="36"/>
      <c r="J218" s="18">
        <v>42.078000000000003</v>
      </c>
      <c r="K218" s="36"/>
      <c r="N218" s="36"/>
      <c r="Q218" s="36"/>
    </row>
    <row r="219" spans="1:17" s="18" customFormat="1">
      <c r="A219" s="15" t="s">
        <v>232</v>
      </c>
      <c r="B219" s="16" t="s">
        <v>535</v>
      </c>
      <c r="C219" s="17" t="s">
        <v>618</v>
      </c>
      <c r="D219" s="16" t="s">
        <v>27</v>
      </c>
      <c r="E219" s="15" t="s">
        <v>478</v>
      </c>
      <c r="F219" s="55"/>
      <c r="H219" s="36"/>
      <c r="K219" s="36"/>
      <c r="M219" s="18">
        <v>11.673</v>
      </c>
      <c r="N219" s="36"/>
      <c r="Q219" s="36"/>
    </row>
    <row r="220" spans="1:17" s="18" customFormat="1" ht="26.4">
      <c r="A220" s="15" t="s">
        <v>233</v>
      </c>
      <c r="B220" s="16" t="s">
        <v>535</v>
      </c>
      <c r="C220" s="17" t="s">
        <v>619</v>
      </c>
      <c r="D220" s="16" t="s">
        <v>29</v>
      </c>
      <c r="E220" s="15" t="s">
        <v>478</v>
      </c>
      <c r="F220" s="55">
        <v>114.95079999999999</v>
      </c>
      <c r="G220" s="18">
        <v>10.1692</v>
      </c>
      <c r="H220" s="36"/>
      <c r="K220" s="36"/>
      <c r="N220" s="36"/>
      <c r="Q220" s="36"/>
    </row>
    <row r="221" spans="1:17" ht="26.4">
      <c r="A221" s="48">
        <v>712137</v>
      </c>
      <c r="B221" s="7" t="s">
        <v>535</v>
      </c>
      <c r="C221" s="8" t="s">
        <v>620</v>
      </c>
      <c r="D221" s="7" t="s">
        <v>24</v>
      </c>
      <c r="E221" s="48" t="s">
        <v>478</v>
      </c>
      <c r="F221" s="54"/>
    </row>
    <row r="222" spans="1:17" s="18" customFormat="1">
      <c r="A222" s="15" t="s">
        <v>234</v>
      </c>
      <c r="B222" s="16" t="s">
        <v>535</v>
      </c>
      <c r="C222" s="17" t="s">
        <v>621</v>
      </c>
      <c r="D222" s="16" t="s">
        <v>24</v>
      </c>
      <c r="E222" s="15" t="s">
        <v>478</v>
      </c>
      <c r="F222" s="55">
        <v>519.75299999999993</v>
      </c>
      <c r="G222" s="18">
        <v>89.843999999999994</v>
      </c>
      <c r="H222" s="36"/>
      <c r="J222" s="18">
        <v>1.5860000000000001</v>
      </c>
      <c r="K222" s="36"/>
      <c r="M222" s="18">
        <v>45.174999999999997</v>
      </c>
      <c r="N222" s="36"/>
      <c r="Q222" s="36"/>
    </row>
    <row r="223" spans="1:17">
      <c r="A223" s="48" t="s">
        <v>235</v>
      </c>
      <c r="B223" s="7" t="s">
        <v>535</v>
      </c>
      <c r="C223" s="8" t="s">
        <v>622</v>
      </c>
      <c r="D223" s="7" t="s">
        <v>29</v>
      </c>
      <c r="E223" s="48" t="s">
        <v>478</v>
      </c>
      <c r="F223" s="54"/>
    </row>
    <row r="224" spans="1:17">
      <c r="A224" s="48" t="s">
        <v>236</v>
      </c>
      <c r="B224" s="7" t="s">
        <v>535</v>
      </c>
      <c r="C224" s="8" t="s">
        <v>623</v>
      </c>
      <c r="D224" s="7" t="s">
        <v>27</v>
      </c>
      <c r="E224" s="48" t="s">
        <v>478</v>
      </c>
      <c r="F224" s="54"/>
    </row>
    <row r="225" spans="1:17" s="18" customFormat="1">
      <c r="A225" s="15" t="s">
        <v>237</v>
      </c>
      <c r="B225" s="16" t="s">
        <v>535</v>
      </c>
      <c r="C225" s="17" t="s">
        <v>624</v>
      </c>
      <c r="D225" s="16" t="s">
        <v>27</v>
      </c>
      <c r="E225" s="15" t="s">
        <v>478</v>
      </c>
      <c r="F225" s="55">
        <v>519.72500000000002</v>
      </c>
      <c r="G225" s="18">
        <v>45.515000000000001</v>
      </c>
      <c r="H225" s="36"/>
      <c r="J225" s="18">
        <v>42.978999999999999</v>
      </c>
      <c r="K225" s="36"/>
      <c r="M225" s="18">
        <v>92.028000000000006</v>
      </c>
      <c r="N225" s="36"/>
      <c r="Q225" s="36"/>
    </row>
    <row r="226" spans="1:17" s="18" customFormat="1">
      <c r="A226" s="15">
        <v>712161</v>
      </c>
      <c r="B226" s="16" t="s">
        <v>535</v>
      </c>
      <c r="C226" s="17" t="s">
        <v>625</v>
      </c>
      <c r="D226" s="16" t="s">
        <v>24</v>
      </c>
      <c r="E226" s="15" t="s">
        <v>478</v>
      </c>
      <c r="F226" s="55"/>
      <c r="H226" s="36"/>
      <c r="J226" s="18">
        <v>44.631999999999998</v>
      </c>
      <c r="K226" s="36"/>
      <c r="N226" s="36"/>
      <c r="Q226" s="36"/>
    </row>
    <row r="227" spans="1:17" s="18" customFormat="1">
      <c r="A227" s="15" t="s">
        <v>238</v>
      </c>
      <c r="B227" s="16" t="s">
        <v>535</v>
      </c>
      <c r="C227" s="17" t="s">
        <v>626</v>
      </c>
      <c r="D227" s="16" t="s">
        <v>29</v>
      </c>
      <c r="E227" s="15" t="s">
        <v>478</v>
      </c>
      <c r="F227" s="55">
        <v>2049.1679999999997</v>
      </c>
      <c r="G227" s="18">
        <v>157.595</v>
      </c>
      <c r="H227" s="36"/>
      <c r="J227" s="18">
        <v>29.978999999999999</v>
      </c>
      <c r="K227" s="36"/>
      <c r="M227" s="18">
        <v>62.75</v>
      </c>
      <c r="N227" s="36"/>
      <c r="Q227" s="36"/>
    </row>
    <row r="228" spans="1:17" s="18" customFormat="1">
      <c r="A228" s="15" t="s">
        <v>239</v>
      </c>
      <c r="B228" s="16" t="s">
        <v>535</v>
      </c>
      <c r="C228" s="17" t="s">
        <v>627</v>
      </c>
      <c r="D228" s="16" t="s">
        <v>29</v>
      </c>
      <c r="E228" s="15" t="s">
        <v>478</v>
      </c>
      <c r="F228" s="55">
        <v>389.86500000000001</v>
      </c>
      <c r="G228" s="18">
        <v>29.579799999999999</v>
      </c>
      <c r="H228" s="36"/>
      <c r="J228" s="18">
        <v>41.550199999999997</v>
      </c>
      <c r="K228" s="36"/>
      <c r="M228" s="18">
        <v>22.92</v>
      </c>
      <c r="N228" s="36"/>
      <c r="Q228" s="36"/>
    </row>
    <row r="229" spans="1:17">
      <c r="A229" s="48" t="s">
        <v>240</v>
      </c>
      <c r="B229" s="7" t="s">
        <v>535</v>
      </c>
      <c r="C229" s="8" t="s">
        <v>628</v>
      </c>
      <c r="D229" s="7" t="s">
        <v>24</v>
      </c>
      <c r="E229" s="48" t="s">
        <v>478</v>
      </c>
      <c r="F229" s="54"/>
    </row>
    <row r="230" spans="1:17">
      <c r="A230" s="48" t="s">
        <v>241</v>
      </c>
      <c r="B230" s="7" t="s">
        <v>535</v>
      </c>
      <c r="C230" s="8" t="s">
        <v>629</v>
      </c>
      <c r="D230" s="7" t="s">
        <v>24</v>
      </c>
      <c r="E230" s="48" t="s">
        <v>478</v>
      </c>
      <c r="F230" s="54"/>
    </row>
    <row r="231" spans="1:17" s="18" customFormat="1">
      <c r="A231" s="15" t="s">
        <v>242</v>
      </c>
      <c r="B231" s="16" t="s">
        <v>535</v>
      </c>
      <c r="C231" s="17" t="s">
        <v>630</v>
      </c>
      <c r="D231" s="16" t="s">
        <v>29</v>
      </c>
      <c r="E231" s="15" t="s">
        <v>478</v>
      </c>
      <c r="F231" s="55"/>
      <c r="H231" s="36"/>
      <c r="J231" s="18">
        <v>0.13</v>
      </c>
      <c r="K231" s="36"/>
      <c r="N231" s="36"/>
      <c r="Q231" s="36"/>
    </row>
    <row r="232" spans="1:17">
      <c r="A232" s="48" t="s">
        <v>243</v>
      </c>
      <c r="B232" s="7" t="s">
        <v>535</v>
      </c>
      <c r="C232" s="8" t="s">
        <v>244</v>
      </c>
      <c r="D232" s="7" t="s">
        <v>24</v>
      </c>
      <c r="E232" s="48" t="s">
        <v>478</v>
      </c>
      <c r="F232" s="54"/>
    </row>
    <row r="233" spans="1:17" s="18" customFormat="1">
      <c r="A233" s="15" t="s">
        <v>631</v>
      </c>
      <c r="B233" s="16" t="s">
        <v>535</v>
      </c>
      <c r="C233" s="17" t="s">
        <v>632</v>
      </c>
      <c r="D233" s="16"/>
      <c r="E233" s="15" t="s">
        <v>478</v>
      </c>
      <c r="F233" s="55">
        <v>399.839</v>
      </c>
      <c r="G233" s="18">
        <v>35.377000000000002</v>
      </c>
      <c r="H233" s="36"/>
      <c r="K233" s="36"/>
      <c r="N233" s="36"/>
      <c r="Q233" s="36"/>
    </row>
    <row r="234" spans="1:17" s="18" customFormat="1">
      <c r="A234" s="15" t="s">
        <v>633</v>
      </c>
      <c r="B234" s="16" t="s">
        <v>535</v>
      </c>
      <c r="C234" s="17" t="s">
        <v>271</v>
      </c>
      <c r="D234" s="16"/>
      <c r="E234" s="15" t="s">
        <v>478</v>
      </c>
      <c r="F234" s="55">
        <v>58.58</v>
      </c>
      <c r="G234" s="18">
        <v>10.007999999999999</v>
      </c>
      <c r="H234" s="36"/>
      <c r="K234" s="36"/>
      <c r="N234" s="36"/>
      <c r="Q234" s="36"/>
    </row>
    <row r="235" spans="1:17">
      <c r="A235" s="48" t="s">
        <v>634</v>
      </c>
      <c r="B235" s="7" t="s">
        <v>535</v>
      </c>
      <c r="C235" s="8" t="s">
        <v>245</v>
      </c>
      <c r="D235" s="7"/>
      <c r="E235" s="48" t="s">
        <v>478</v>
      </c>
      <c r="F235" s="54"/>
    </row>
    <row r="236" spans="1:17">
      <c r="A236" s="48" t="s">
        <v>246</v>
      </c>
      <c r="B236" s="7" t="s">
        <v>635</v>
      </c>
      <c r="C236" s="8" t="s">
        <v>247</v>
      </c>
      <c r="D236" s="7" t="s">
        <v>191</v>
      </c>
      <c r="E236" s="48" t="s">
        <v>478</v>
      </c>
      <c r="F236" s="54"/>
    </row>
    <row r="237" spans="1:17">
      <c r="A237" s="48" t="s">
        <v>248</v>
      </c>
      <c r="B237" s="7" t="s">
        <v>635</v>
      </c>
      <c r="C237" s="8" t="s">
        <v>249</v>
      </c>
      <c r="D237" s="7" t="s">
        <v>24</v>
      </c>
      <c r="E237" s="48" t="s">
        <v>478</v>
      </c>
      <c r="F237" s="54"/>
    </row>
    <row r="238" spans="1:17">
      <c r="A238" s="48" t="s">
        <v>250</v>
      </c>
      <c r="B238" s="7" t="s">
        <v>635</v>
      </c>
      <c r="C238" s="8" t="s">
        <v>251</v>
      </c>
      <c r="D238" s="7" t="s">
        <v>29</v>
      </c>
      <c r="E238" s="48" t="s">
        <v>478</v>
      </c>
      <c r="F238" s="54"/>
    </row>
    <row r="239" spans="1:17">
      <c r="A239" s="48" t="s">
        <v>252</v>
      </c>
      <c r="B239" s="7" t="s">
        <v>635</v>
      </c>
      <c r="C239" s="8" t="s">
        <v>253</v>
      </c>
      <c r="D239" s="7" t="s">
        <v>27</v>
      </c>
      <c r="E239" s="48" t="s">
        <v>478</v>
      </c>
      <c r="F239" s="54"/>
    </row>
    <row r="240" spans="1:17">
      <c r="A240" s="48" t="s">
        <v>254</v>
      </c>
      <c r="B240" s="7" t="s">
        <v>635</v>
      </c>
      <c r="C240" s="8" t="s">
        <v>255</v>
      </c>
      <c r="D240" s="7" t="s">
        <v>24</v>
      </c>
      <c r="E240" s="48" t="s">
        <v>478</v>
      </c>
      <c r="F240" s="54"/>
    </row>
    <row r="241" spans="1:17">
      <c r="A241" s="48" t="s">
        <v>256</v>
      </c>
      <c r="B241" s="7" t="s">
        <v>635</v>
      </c>
      <c r="C241" s="8" t="s">
        <v>257</v>
      </c>
      <c r="D241" s="7" t="s">
        <v>29</v>
      </c>
      <c r="E241" s="48" t="s">
        <v>478</v>
      </c>
      <c r="F241" s="54"/>
    </row>
    <row r="242" spans="1:17">
      <c r="A242" s="48" t="s">
        <v>258</v>
      </c>
      <c r="B242" s="7" t="s">
        <v>635</v>
      </c>
      <c r="C242" s="8" t="s">
        <v>636</v>
      </c>
      <c r="D242" s="7" t="s">
        <v>29</v>
      </c>
      <c r="E242" s="48" t="s">
        <v>478</v>
      </c>
      <c r="F242" s="54"/>
    </row>
    <row r="243" spans="1:17">
      <c r="A243" s="48" t="s">
        <v>259</v>
      </c>
      <c r="B243" s="7" t="s">
        <v>637</v>
      </c>
      <c r="C243" s="8" t="s">
        <v>638</v>
      </c>
      <c r="D243" s="7" t="s">
        <v>27</v>
      </c>
      <c r="E243" s="48" t="s">
        <v>478</v>
      </c>
      <c r="F243" s="54"/>
    </row>
    <row r="244" spans="1:17">
      <c r="A244" s="48" t="s">
        <v>260</v>
      </c>
      <c r="B244" s="7" t="s">
        <v>637</v>
      </c>
      <c r="C244" s="8" t="s">
        <v>261</v>
      </c>
      <c r="D244" s="7" t="s">
        <v>92</v>
      </c>
      <c r="E244" s="48" t="s">
        <v>478</v>
      </c>
      <c r="F244" s="54"/>
    </row>
    <row r="245" spans="1:17">
      <c r="A245" s="48" t="s">
        <v>262</v>
      </c>
      <c r="B245" s="7" t="s">
        <v>637</v>
      </c>
      <c r="C245" s="8" t="s">
        <v>263</v>
      </c>
      <c r="D245" s="7" t="s">
        <v>24</v>
      </c>
      <c r="E245" s="48" t="s">
        <v>478</v>
      </c>
      <c r="F245" s="54"/>
    </row>
    <row r="246" spans="1:17">
      <c r="A246" s="48" t="s">
        <v>264</v>
      </c>
      <c r="B246" s="7" t="s">
        <v>637</v>
      </c>
      <c r="C246" s="8" t="s">
        <v>265</v>
      </c>
      <c r="D246" s="7" t="s">
        <v>45</v>
      </c>
      <c r="E246" s="48" t="s">
        <v>478</v>
      </c>
      <c r="F246" s="54"/>
    </row>
    <row r="247" spans="1:17">
      <c r="A247" s="48" t="s">
        <v>266</v>
      </c>
      <c r="B247" s="7" t="s">
        <v>637</v>
      </c>
      <c r="C247" s="8" t="s">
        <v>267</v>
      </c>
      <c r="D247" s="7" t="s">
        <v>45</v>
      </c>
      <c r="E247" s="48" t="s">
        <v>478</v>
      </c>
      <c r="F247" s="54"/>
    </row>
    <row r="248" spans="1:17">
      <c r="A248" s="48" t="s">
        <v>268</v>
      </c>
      <c r="B248" s="7" t="s">
        <v>637</v>
      </c>
      <c r="C248" s="8" t="s">
        <v>269</v>
      </c>
      <c r="D248" s="7" t="s">
        <v>191</v>
      </c>
      <c r="E248" s="48" t="s">
        <v>478</v>
      </c>
      <c r="F248" s="54"/>
    </row>
    <row r="249" spans="1:17">
      <c r="A249" s="48" t="s">
        <v>270</v>
      </c>
      <c r="B249" s="7" t="s">
        <v>637</v>
      </c>
      <c r="C249" s="8" t="s">
        <v>271</v>
      </c>
      <c r="D249" s="7" t="s">
        <v>24</v>
      </c>
      <c r="E249" s="48" t="s">
        <v>478</v>
      </c>
      <c r="F249" s="54"/>
    </row>
    <row r="250" spans="1:17">
      <c r="A250" s="48" t="s">
        <v>272</v>
      </c>
      <c r="B250" s="7" t="s">
        <v>637</v>
      </c>
      <c r="C250" s="8" t="s">
        <v>273</v>
      </c>
      <c r="D250" s="7" t="s">
        <v>29</v>
      </c>
      <c r="E250" s="48" t="s">
        <v>478</v>
      </c>
      <c r="F250" s="54"/>
    </row>
    <row r="251" spans="1:17">
      <c r="A251" s="48" t="s">
        <v>274</v>
      </c>
      <c r="B251" s="7" t="s">
        <v>637</v>
      </c>
      <c r="C251" s="8" t="s">
        <v>245</v>
      </c>
      <c r="D251" s="7" t="s">
        <v>27</v>
      </c>
      <c r="E251" s="48" t="s">
        <v>478</v>
      </c>
      <c r="F251" s="54"/>
    </row>
    <row r="252" spans="1:17">
      <c r="A252" s="48"/>
      <c r="B252" s="7"/>
      <c r="C252" s="8" t="s">
        <v>639</v>
      </c>
      <c r="D252" s="7"/>
      <c r="E252" s="48"/>
      <c r="F252" s="54"/>
    </row>
    <row r="253" spans="1:17" s="34" customFormat="1">
      <c r="A253" s="25"/>
      <c r="B253" s="26"/>
      <c r="C253" s="27" t="s">
        <v>773</v>
      </c>
      <c r="D253" s="26"/>
      <c r="E253" s="25"/>
      <c r="F253" s="56"/>
      <c r="H253" s="52"/>
      <c r="K253" s="52"/>
      <c r="N253" s="52"/>
      <c r="Q253" s="52"/>
    </row>
    <row r="254" spans="1:17">
      <c r="A254" s="48" t="s">
        <v>275</v>
      </c>
      <c r="B254" s="7" t="s">
        <v>640</v>
      </c>
      <c r="C254" s="8" t="s">
        <v>641</v>
      </c>
      <c r="D254" s="7" t="s">
        <v>276</v>
      </c>
      <c r="E254" s="48" t="s">
        <v>478</v>
      </c>
      <c r="F254" s="54"/>
    </row>
    <row r="255" spans="1:17">
      <c r="A255" s="48" t="s">
        <v>277</v>
      </c>
      <c r="B255" s="7" t="s">
        <v>640</v>
      </c>
      <c r="C255" s="8" t="s">
        <v>642</v>
      </c>
      <c r="D255" s="7" t="s">
        <v>278</v>
      </c>
      <c r="E255" s="48" t="s">
        <v>478</v>
      </c>
      <c r="F255" s="54"/>
    </row>
    <row r="256" spans="1:17">
      <c r="A256" s="48" t="s">
        <v>279</v>
      </c>
      <c r="B256" s="7" t="s">
        <v>640</v>
      </c>
      <c r="C256" s="8" t="s">
        <v>643</v>
      </c>
      <c r="D256" s="7" t="s">
        <v>64</v>
      </c>
      <c r="E256" s="48" t="s">
        <v>478</v>
      </c>
      <c r="F256" s="54"/>
    </row>
    <row r="257" spans="1:17">
      <c r="A257" s="48" t="s">
        <v>280</v>
      </c>
      <c r="B257" s="7" t="s">
        <v>640</v>
      </c>
      <c r="C257" s="8" t="s">
        <v>644</v>
      </c>
      <c r="D257" s="7" t="s">
        <v>645</v>
      </c>
      <c r="E257" s="48" t="s">
        <v>478</v>
      </c>
      <c r="F257" s="54"/>
    </row>
    <row r="258" spans="1:17" s="18" customFormat="1">
      <c r="A258" s="15" t="s">
        <v>281</v>
      </c>
      <c r="B258" s="16" t="s">
        <v>640</v>
      </c>
      <c r="C258" s="17" t="s">
        <v>646</v>
      </c>
      <c r="D258" s="16" t="s">
        <v>647</v>
      </c>
      <c r="E258" s="15" t="s">
        <v>478</v>
      </c>
      <c r="F258" s="55">
        <v>34.265999999999998</v>
      </c>
      <c r="G258" s="18">
        <v>4.9379999999999997</v>
      </c>
      <c r="H258" s="36"/>
      <c r="K258" s="36"/>
      <c r="N258" s="36"/>
      <c r="Q258" s="36"/>
    </row>
    <row r="259" spans="1:17">
      <c r="A259" s="48" t="s">
        <v>282</v>
      </c>
      <c r="B259" s="7" t="s">
        <v>640</v>
      </c>
      <c r="C259" s="8" t="s">
        <v>648</v>
      </c>
      <c r="D259" s="7" t="s">
        <v>283</v>
      </c>
      <c r="E259" s="48" t="s">
        <v>478</v>
      </c>
      <c r="F259" s="54"/>
    </row>
    <row r="260" spans="1:17">
      <c r="A260" s="48" t="s">
        <v>284</v>
      </c>
      <c r="B260" s="7" t="s">
        <v>640</v>
      </c>
      <c r="C260" s="8" t="s">
        <v>649</v>
      </c>
      <c r="D260" s="7" t="s">
        <v>285</v>
      </c>
      <c r="E260" s="48" t="s">
        <v>478</v>
      </c>
      <c r="F260" s="54"/>
    </row>
    <row r="261" spans="1:17">
      <c r="A261" s="48" t="s">
        <v>286</v>
      </c>
      <c r="B261" s="7" t="s">
        <v>640</v>
      </c>
      <c r="C261" s="8" t="s">
        <v>650</v>
      </c>
      <c r="D261" s="7" t="s">
        <v>283</v>
      </c>
      <c r="E261" s="48" t="s">
        <v>478</v>
      </c>
      <c r="F261" s="54"/>
    </row>
    <row r="262" spans="1:17" ht="26.4">
      <c r="A262" s="48" t="s">
        <v>287</v>
      </c>
      <c r="B262" s="7" t="s">
        <v>640</v>
      </c>
      <c r="C262" s="8" t="s">
        <v>651</v>
      </c>
      <c r="D262" s="7" t="s">
        <v>283</v>
      </c>
      <c r="E262" s="48" t="s">
        <v>478</v>
      </c>
      <c r="F262" s="54"/>
    </row>
    <row r="263" spans="1:17" ht="26.4">
      <c r="A263" s="48" t="s">
        <v>288</v>
      </c>
      <c r="B263" s="7" t="s">
        <v>640</v>
      </c>
      <c r="C263" s="8" t="s">
        <v>652</v>
      </c>
      <c r="D263" s="7" t="s">
        <v>285</v>
      </c>
      <c r="E263" s="48" t="s">
        <v>478</v>
      </c>
      <c r="F263" s="54"/>
    </row>
    <row r="264" spans="1:17" ht="26.4">
      <c r="A264" s="48" t="s">
        <v>289</v>
      </c>
      <c r="B264" s="7" t="s">
        <v>640</v>
      </c>
      <c r="C264" s="8" t="s">
        <v>652</v>
      </c>
      <c r="D264" s="7" t="s">
        <v>285</v>
      </c>
      <c r="E264" s="48" t="s">
        <v>478</v>
      </c>
      <c r="F264" s="54"/>
    </row>
    <row r="265" spans="1:17" s="18" customFormat="1" ht="26.4">
      <c r="A265" s="15" t="s">
        <v>290</v>
      </c>
      <c r="B265" s="16" t="s">
        <v>640</v>
      </c>
      <c r="C265" s="17" t="s">
        <v>653</v>
      </c>
      <c r="D265" s="16"/>
      <c r="E265" s="15" t="s">
        <v>478</v>
      </c>
      <c r="F265" s="55">
        <v>64.718999999999994</v>
      </c>
      <c r="G265" s="18">
        <v>53.222999999999999</v>
      </c>
      <c r="H265" s="36"/>
      <c r="J265" s="18">
        <v>78.938000000000002</v>
      </c>
      <c r="K265" s="36"/>
      <c r="N265" s="36"/>
      <c r="Q265" s="36"/>
    </row>
    <row r="266" spans="1:17">
      <c r="A266" s="48" t="s">
        <v>291</v>
      </c>
      <c r="B266" s="7" t="s">
        <v>640</v>
      </c>
      <c r="C266" s="8" t="s">
        <v>654</v>
      </c>
      <c r="D266" s="7" t="s">
        <v>283</v>
      </c>
      <c r="E266" s="48" t="s">
        <v>478</v>
      </c>
      <c r="F266" s="54"/>
    </row>
    <row r="267" spans="1:17">
      <c r="A267" s="48" t="s">
        <v>292</v>
      </c>
      <c r="B267" s="7" t="s">
        <v>640</v>
      </c>
      <c r="C267" s="8" t="s">
        <v>655</v>
      </c>
      <c r="D267" s="7" t="s">
        <v>293</v>
      </c>
      <c r="E267" s="48" t="s">
        <v>478</v>
      </c>
      <c r="F267" s="54"/>
    </row>
    <row r="268" spans="1:17">
      <c r="A268" s="48" t="s">
        <v>294</v>
      </c>
      <c r="B268" s="7" t="s">
        <v>640</v>
      </c>
      <c r="C268" s="8" t="s">
        <v>656</v>
      </c>
      <c r="D268" s="7" t="s">
        <v>285</v>
      </c>
      <c r="E268" s="48" t="s">
        <v>478</v>
      </c>
      <c r="F268" s="54"/>
    </row>
    <row r="269" spans="1:17">
      <c r="A269" s="48" t="s">
        <v>295</v>
      </c>
      <c r="B269" s="7" t="s">
        <v>640</v>
      </c>
      <c r="C269" s="8" t="s">
        <v>657</v>
      </c>
      <c r="D269" s="7" t="s">
        <v>283</v>
      </c>
      <c r="E269" s="48" t="s">
        <v>478</v>
      </c>
      <c r="F269" s="54"/>
    </row>
    <row r="270" spans="1:17" ht="26.4">
      <c r="A270" s="48" t="s">
        <v>296</v>
      </c>
      <c r="B270" s="7" t="s">
        <v>640</v>
      </c>
      <c r="C270" s="8" t="s">
        <v>658</v>
      </c>
      <c r="D270" s="7" t="s">
        <v>285</v>
      </c>
      <c r="E270" s="48" t="s">
        <v>478</v>
      </c>
      <c r="F270" s="54"/>
    </row>
    <row r="271" spans="1:17" ht="26.4">
      <c r="A271" s="48" t="s">
        <v>297</v>
      </c>
      <c r="B271" s="7" t="s">
        <v>640</v>
      </c>
      <c r="C271" s="8" t="s">
        <v>659</v>
      </c>
      <c r="D271" s="7" t="s">
        <v>293</v>
      </c>
      <c r="E271" s="48" t="s">
        <v>478</v>
      </c>
      <c r="F271" s="54"/>
    </row>
    <row r="272" spans="1:17">
      <c r="A272" s="48" t="s">
        <v>298</v>
      </c>
      <c r="B272" s="7" t="s">
        <v>640</v>
      </c>
      <c r="C272" s="8" t="s">
        <v>660</v>
      </c>
      <c r="D272" s="7" t="s">
        <v>299</v>
      </c>
      <c r="E272" s="48" t="s">
        <v>478</v>
      </c>
      <c r="F272" s="54"/>
    </row>
    <row r="273" spans="1:17">
      <c r="A273" s="48" t="s">
        <v>300</v>
      </c>
      <c r="B273" s="7" t="s">
        <v>640</v>
      </c>
      <c r="C273" s="8" t="s">
        <v>661</v>
      </c>
      <c r="D273" s="7" t="s">
        <v>276</v>
      </c>
      <c r="E273" s="48" t="s">
        <v>478</v>
      </c>
      <c r="F273" s="54"/>
    </row>
    <row r="274" spans="1:17">
      <c r="A274" s="48" t="s">
        <v>301</v>
      </c>
      <c r="B274" s="7" t="s">
        <v>640</v>
      </c>
      <c r="C274" s="8" t="s">
        <v>662</v>
      </c>
      <c r="D274" s="7" t="s">
        <v>302</v>
      </c>
      <c r="E274" s="48" t="s">
        <v>478</v>
      </c>
      <c r="F274" s="54"/>
    </row>
    <row r="275" spans="1:17">
      <c r="A275" s="48" t="s">
        <v>303</v>
      </c>
      <c r="B275" s="7" t="s">
        <v>640</v>
      </c>
      <c r="C275" s="8" t="s">
        <v>663</v>
      </c>
      <c r="D275" s="7" t="s">
        <v>276</v>
      </c>
      <c r="E275" s="48" t="s">
        <v>478</v>
      </c>
      <c r="F275" s="54"/>
    </row>
    <row r="276" spans="1:17">
      <c r="A276" s="48" t="s">
        <v>304</v>
      </c>
      <c r="B276" s="7" t="s">
        <v>640</v>
      </c>
      <c r="C276" s="8" t="s">
        <v>664</v>
      </c>
      <c r="D276" s="7" t="s">
        <v>278</v>
      </c>
      <c r="E276" s="48" t="s">
        <v>478</v>
      </c>
      <c r="F276" s="54"/>
    </row>
    <row r="277" spans="1:17" ht="26.4">
      <c r="A277" s="48" t="s">
        <v>305</v>
      </c>
      <c r="B277" s="7" t="s">
        <v>640</v>
      </c>
      <c r="C277" s="8" t="s">
        <v>665</v>
      </c>
      <c r="D277" s="7" t="s">
        <v>276</v>
      </c>
      <c r="E277" s="48" t="s">
        <v>478</v>
      </c>
      <c r="F277" s="54"/>
    </row>
    <row r="278" spans="1:17" ht="26.4">
      <c r="A278" s="48" t="s">
        <v>306</v>
      </c>
      <c r="B278" s="7" t="s">
        <v>640</v>
      </c>
      <c r="C278" s="8" t="s">
        <v>666</v>
      </c>
      <c r="D278" s="7" t="s">
        <v>276</v>
      </c>
      <c r="E278" s="48" t="s">
        <v>478</v>
      </c>
      <c r="F278" s="54"/>
    </row>
    <row r="279" spans="1:17" ht="26.4">
      <c r="A279" s="48" t="s">
        <v>307</v>
      </c>
      <c r="B279" s="7" t="s">
        <v>640</v>
      </c>
      <c r="C279" s="8" t="s">
        <v>667</v>
      </c>
      <c r="D279" s="7" t="s">
        <v>278</v>
      </c>
      <c r="E279" s="48" t="s">
        <v>478</v>
      </c>
      <c r="F279" s="54"/>
    </row>
    <row r="280" spans="1:17">
      <c r="A280" s="48" t="s">
        <v>308</v>
      </c>
      <c r="B280" s="7" t="s">
        <v>640</v>
      </c>
      <c r="C280" s="8" t="s">
        <v>668</v>
      </c>
      <c r="D280" s="7" t="s">
        <v>309</v>
      </c>
      <c r="E280" s="48" t="s">
        <v>478</v>
      </c>
      <c r="F280" s="54"/>
    </row>
    <row r="281" spans="1:17">
      <c r="A281" s="48" t="s">
        <v>310</v>
      </c>
      <c r="B281" s="7" t="s">
        <v>640</v>
      </c>
      <c r="C281" s="8" t="s">
        <v>669</v>
      </c>
      <c r="D281" s="7" t="s">
        <v>311</v>
      </c>
      <c r="E281" s="48" t="s">
        <v>478</v>
      </c>
      <c r="F281" s="54"/>
    </row>
    <row r="282" spans="1:17" ht="26.4">
      <c r="A282" s="48" t="s">
        <v>312</v>
      </c>
      <c r="B282" s="7" t="s">
        <v>640</v>
      </c>
      <c r="C282" s="8" t="s">
        <v>670</v>
      </c>
      <c r="D282" s="7" t="s">
        <v>313</v>
      </c>
      <c r="E282" s="48" t="s">
        <v>478</v>
      </c>
      <c r="F282" s="54"/>
    </row>
    <row r="283" spans="1:17" s="18" customFormat="1" ht="26.4">
      <c r="A283" s="15" t="s">
        <v>314</v>
      </c>
      <c r="B283" s="16" t="s">
        <v>640</v>
      </c>
      <c r="C283" s="17" t="s">
        <v>671</v>
      </c>
      <c r="D283" s="16" t="s">
        <v>313</v>
      </c>
      <c r="E283" s="15" t="s">
        <v>478</v>
      </c>
      <c r="F283" s="55">
        <v>55.703000000000003</v>
      </c>
      <c r="G283" s="18">
        <v>74.010000000000005</v>
      </c>
      <c r="H283" s="36"/>
      <c r="K283" s="36"/>
      <c r="M283" s="18">
        <v>33.869</v>
      </c>
      <c r="N283" s="36"/>
      <c r="Q283" s="36"/>
    </row>
    <row r="284" spans="1:17">
      <c r="A284" s="48" t="s">
        <v>315</v>
      </c>
      <c r="B284" s="7" t="s">
        <v>640</v>
      </c>
      <c r="C284" s="8" t="s">
        <v>672</v>
      </c>
      <c r="D284" s="7" t="s">
        <v>29</v>
      </c>
      <c r="E284" s="48" t="s">
        <v>478</v>
      </c>
      <c r="F284" s="54"/>
    </row>
    <row r="285" spans="1:17" s="18" customFormat="1">
      <c r="A285" s="15" t="s">
        <v>316</v>
      </c>
      <c r="B285" s="16" t="s">
        <v>640</v>
      </c>
      <c r="C285" s="17" t="s">
        <v>673</v>
      </c>
      <c r="D285" s="16" t="s">
        <v>29</v>
      </c>
      <c r="E285" s="15" t="s">
        <v>478</v>
      </c>
      <c r="F285" s="55">
        <v>332.96100000000001</v>
      </c>
      <c r="G285" s="18">
        <v>31.446999999999999</v>
      </c>
      <c r="H285" s="36"/>
      <c r="K285" s="36"/>
      <c r="M285" s="18">
        <v>54.572000000000003</v>
      </c>
      <c r="N285" s="36"/>
      <c r="Q285" s="36"/>
    </row>
    <row r="286" spans="1:17">
      <c r="A286" s="48">
        <v>713083</v>
      </c>
      <c r="B286" s="7" t="s">
        <v>640</v>
      </c>
      <c r="C286" s="8" t="s">
        <v>317</v>
      </c>
      <c r="D286" s="7" t="s">
        <v>29</v>
      </c>
      <c r="E286" s="48" t="s">
        <v>478</v>
      </c>
      <c r="F286" s="54"/>
    </row>
    <row r="287" spans="1:17" ht="26.4">
      <c r="A287" s="48" t="s">
        <v>318</v>
      </c>
      <c r="B287" s="7" t="s">
        <v>640</v>
      </c>
      <c r="C287" s="8" t="s">
        <v>674</v>
      </c>
      <c r="D287" s="7" t="s">
        <v>276</v>
      </c>
      <c r="E287" s="48" t="s">
        <v>478</v>
      </c>
      <c r="F287" s="54"/>
    </row>
    <row r="288" spans="1:17" ht="26.4">
      <c r="A288" s="48" t="s">
        <v>319</v>
      </c>
      <c r="B288" s="7" t="s">
        <v>640</v>
      </c>
      <c r="C288" s="8" t="s">
        <v>675</v>
      </c>
      <c r="D288" s="7" t="s">
        <v>276</v>
      </c>
      <c r="E288" s="48" t="s">
        <v>478</v>
      </c>
      <c r="F288" s="54"/>
    </row>
    <row r="289" spans="1:17">
      <c r="A289" s="48" t="s">
        <v>320</v>
      </c>
      <c r="B289" s="7" t="s">
        <v>640</v>
      </c>
      <c r="C289" s="8" t="s">
        <v>676</v>
      </c>
      <c r="D289" s="7" t="s">
        <v>311</v>
      </c>
      <c r="E289" s="48" t="s">
        <v>478</v>
      </c>
      <c r="F289" s="54"/>
    </row>
    <row r="290" spans="1:17">
      <c r="A290" s="48" t="s">
        <v>321</v>
      </c>
      <c r="B290" s="7" t="s">
        <v>640</v>
      </c>
      <c r="C290" s="8" t="s">
        <v>677</v>
      </c>
      <c r="D290" s="7" t="s">
        <v>322</v>
      </c>
      <c r="E290" s="48" t="s">
        <v>478</v>
      </c>
      <c r="F290" s="54"/>
    </row>
    <row r="291" spans="1:17">
      <c r="A291" s="48" t="s">
        <v>323</v>
      </c>
      <c r="B291" s="7" t="s">
        <v>640</v>
      </c>
      <c r="C291" s="8" t="s">
        <v>678</v>
      </c>
      <c r="D291" s="7" t="s">
        <v>324</v>
      </c>
      <c r="E291" s="48" t="s">
        <v>478</v>
      </c>
      <c r="F291" s="54"/>
    </row>
    <row r="292" spans="1:17" s="18" customFormat="1" ht="26.4">
      <c r="A292" s="15">
        <v>713105</v>
      </c>
      <c r="B292" s="16" t="s">
        <v>640</v>
      </c>
      <c r="C292" s="17" t="s">
        <v>679</v>
      </c>
      <c r="D292" s="16"/>
      <c r="E292" s="15" t="s">
        <v>478</v>
      </c>
      <c r="F292" s="55">
        <v>10.036</v>
      </c>
      <c r="G292" s="18">
        <v>12.676</v>
      </c>
      <c r="H292" s="36"/>
      <c r="J292" s="18">
        <v>41.176000000000002</v>
      </c>
      <c r="K292" s="36"/>
      <c r="N292" s="36"/>
      <c r="Q292" s="36"/>
    </row>
    <row r="293" spans="1:17">
      <c r="A293" s="48" t="s">
        <v>325</v>
      </c>
      <c r="B293" s="7" t="s">
        <v>640</v>
      </c>
      <c r="C293" s="8" t="s">
        <v>680</v>
      </c>
      <c r="D293" s="7" t="s">
        <v>322</v>
      </c>
      <c r="E293" s="48" t="s">
        <v>478</v>
      </c>
      <c r="F293" s="54"/>
    </row>
    <row r="294" spans="1:17" s="18" customFormat="1">
      <c r="A294" s="15" t="s">
        <v>326</v>
      </c>
      <c r="B294" s="16" t="s">
        <v>640</v>
      </c>
      <c r="C294" s="17" t="s">
        <v>681</v>
      </c>
      <c r="D294" s="16"/>
      <c r="E294" s="15" t="s">
        <v>478</v>
      </c>
      <c r="F294" s="55"/>
      <c r="H294" s="36"/>
      <c r="J294" s="18">
        <v>25.271000000000001</v>
      </c>
      <c r="K294" s="36"/>
      <c r="N294" s="36"/>
      <c r="Q294" s="36"/>
    </row>
    <row r="295" spans="1:17" s="18" customFormat="1" ht="26.4">
      <c r="A295" s="15" t="s">
        <v>327</v>
      </c>
      <c r="B295" s="16" t="s">
        <v>640</v>
      </c>
      <c r="C295" s="17" t="s">
        <v>682</v>
      </c>
      <c r="D295" s="16" t="s">
        <v>328</v>
      </c>
      <c r="E295" s="15" t="s">
        <v>478</v>
      </c>
      <c r="F295" s="55">
        <v>18.78</v>
      </c>
      <c r="G295" s="18">
        <v>15.7265</v>
      </c>
      <c r="H295" s="36"/>
      <c r="K295" s="36"/>
      <c r="N295" s="36"/>
      <c r="Q295" s="36"/>
    </row>
    <row r="296" spans="1:17" s="18" customFormat="1" ht="26.4">
      <c r="A296" s="15" t="s">
        <v>329</v>
      </c>
      <c r="B296" s="16" t="s">
        <v>640</v>
      </c>
      <c r="C296" s="17" t="s">
        <v>683</v>
      </c>
      <c r="D296" s="16" t="s">
        <v>330</v>
      </c>
      <c r="E296" s="15" t="s">
        <v>478</v>
      </c>
      <c r="F296" s="55">
        <v>21.908999999999999</v>
      </c>
      <c r="G296" s="18">
        <v>9.0890000000000004</v>
      </c>
      <c r="H296" s="36"/>
      <c r="K296" s="36"/>
      <c r="N296" s="36"/>
      <c r="Q296" s="36"/>
    </row>
    <row r="297" spans="1:17">
      <c r="A297" s="48">
        <v>713121</v>
      </c>
      <c r="B297" s="7" t="s">
        <v>640</v>
      </c>
      <c r="C297" s="8" t="s">
        <v>331</v>
      </c>
      <c r="D297" s="4" t="s">
        <v>332</v>
      </c>
      <c r="E297" s="48" t="s">
        <v>478</v>
      </c>
      <c r="F297" s="54"/>
    </row>
    <row r="298" spans="1:17">
      <c r="A298" s="48">
        <v>713122</v>
      </c>
      <c r="B298" s="7" t="s">
        <v>640</v>
      </c>
      <c r="C298" s="8" t="s">
        <v>333</v>
      </c>
      <c r="D298" s="4" t="s">
        <v>64</v>
      </c>
      <c r="E298" s="48" t="s">
        <v>478</v>
      </c>
      <c r="F298" s="54"/>
    </row>
    <row r="299" spans="1:17">
      <c r="A299" s="48" t="s">
        <v>334</v>
      </c>
      <c r="B299" s="7" t="s">
        <v>640</v>
      </c>
      <c r="C299" s="8" t="s">
        <v>335</v>
      </c>
      <c r="D299" s="11" t="s">
        <v>24</v>
      </c>
      <c r="E299" s="48" t="s">
        <v>478</v>
      </c>
      <c r="F299" s="54"/>
    </row>
    <row r="300" spans="1:17">
      <c r="A300" s="2">
        <v>713141</v>
      </c>
      <c r="B300" s="7" t="s">
        <v>640</v>
      </c>
      <c r="C300" s="4" t="s">
        <v>336</v>
      </c>
      <c r="D300" s="4" t="s">
        <v>191</v>
      </c>
      <c r="E300" s="48" t="s">
        <v>478</v>
      </c>
      <c r="F300" s="54"/>
    </row>
    <row r="301" spans="1:17" s="18" customFormat="1">
      <c r="A301" s="37" t="s">
        <v>790</v>
      </c>
      <c r="B301" s="16" t="s">
        <v>640</v>
      </c>
      <c r="C301" s="17" t="s">
        <v>351</v>
      </c>
      <c r="D301" s="35" t="s">
        <v>311</v>
      </c>
      <c r="E301" s="38" t="s">
        <v>792</v>
      </c>
      <c r="F301" s="59"/>
      <c r="H301" s="36"/>
      <c r="K301" s="36"/>
      <c r="M301" s="18">
        <v>1.8180000000000001</v>
      </c>
      <c r="N301" s="36"/>
      <c r="Q301" s="36"/>
    </row>
    <row r="302" spans="1:17" s="18" customFormat="1">
      <c r="A302" s="37" t="s">
        <v>791</v>
      </c>
      <c r="B302" s="16" t="s">
        <v>640</v>
      </c>
      <c r="C302" s="17" t="s">
        <v>353</v>
      </c>
      <c r="D302" s="35" t="s">
        <v>285</v>
      </c>
      <c r="E302" s="38" t="s">
        <v>792</v>
      </c>
      <c r="F302" s="59"/>
      <c r="H302" s="36"/>
      <c r="K302" s="36"/>
      <c r="M302" s="18">
        <v>0.68300000000000005</v>
      </c>
      <c r="N302" s="36"/>
      <c r="Q302" s="36"/>
    </row>
    <row r="303" spans="1:17">
      <c r="A303" s="2" t="s">
        <v>337</v>
      </c>
      <c r="B303" s="7" t="s">
        <v>640</v>
      </c>
      <c r="C303" s="4" t="s">
        <v>684</v>
      </c>
      <c r="D303" s="4"/>
      <c r="E303" s="48" t="s">
        <v>478</v>
      </c>
      <c r="F303" s="54"/>
    </row>
    <row r="304" spans="1:17">
      <c r="A304" s="2" t="s">
        <v>338</v>
      </c>
      <c r="B304" s="7" t="s">
        <v>640</v>
      </c>
      <c r="C304" s="4" t="s">
        <v>685</v>
      </c>
      <c r="D304" s="4"/>
      <c r="E304" s="48" t="s">
        <v>478</v>
      </c>
      <c r="F304" s="54"/>
    </row>
    <row r="305" spans="1:17">
      <c r="A305" s="2" t="s">
        <v>339</v>
      </c>
      <c r="B305" s="7" t="s">
        <v>640</v>
      </c>
      <c r="C305" s="4" t="s">
        <v>685</v>
      </c>
      <c r="D305" s="4"/>
      <c r="E305" s="48" t="s">
        <v>478</v>
      </c>
      <c r="F305" s="54"/>
    </row>
    <row r="306" spans="1:17">
      <c r="A306" s="2" t="s">
        <v>340</v>
      </c>
      <c r="B306" s="7" t="s">
        <v>640</v>
      </c>
      <c r="C306" s="4" t="s">
        <v>686</v>
      </c>
      <c r="D306" s="4"/>
      <c r="E306" s="48" t="s">
        <v>478</v>
      </c>
      <c r="F306" s="54"/>
    </row>
    <row r="307" spans="1:17">
      <c r="A307" s="2" t="s">
        <v>341</v>
      </c>
      <c r="B307" s="7" t="s">
        <v>640</v>
      </c>
      <c r="C307" s="4" t="s">
        <v>687</v>
      </c>
      <c r="D307" s="4"/>
      <c r="E307" s="48" t="s">
        <v>478</v>
      </c>
      <c r="F307" s="54"/>
    </row>
    <row r="308" spans="1:17">
      <c r="A308" s="2" t="s">
        <v>342</v>
      </c>
      <c r="B308" s="7" t="s">
        <v>640</v>
      </c>
      <c r="C308" s="4" t="s">
        <v>688</v>
      </c>
      <c r="D308" s="4"/>
      <c r="E308" s="48" t="s">
        <v>478</v>
      </c>
      <c r="F308" s="54"/>
    </row>
    <row r="309" spans="1:17">
      <c r="A309" s="2" t="s">
        <v>343</v>
      </c>
      <c r="B309" s="7" t="s">
        <v>640</v>
      </c>
      <c r="C309" s="4" t="s">
        <v>689</v>
      </c>
      <c r="D309" s="4"/>
      <c r="E309" s="48" t="s">
        <v>478</v>
      </c>
      <c r="F309" s="54"/>
    </row>
    <row r="310" spans="1:17">
      <c r="A310" s="2" t="s">
        <v>344</v>
      </c>
      <c r="B310" s="7" t="s">
        <v>640</v>
      </c>
      <c r="C310" s="8" t="s">
        <v>345</v>
      </c>
      <c r="D310" s="4" t="s">
        <v>64</v>
      </c>
      <c r="E310" s="48" t="s">
        <v>478</v>
      </c>
      <c r="F310" s="54"/>
    </row>
    <row r="311" spans="1:17">
      <c r="A311" s="2" t="s">
        <v>346</v>
      </c>
      <c r="B311" s="7" t="s">
        <v>640</v>
      </c>
      <c r="C311" s="8" t="s">
        <v>347</v>
      </c>
      <c r="D311" s="4" t="s">
        <v>348</v>
      </c>
      <c r="E311" s="48" t="s">
        <v>478</v>
      </c>
      <c r="F311" s="54"/>
    </row>
    <row r="312" spans="1:17">
      <c r="A312" s="2" t="s">
        <v>349</v>
      </c>
      <c r="B312" s="7" t="s">
        <v>640</v>
      </c>
      <c r="C312" s="8" t="s">
        <v>690</v>
      </c>
      <c r="D312" s="4"/>
      <c r="E312" s="48" t="s">
        <v>478</v>
      </c>
      <c r="F312" s="54"/>
    </row>
    <row r="313" spans="1:17">
      <c r="A313" s="2" t="s">
        <v>350</v>
      </c>
      <c r="B313" s="7" t="s">
        <v>640</v>
      </c>
      <c r="C313" s="8" t="s">
        <v>351</v>
      </c>
      <c r="D313" s="4" t="s">
        <v>311</v>
      </c>
      <c r="E313" s="48" t="s">
        <v>478</v>
      </c>
      <c r="F313" s="54"/>
    </row>
    <row r="314" spans="1:17">
      <c r="A314" s="2" t="s">
        <v>352</v>
      </c>
      <c r="B314" s="7" t="s">
        <v>640</v>
      </c>
      <c r="C314" s="8" t="s">
        <v>353</v>
      </c>
      <c r="D314" s="4" t="s">
        <v>285</v>
      </c>
      <c r="E314" s="48" t="s">
        <v>478</v>
      </c>
      <c r="F314" s="54"/>
    </row>
    <row r="315" spans="1:17">
      <c r="A315" s="2" t="s">
        <v>354</v>
      </c>
      <c r="B315" s="7" t="s">
        <v>635</v>
      </c>
      <c r="C315" s="8" t="s">
        <v>691</v>
      </c>
      <c r="D315" s="4"/>
      <c r="E315" s="48" t="s">
        <v>478</v>
      </c>
      <c r="F315" s="54"/>
    </row>
    <row r="316" spans="1:17">
      <c r="A316" s="2" t="s">
        <v>355</v>
      </c>
      <c r="B316" s="7" t="s">
        <v>635</v>
      </c>
      <c r="C316" s="8" t="s">
        <v>692</v>
      </c>
      <c r="D316" s="4"/>
      <c r="E316" s="48" t="s">
        <v>478</v>
      </c>
      <c r="F316" s="54"/>
    </row>
    <row r="317" spans="1:17">
      <c r="A317" s="2" t="s">
        <v>356</v>
      </c>
      <c r="B317" s="7" t="s">
        <v>635</v>
      </c>
      <c r="C317" s="8" t="s">
        <v>693</v>
      </c>
      <c r="D317" s="4"/>
      <c r="E317" s="48" t="s">
        <v>478</v>
      </c>
      <c r="F317" s="54"/>
    </row>
    <row r="318" spans="1:17">
      <c r="A318" s="2"/>
      <c r="B318" s="7"/>
      <c r="C318" s="8" t="s">
        <v>639</v>
      </c>
      <c r="D318" s="4"/>
      <c r="E318" s="48"/>
      <c r="F318" s="54"/>
    </row>
    <row r="319" spans="1:17" s="29" customFormat="1">
      <c r="A319" s="25"/>
      <c r="B319" s="26"/>
      <c r="C319" s="27" t="s">
        <v>774</v>
      </c>
      <c r="D319" s="26"/>
      <c r="E319" s="25"/>
      <c r="F319" s="56"/>
      <c r="H319" s="36"/>
      <c r="K319" s="36"/>
      <c r="N319" s="36"/>
      <c r="Q319" s="36"/>
    </row>
    <row r="320" spans="1:17" s="18" customFormat="1">
      <c r="A320" s="15" t="s">
        <v>357</v>
      </c>
      <c r="B320" s="16" t="s">
        <v>694</v>
      </c>
      <c r="C320" s="17" t="s">
        <v>695</v>
      </c>
      <c r="D320" s="16" t="s">
        <v>696</v>
      </c>
      <c r="E320" s="15" t="s">
        <v>697</v>
      </c>
      <c r="F320" s="55">
        <v>93.271900000000002</v>
      </c>
      <c r="G320" s="18">
        <v>3.5760000000000001</v>
      </c>
      <c r="H320" s="36"/>
      <c r="K320" s="36"/>
      <c r="N320" s="36"/>
      <c r="Q320" s="36"/>
    </row>
    <row r="321" spans="1:17">
      <c r="A321" s="48" t="s">
        <v>358</v>
      </c>
      <c r="B321" s="7" t="s">
        <v>694</v>
      </c>
      <c r="C321" s="8" t="s">
        <v>698</v>
      </c>
      <c r="D321" s="7" t="s">
        <v>359</v>
      </c>
      <c r="E321" s="48" t="s">
        <v>697</v>
      </c>
      <c r="F321" s="54"/>
    </row>
    <row r="322" spans="1:17">
      <c r="A322" s="48" t="s">
        <v>360</v>
      </c>
      <c r="B322" s="7" t="s">
        <v>694</v>
      </c>
      <c r="C322" s="8" t="s">
        <v>699</v>
      </c>
      <c r="D322" s="7" t="s">
        <v>276</v>
      </c>
      <c r="E322" s="48" t="s">
        <v>697</v>
      </c>
      <c r="F322" s="54"/>
    </row>
    <row r="323" spans="1:17">
      <c r="A323" s="48" t="s">
        <v>361</v>
      </c>
      <c r="B323" s="7" t="s">
        <v>694</v>
      </c>
      <c r="C323" s="8" t="s">
        <v>700</v>
      </c>
      <c r="D323" s="7" t="s">
        <v>362</v>
      </c>
      <c r="E323" s="48" t="s">
        <v>697</v>
      </c>
      <c r="F323" s="54"/>
    </row>
    <row r="324" spans="1:17">
      <c r="A324" s="48" t="s">
        <v>363</v>
      </c>
      <c r="B324" s="7" t="s">
        <v>694</v>
      </c>
      <c r="C324" s="8" t="s">
        <v>701</v>
      </c>
      <c r="D324" s="7" t="s">
        <v>364</v>
      </c>
      <c r="E324" s="48" t="s">
        <v>697</v>
      </c>
      <c r="F324" s="54"/>
    </row>
    <row r="325" spans="1:17">
      <c r="A325" s="48" t="s">
        <v>365</v>
      </c>
      <c r="B325" s="7" t="s">
        <v>694</v>
      </c>
      <c r="C325" s="8" t="s">
        <v>702</v>
      </c>
      <c r="D325" s="7" t="s">
        <v>366</v>
      </c>
      <c r="E325" s="48" t="s">
        <v>697</v>
      </c>
      <c r="F325" s="54"/>
    </row>
    <row r="326" spans="1:17" s="18" customFormat="1">
      <c r="A326" s="15" t="s">
        <v>367</v>
      </c>
      <c r="B326" s="16" t="s">
        <v>694</v>
      </c>
      <c r="C326" s="17" t="s">
        <v>703</v>
      </c>
      <c r="D326" s="16" t="s">
        <v>368</v>
      </c>
      <c r="E326" s="15" t="s">
        <v>697</v>
      </c>
      <c r="F326" s="55"/>
      <c r="H326" s="36"/>
      <c r="J326" s="18">
        <v>20.576000000000001</v>
      </c>
      <c r="K326" s="36"/>
      <c r="M326" s="18">
        <v>9.9765999999999995</v>
      </c>
      <c r="N326" s="36"/>
      <c r="Q326" s="36"/>
    </row>
    <row r="327" spans="1:17">
      <c r="A327" s="48" t="s">
        <v>369</v>
      </c>
      <c r="B327" s="7" t="s">
        <v>694</v>
      </c>
      <c r="C327" s="8" t="s">
        <v>704</v>
      </c>
      <c r="D327" s="7"/>
      <c r="E327" s="48" t="s">
        <v>697</v>
      </c>
      <c r="F327" s="54"/>
    </row>
    <row r="328" spans="1:17" s="18" customFormat="1">
      <c r="A328" s="15" t="s">
        <v>370</v>
      </c>
      <c r="B328" s="16" t="s">
        <v>694</v>
      </c>
      <c r="C328" s="17" t="s">
        <v>705</v>
      </c>
      <c r="D328" s="16" t="s">
        <v>371</v>
      </c>
      <c r="E328" s="15" t="s">
        <v>697</v>
      </c>
      <c r="F328" s="55"/>
      <c r="H328" s="36"/>
      <c r="K328" s="36"/>
      <c r="M328" s="18">
        <v>4.5137999999999998</v>
      </c>
      <c r="N328" s="36"/>
      <c r="Q328" s="36"/>
    </row>
    <row r="329" spans="1:17">
      <c r="A329" s="48" t="s">
        <v>372</v>
      </c>
      <c r="B329" s="7" t="s">
        <v>694</v>
      </c>
      <c r="C329" s="8" t="s">
        <v>706</v>
      </c>
      <c r="D329" s="7" t="s">
        <v>373</v>
      </c>
      <c r="E329" s="48" t="s">
        <v>697</v>
      </c>
      <c r="F329" s="54"/>
    </row>
    <row r="330" spans="1:17">
      <c r="A330" s="48" t="s">
        <v>374</v>
      </c>
      <c r="B330" s="7" t="s">
        <v>694</v>
      </c>
      <c r="C330" s="8" t="s">
        <v>707</v>
      </c>
      <c r="D330" s="7" t="s">
        <v>375</v>
      </c>
      <c r="E330" s="48" t="s">
        <v>697</v>
      </c>
      <c r="F330" s="54"/>
    </row>
    <row r="331" spans="1:17">
      <c r="A331" s="48" t="s">
        <v>376</v>
      </c>
      <c r="B331" s="7" t="s">
        <v>694</v>
      </c>
      <c r="C331" s="8" t="s">
        <v>708</v>
      </c>
      <c r="D331" s="7" t="s">
        <v>377</v>
      </c>
      <c r="E331" s="48" t="s">
        <v>697</v>
      </c>
      <c r="F331" s="54"/>
    </row>
    <row r="332" spans="1:17">
      <c r="A332" s="48" t="s">
        <v>378</v>
      </c>
      <c r="B332" s="7" t="s">
        <v>694</v>
      </c>
      <c r="C332" s="8" t="s">
        <v>709</v>
      </c>
      <c r="D332" s="7" t="s">
        <v>379</v>
      </c>
      <c r="E332" s="48" t="s">
        <v>697</v>
      </c>
      <c r="F332" s="54"/>
    </row>
    <row r="333" spans="1:17">
      <c r="A333" s="48" t="s">
        <v>380</v>
      </c>
      <c r="B333" s="7" t="s">
        <v>694</v>
      </c>
      <c r="C333" s="8" t="s">
        <v>710</v>
      </c>
      <c r="D333" s="7" t="s">
        <v>381</v>
      </c>
      <c r="E333" s="48" t="s">
        <v>697</v>
      </c>
      <c r="F333" s="54"/>
    </row>
    <row r="334" spans="1:17">
      <c r="A334" s="48" t="s">
        <v>382</v>
      </c>
      <c r="B334" s="7" t="s">
        <v>694</v>
      </c>
      <c r="C334" s="8" t="s">
        <v>711</v>
      </c>
      <c r="D334" s="7"/>
      <c r="E334" s="48" t="s">
        <v>697</v>
      </c>
      <c r="F334" s="54"/>
    </row>
    <row r="335" spans="1:17">
      <c r="A335" s="48" t="s">
        <v>383</v>
      </c>
      <c r="B335" s="7" t="s">
        <v>694</v>
      </c>
      <c r="C335" s="8" t="s">
        <v>712</v>
      </c>
      <c r="D335" s="7"/>
      <c r="E335" s="48" t="s">
        <v>697</v>
      </c>
      <c r="F335" s="54"/>
    </row>
    <row r="336" spans="1:17" s="18" customFormat="1">
      <c r="A336" s="15" t="s">
        <v>384</v>
      </c>
      <c r="B336" s="16" t="s">
        <v>694</v>
      </c>
      <c r="C336" s="17" t="s">
        <v>713</v>
      </c>
      <c r="D336" s="16" t="s">
        <v>385</v>
      </c>
      <c r="E336" s="15" t="s">
        <v>697</v>
      </c>
      <c r="F336" s="55">
        <v>414.02500000000003</v>
      </c>
      <c r="G336" s="18">
        <v>21.858000000000001</v>
      </c>
      <c r="H336" s="36"/>
      <c r="J336" s="18">
        <v>10.941000000000001</v>
      </c>
      <c r="K336" s="36"/>
      <c r="N336" s="36"/>
      <c r="Q336" s="36"/>
    </row>
    <row r="337" spans="1:17" s="18" customFormat="1">
      <c r="A337" s="15" t="s">
        <v>386</v>
      </c>
      <c r="B337" s="16" t="s">
        <v>694</v>
      </c>
      <c r="C337" s="17" t="s">
        <v>714</v>
      </c>
      <c r="D337" s="16" t="s">
        <v>387</v>
      </c>
      <c r="E337" s="15" t="s">
        <v>697</v>
      </c>
      <c r="F337" s="55">
        <v>516.65499999999997</v>
      </c>
      <c r="G337" s="18">
        <v>27.338999999999999</v>
      </c>
      <c r="H337" s="36"/>
      <c r="J337" s="18">
        <v>5.5609999999999999</v>
      </c>
      <c r="K337" s="36"/>
      <c r="M337" s="18">
        <v>27.599</v>
      </c>
      <c r="N337" s="36"/>
      <c r="Q337" s="36"/>
    </row>
    <row r="338" spans="1:17">
      <c r="A338" s="48" t="s">
        <v>388</v>
      </c>
      <c r="B338" s="7" t="s">
        <v>694</v>
      </c>
      <c r="C338" s="8" t="s">
        <v>715</v>
      </c>
      <c r="D338" s="7" t="s">
        <v>387</v>
      </c>
      <c r="E338" s="48" t="s">
        <v>697</v>
      </c>
      <c r="F338" s="54"/>
    </row>
    <row r="339" spans="1:17">
      <c r="A339" s="48" t="s">
        <v>389</v>
      </c>
      <c r="B339" s="7" t="s">
        <v>694</v>
      </c>
      <c r="C339" s="8" t="s">
        <v>716</v>
      </c>
      <c r="D339" s="7" t="s">
        <v>387</v>
      </c>
      <c r="E339" s="48" t="s">
        <v>697</v>
      </c>
      <c r="F339" s="54"/>
    </row>
    <row r="340" spans="1:17">
      <c r="A340" s="48">
        <v>714028</v>
      </c>
      <c r="B340" s="7" t="s">
        <v>694</v>
      </c>
      <c r="C340" s="8" t="s">
        <v>717</v>
      </c>
      <c r="D340" s="7" t="s">
        <v>387</v>
      </c>
      <c r="E340" s="48" t="s">
        <v>697</v>
      </c>
      <c r="F340" s="54"/>
    </row>
    <row r="341" spans="1:17">
      <c r="A341" s="48">
        <v>714029</v>
      </c>
      <c r="B341" s="7" t="s">
        <v>694</v>
      </c>
      <c r="C341" s="8" t="s">
        <v>718</v>
      </c>
      <c r="D341" s="7" t="s">
        <v>390</v>
      </c>
      <c r="E341" s="48" t="s">
        <v>697</v>
      </c>
      <c r="F341" s="54"/>
    </row>
    <row r="342" spans="1:17">
      <c r="A342" s="48" t="s">
        <v>391</v>
      </c>
      <c r="B342" s="7" t="s">
        <v>694</v>
      </c>
      <c r="C342" s="8" t="s">
        <v>719</v>
      </c>
      <c r="D342" s="7" t="s">
        <v>385</v>
      </c>
      <c r="E342" s="48" t="s">
        <v>697</v>
      </c>
      <c r="F342" s="54"/>
    </row>
    <row r="343" spans="1:17" s="18" customFormat="1" ht="26.4">
      <c r="A343" s="15" t="s">
        <v>392</v>
      </c>
      <c r="B343" s="16" t="s">
        <v>694</v>
      </c>
      <c r="C343" s="17" t="s">
        <v>720</v>
      </c>
      <c r="D343" s="16" t="s">
        <v>393</v>
      </c>
      <c r="E343" s="15" t="s">
        <v>697</v>
      </c>
      <c r="F343" s="55">
        <v>103.253</v>
      </c>
      <c r="G343" s="18">
        <v>1.5449999999999999</v>
      </c>
      <c r="H343" s="36"/>
      <c r="K343" s="36"/>
      <c r="N343" s="36"/>
      <c r="Q343" s="36"/>
    </row>
    <row r="344" spans="1:17">
      <c r="A344" s="48">
        <v>714041</v>
      </c>
      <c r="B344" s="7" t="s">
        <v>694</v>
      </c>
      <c r="C344" s="8" t="s">
        <v>721</v>
      </c>
      <c r="D344" s="7"/>
      <c r="E344" s="48" t="s">
        <v>697</v>
      </c>
      <c r="F344" s="54"/>
    </row>
    <row r="345" spans="1:17">
      <c r="A345" s="48">
        <v>714051</v>
      </c>
      <c r="B345" s="7" t="s">
        <v>694</v>
      </c>
      <c r="C345" s="8" t="s">
        <v>722</v>
      </c>
      <c r="D345" s="7"/>
      <c r="E345" s="48" t="s">
        <v>697</v>
      </c>
      <c r="F345" s="54"/>
    </row>
    <row r="346" spans="1:17">
      <c r="A346" s="48">
        <v>714081</v>
      </c>
      <c r="B346" s="7" t="s">
        <v>694</v>
      </c>
      <c r="C346" s="8" t="s">
        <v>723</v>
      </c>
      <c r="D346" s="7" t="s">
        <v>191</v>
      </c>
      <c r="E346" s="48" t="s">
        <v>697</v>
      </c>
      <c r="F346" s="54"/>
    </row>
    <row r="347" spans="1:17">
      <c r="A347" s="48" t="s">
        <v>394</v>
      </c>
      <c r="B347" s="7" t="s">
        <v>694</v>
      </c>
      <c r="C347" s="8" t="s">
        <v>724</v>
      </c>
      <c r="D347" s="7" t="s">
        <v>191</v>
      </c>
      <c r="E347" s="48" t="s">
        <v>697</v>
      </c>
      <c r="F347" s="54"/>
    </row>
    <row r="348" spans="1:17">
      <c r="A348" s="48" t="s">
        <v>395</v>
      </c>
      <c r="B348" s="7" t="s">
        <v>694</v>
      </c>
      <c r="C348" s="4" t="s">
        <v>725</v>
      </c>
      <c r="D348" s="7" t="s">
        <v>191</v>
      </c>
      <c r="E348" s="48" t="s">
        <v>697</v>
      </c>
      <c r="F348" s="54"/>
    </row>
    <row r="349" spans="1:17">
      <c r="A349" s="48" t="s">
        <v>396</v>
      </c>
      <c r="B349" s="7" t="s">
        <v>694</v>
      </c>
      <c r="C349" s="4" t="s">
        <v>726</v>
      </c>
      <c r="D349" s="7" t="s">
        <v>191</v>
      </c>
      <c r="E349" s="48" t="s">
        <v>697</v>
      </c>
      <c r="F349" s="54"/>
    </row>
    <row r="350" spans="1:17">
      <c r="A350" s="48" t="s">
        <v>397</v>
      </c>
      <c r="B350" s="7" t="s">
        <v>694</v>
      </c>
      <c r="C350" s="8" t="s">
        <v>727</v>
      </c>
      <c r="D350" s="7" t="s">
        <v>283</v>
      </c>
      <c r="E350" s="48" t="s">
        <v>697</v>
      </c>
      <c r="F350" s="54"/>
    </row>
    <row r="351" spans="1:17">
      <c r="A351" s="48" t="s">
        <v>398</v>
      </c>
      <c r="B351" s="7" t="s">
        <v>694</v>
      </c>
      <c r="C351" s="8" t="s">
        <v>728</v>
      </c>
      <c r="D351" s="7" t="s">
        <v>283</v>
      </c>
      <c r="E351" s="48" t="s">
        <v>697</v>
      </c>
      <c r="F351" s="54"/>
    </row>
    <row r="352" spans="1:17" ht="26.4">
      <c r="A352" s="48" t="s">
        <v>399</v>
      </c>
      <c r="B352" s="7" t="s">
        <v>694</v>
      </c>
      <c r="C352" s="8" t="s">
        <v>729</v>
      </c>
      <c r="D352" s="7" t="s">
        <v>322</v>
      </c>
      <c r="E352" s="48" t="s">
        <v>697</v>
      </c>
      <c r="F352" s="54"/>
    </row>
    <row r="353" spans="1:17" s="18" customFormat="1" ht="26.4">
      <c r="A353" s="15" t="s">
        <v>400</v>
      </c>
      <c r="B353" s="16" t="s">
        <v>694</v>
      </c>
      <c r="C353" s="17" t="s">
        <v>730</v>
      </c>
      <c r="D353" s="16" t="s">
        <v>322</v>
      </c>
      <c r="E353" s="15" t="s">
        <v>697</v>
      </c>
      <c r="F353" s="55">
        <v>150</v>
      </c>
      <c r="G353" s="18">
        <v>4.6349999999999998</v>
      </c>
      <c r="H353" s="36"/>
      <c r="J353" s="18">
        <v>7.7809999999999997</v>
      </c>
      <c r="K353" s="36"/>
      <c r="N353" s="36"/>
      <c r="Q353" s="36"/>
    </row>
    <row r="354" spans="1:17" s="18" customFormat="1" ht="26.4">
      <c r="A354" s="15" t="s">
        <v>401</v>
      </c>
      <c r="B354" s="16" t="s">
        <v>694</v>
      </c>
      <c r="C354" s="17" t="s">
        <v>731</v>
      </c>
      <c r="D354" s="16" t="s">
        <v>322</v>
      </c>
      <c r="E354" s="15" t="s">
        <v>697</v>
      </c>
      <c r="F354" s="55">
        <v>374.85</v>
      </c>
      <c r="G354" s="18">
        <v>5.7169999999999996</v>
      </c>
      <c r="H354" s="36"/>
      <c r="J354" s="18">
        <v>1.1779999999999999</v>
      </c>
      <c r="K354" s="36"/>
      <c r="M354" s="18">
        <v>13.382</v>
      </c>
      <c r="N354" s="36"/>
      <c r="Q354" s="36"/>
    </row>
    <row r="355" spans="1:17">
      <c r="A355" s="48" t="s">
        <v>402</v>
      </c>
      <c r="B355" s="7" t="s">
        <v>694</v>
      </c>
      <c r="C355" s="8" t="s">
        <v>403</v>
      </c>
      <c r="D355" s="7" t="s">
        <v>285</v>
      </c>
      <c r="E355" s="48" t="s">
        <v>697</v>
      </c>
      <c r="F355" s="54"/>
    </row>
    <row r="356" spans="1:17">
      <c r="A356" s="48" t="s">
        <v>404</v>
      </c>
      <c r="B356" s="7" t="s">
        <v>694</v>
      </c>
      <c r="C356" s="8" t="s">
        <v>732</v>
      </c>
      <c r="D356" s="7"/>
      <c r="E356" s="48" t="s">
        <v>697</v>
      </c>
      <c r="F356" s="54"/>
    </row>
    <row r="357" spans="1:17">
      <c r="A357" s="48" t="s">
        <v>405</v>
      </c>
      <c r="B357" s="7" t="s">
        <v>694</v>
      </c>
      <c r="C357" s="8" t="s">
        <v>406</v>
      </c>
      <c r="D357" s="7" t="s">
        <v>407</v>
      </c>
      <c r="E357" s="48" t="s">
        <v>697</v>
      </c>
      <c r="F357" s="54"/>
    </row>
    <row r="358" spans="1:17">
      <c r="A358" s="48" t="s">
        <v>408</v>
      </c>
      <c r="B358" s="7" t="s">
        <v>694</v>
      </c>
      <c r="C358" s="8" t="s">
        <v>733</v>
      </c>
      <c r="D358" s="7"/>
      <c r="E358" s="48" t="s">
        <v>734</v>
      </c>
      <c r="F358" s="54"/>
    </row>
    <row r="359" spans="1:17">
      <c r="A359" s="48" t="s">
        <v>409</v>
      </c>
      <c r="B359" s="7" t="s">
        <v>694</v>
      </c>
      <c r="C359" s="8" t="s">
        <v>735</v>
      </c>
      <c r="D359" s="7"/>
      <c r="E359" s="48" t="s">
        <v>734</v>
      </c>
      <c r="F359" s="54"/>
    </row>
    <row r="360" spans="1:17">
      <c r="A360" s="48" t="s">
        <v>410</v>
      </c>
      <c r="B360" s="7" t="s">
        <v>694</v>
      </c>
      <c r="C360" s="8" t="s">
        <v>736</v>
      </c>
      <c r="D360" s="7"/>
      <c r="E360" s="48" t="s">
        <v>737</v>
      </c>
      <c r="F360" s="54"/>
    </row>
    <row r="361" spans="1:17">
      <c r="A361" s="48" t="s">
        <v>411</v>
      </c>
      <c r="B361" s="7" t="s">
        <v>738</v>
      </c>
      <c r="C361" s="8" t="s">
        <v>412</v>
      </c>
      <c r="D361" s="7"/>
      <c r="E361" s="48" t="s">
        <v>734</v>
      </c>
      <c r="F361" s="54"/>
    </row>
    <row r="362" spans="1:17">
      <c r="A362" s="48" t="s">
        <v>413</v>
      </c>
      <c r="B362" s="7" t="s">
        <v>738</v>
      </c>
      <c r="C362" s="8" t="s">
        <v>414</v>
      </c>
      <c r="D362" s="7"/>
      <c r="E362" s="48" t="s">
        <v>734</v>
      </c>
      <c r="F362" s="54"/>
    </row>
    <row r="363" spans="1:17">
      <c r="A363" s="48" t="s">
        <v>415</v>
      </c>
      <c r="B363" s="7" t="s">
        <v>738</v>
      </c>
      <c r="C363" s="8" t="s">
        <v>416</v>
      </c>
      <c r="D363" s="7"/>
      <c r="E363" s="48" t="s">
        <v>734</v>
      </c>
      <c r="F363" s="54"/>
    </row>
    <row r="364" spans="1:17">
      <c r="A364" s="48"/>
      <c r="B364" s="7"/>
      <c r="C364" s="8" t="s">
        <v>639</v>
      </c>
      <c r="D364" s="7"/>
      <c r="E364" s="48"/>
      <c r="F364" s="54"/>
    </row>
    <row r="365" spans="1:17" s="34" customFormat="1">
      <c r="A365" s="30"/>
      <c r="B365" s="31"/>
      <c r="C365" s="27" t="s">
        <v>775</v>
      </c>
      <c r="D365" s="31"/>
      <c r="E365" s="25"/>
      <c r="F365" s="56"/>
      <c r="H365" s="52"/>
      <c r="K365" s="52"/>
      <c r="N365" s="52"/>
      <c r="Q365" s="52"/>
    </row>
    <row r="366" spans="1:17">
      <c r="A366" s="3"/>
      <c r="B366" s="12"/>
      <c r="C366" s="13" t="s">
        <v>739</v>
      </c>
      <c r="D366" s="12"/>
      <c r="E366" s="3"/>
      <c r="F366" s="60"/>
    </row>
    <row r="367" spans="1:17" s="29" customFormat="1">
      <c r="A367" s="32"/>
      <c r="B367" s="32"/>
      <c r="C367" s="27" t="s">
        <v>776</v>
      </c>
      <c r="D367" s="32"/>
      <c r="E367" s="32"/>
      <c r="F367" s="61"/>
      <c r="H367" s="36"/>
      <c r="K367" s="36"/>
      <c r="N367" s="36"/>
      <c r="Q367" s="36"/>
    </row>
    <row r="368" spans="1:17">
      <c r="A368" s="2" t="s">
        <v>20</v>
      </c>
      <c r="B368" s="2" t="s">
        <v>740</v>
      </c>
      <c r="C368" s="14" t="s">
        <v>741</v>
      </c>
      <c r="D368" s="2" t="s">
        <v>742</v>
      </c>
      <c r="E368" s="2" t="s">
        <v>743</v>
      </c>
      <c r="F368" s="47"/>
    </row>
    <row r="369" spans="1:6">
      <c r="A369" s="2" t="s">
        <v>21</v>
      </c>
      <c r="B369" s="2" t="s">
        <v>740</v>
      </c>
      <c r="C369" s="14" t="s">
        <v>744</v>
      </c>
      <c r="D369" s="2" t="s">
        <v>745</v>
      </c>
      <c r="E369" s="2" t="s">
        <v>743</v>
      </c>
      <c r="F369" s="47"/>
    </row>
    <row r="370" spans="1:6">
      <c r="A370" s="2" t="s">
        <v>22</v>
      </c>
      <c r="B370" s="2" t="s">
        <v>740</v>
      </c>
      <c r="C370" s="14" t="s">
        <v>417</v>
      </c>
      <c r="D370" s="2" t="s">
        <v>24</v>
      </c>
      <c r="E370" s="2" t="s">
        <v>743</v>
      </c>
      <c r="F370" s="47"/>
    </row>
    <row r="371" spans="1:6">
      <c r="A371" s="2" t="s">
        <v>28</v>
      </c>
      <c r="B371" s="2" t="s">
        <v>740</v>
      </c>
      <c r="C371" s="14" t="s">
        <v>746</v>
      </c>
      <c r="D371" s="2" t="s">
        <v>29</v>
      </c>
      <c r="E371" s="2" t="s">
        <v>743</v>
      </c>
      <c r="F371" s="47"/>
    </row>
    <row r="372" spans="1:6">
      <c r="A372" s="2" t="s">
        <v>30</v>
      </c>
      <c r="B372" s="2" t="s">
        <v>740</v>
      </c>
      <c r="C372" s="14" t="s">
        <v>418</v>
      </c>
      <c r="D372" s="2" t="s">
        <v>747</v>
      </c>
      <c r="E372" s="2" t="s">
        <v>743</v>
      </c>
      <c r="F372" s="47"/>
    </row>
    <row r="373" spans="1:6">
      <c r="A373" s="48" t="s">
        <v>32</v>
      </c>
      <c r="B373" s="7" t="s">
        <v>475</v>
      </c>
      <c r="C373" s="8" t="s">
        <v>33</v>
      </c>
      <c r="D373" s="7" t="s">
        <v>29</v>
      </c>
      <c r="E373" s="48" t="s">
        <v>478</v>
      </c>
      <c r="F373" s="54"/>
    </row>
    <row r="374" spans="1:6">
      <c r="A374" s="48" t="s">
        <v>40</v>
      </c>
      <c r="B374" s="7" t="s">
        <v>531</v>
      </c>
      <c r="C374" s="8" t="s">
        <v>419</v>
      </c>
      <c r="D374" s="7" t="s">
        <v>24</v>
      </c>
      <c r="E374" s="48" t="s">
        <v>478</v>
      </c>
      <c r="F374" s="54"/>
    </row>
    <row r="375" spans="1:6">
      <c r="A375" s="48" t="s">
        <v>42</v>
      </c>
      <c r="B375" s="7" t="s">
        <v>475</v>
      </c>
      <c r="C375" s="8" t="s">
        <v>489</v>
      </c>
      <c r="D375" s="7" t="s">
        <v>27</v>
      </c>
      <c r="E375" s="48" t="s">
        <v>478</v>
      </c>
      <c r="F375" s="54"/>
    </row>
    <row r="376" spans="1:6" ht="26.4">
      <c r="A376" s="48" t="s">
        <v>44</v>
      </c>
      <c r="B376" s="7" t="s">
        <v>531</v>
      </c>
      <c r="C376" s="8" t="s">
        <v>748</v>
      </c>
      <c r="D376" s="7" t="s">
        <v>45</v>
      </c>
      <c r="E376" s="48" t="s">
        <v>478</v>
      </c>
      <c r="F376" s="54"/>
    </row>
    <row r="377" spans="1:6" ht="26.4">
      <c r="A377" s="48" t="s">
        <v>47</v>
      </c>
      <c r="B377" s="7" t="s">
        <v>531</v>
      </c>
      <c r="C377" s="8" t="s">
        <v>749</v>
      </c>
      <c r="D377" s="7" t="s">
        <v>39</v>
      </c>
      <c r="E377" s="48" t="s">
        <v>478</v>
      </c>
      <c r="F377" s="54"/>
    </row>
    <row r="378" spans="1:6" ht="26.4">
      <c r="A378" s="48" t="s">
        <v>48</v>
      </c>
      <c r="B378" s="7" t="s">
        <v>531</v>
      </c>
      <c r="C378" s="8" t="s">
        <v>750</v>
      </c>
      <c r="D378" s="7" t="s">
        <v>46</v>
      </c>
      <c r="E378" s="48" t="s">
        <v>478</v>
      </c>
      <c r="F378" s="54"/>
    </row>
    <row r="379" spans="1:6" ht="26.4">
      <c r="A379" s="48" t="s">
        <v>49</v>
      </c>
      <c r="B379" s="7" t="s">
        <v>531</v>
      </c>
      <c r="C379" s="8" t="s">
        <v>751</v>
      </c>
      <c r="D379" s="7" t="s">
        <v>50</v>
      </c>
      <c r="E379" s="48" t="s">
        <v>478</v>
      </c>
      <c r="F379" s="54"/>
    </row>
    <row r="380" spans="1:6" ht="26.4">
      <c r="A380" s="48" t="s">
        <v>53</v>
      </c>
      <c r="B380" s="7" t="s">
        <v>531</v>
      </c>
      <c r="C380" s="8" t="s">
        <v>752</v>
      </c>
      <c r="D380" s="7" t="s">
        <v>45</v>
      </c>
      <c r="E380" s="48" t="s">
        <v>478</v>
      </c>
      <c r="F380" s="54"/>
    </row>
    <row r="381" spans="1:6" ht="26.4">
      <c r="A381" s="48" t="s">
        <v>54</v>
      </c>
      <c r="B381" s="7" t="s">
        <v>531</v>
      </c>
      <c r="C381" s="8" t="s">
        <v>753</v>
      </c>
      <c r="D381" s="7" t="s">
        <v>39</v>
      </c>
      <c r="E381" s="48" t="s">
        <v>478</v>
      </c>
      <c r="F381" s="54"/>
    </row>
    <row r="382" spans="1:6" ht="26.4">
      <c r="A382" s="48">
        <v>711045</v>
      </c>
      <c r="B382" s="7" t="s">
        <v>531</v>
      </c>
      <c r="C382" s="8" t="s">
        <v>754</v>
      </c>
      <c r="D382" s="7" t="s">
        <v>46</v>
      </c>
      <c r="E382" s="48" t="s">
        <v>478</v>
      </c>
      <c r="F382" s="54"/>
    </row>
    <row r="383" spans="1:6" ht="26.4">
      <c r="A383" s="48" t="s">
        <v>63</v>
      </c>
      <c r="B383" s="7" t="s">
        <v>531</v>
      </c>
      <c r="C383" s="8" t="s">
        <v>755</v>
      </c>
      <c r="D383" s="7" t="s">
        <v>64</v>
      </c>
      <c r="E383" s="48" t="s">
        <v>478</v>
      </c>
      <c r="F383" s="54"/>
    </row>
    <row r="384" spans="1:6" ht="26.4">
      <c r="A384" s="48">
        <v>711056</v>
      </c>
      <c r="B384" s="7" t="s">
        <v>531</v>
      </c>
      <c r="C384" s="8" t="s">
        <v>508</v>
      </c>
      <c r="D384" s="7" t="s">
        <v>61</v>
      </c>
      <c r="E384" s="48" t="s">
        <v>478</v>
      </c>
      <c r="F384" s="54"/>
    </row>
    <row r="385" spans="1:6" ht="26.4">
      <c r="A385" s="48" t="s">
        <v>67</v>
      </c>
      <c r="B385" s="7" t="s">
        <v>475</v>
      </c>
      <c r="C385" s="8" t="s">
        <v>509</v>
      </c>
      <c r="D385" s="7" t="s">
        <v>29</v>
      </c>
      <c r="E385" s="48" t="s">
        <v>478</v>
      </c>
      <c r="F385" s="54"/>
    </row>
    <row r="386" spans="1:6" ht="26.4">
      <c r="A386" s="48" t="s">
        <v>68</v>
      </c>
      <c r="B386" s="7" t="s">
        <v>475</v>
      </c>
      <c r="C386" s="8" t="s">
        <v>510</v>
      </c>
      <c r="D386" s="7" t="s">
        <v>27</v>
      </c>
      <c r="E386" s="48" t="s">
        <v>478</v>
      </c>
      <c r="F386" s="54"/>
    </row>
    <row r="387" spans="1:6">
      <c r="A387" s="48" t="s">
        <v>70</v>
      </c>
      <c r="B387" s="7" t="s">
        <v>531</v>
      </c>
      <c r="C387" s="8" t="s">
        <v>756</v>
      </c>
      <c r="D387" s="7" t="s">
        <v>29</v>
      </c>
      <c r="E387" s="48" t="s">
        <v>478</v>
      </c>
      <c r="F387" s="54"/>
    </row>
    <row r="388" spans="1:6">
      <c r="A388" s="48" t="s">
        <v>71</v>
      </c>
      <c r="B388" s="7" t="s">
        <v>475</v>
      </c>
      <c r="C388" s="8" t="s">
        <v>513</v>
      </c>
      <c r="D388" s="7" t="s">
        <v>486</v>
      </c>
      <c r="E388" s="48" t="s">
        <v>478</v>
      </c>
      <c r="F388" s="54"/>
    </row>
    <row r="389" spans="1:6">
      <c r="A389" s="48" t="s">
        <v>72</v>
      </c>
      <c r="B389" s="7" t="s">
        <v>531</v>
      </c>
      <c r="C389" s="8" t="s">
        <v>420</v>
      </c>
      <c r="D389" s="7" t="s">
        <v>46</v>
      </c>
      <c r="E389" s="48" t="s">
        <v>478</v>
      </c>
      <c r="F389" s="54"/>
    </row>
    <row r="390" spans="1:6">
      <c r="A390" s="48" t="s">
        <v>757</v>
      </c>
      <c r="B390" s="7" t="s">
        <v>531</v>
      </c>
      <c r="C390" s="8" t="s">
        <v>758</v>
      </c>
      <c r="D390" s="7" t="s">
        <v>39</v>
      </c>
      <c r="E390" s="48" t="s">
        <v>478</v>
      </c>
      <c r="F390" s="54"/>
    </row>
    <row r="391" spans="1:6">
      <c r="A391" s="48" t="s">
        <v>78</v>
      </c>
      <c r="B391" s="7" t="s">
        <v>531</v>
      </c>
      <c r="C391" s="8" t="s">
        <v>759</v>
      </c>
      <c r="D391" s="7" t="s">
        <v>27</v>
      </c>
      <c r="E391" s="48" t="s">
        <v>478</v>
      </c>
      <c r="F391" s="54"/>
    </row>
    <row r="392" spans="1:6">
      <c r="A392" s="48" t="s">
        <v>80</v>
      </c>
      <c r="B392" s="7" t="s">
        <v>531</v>
      </c>
      <c r="C392" s="8" t="s">
        <v>760</v>
      </c>
      <c r="D392" s="7" t="s">
        <v>39</v>
      </c>
      <c r="E392" s="48" t="s">
        <v>478</v>
      </c>
      <c r="F392" s="54"/>
    </row>
    <row r="393" spans="1:6">
      <c r="A393" s="48" t="s">
        <v>82</v>
      </c>
      <c r="B393" s="7" t="s">
        <v>475</v>
      </c>
      <c r="C393" s="8" t="s">
        <v>520</v>
      </c>
      <c r="D393" s="7" t="s">
        <v>24</v>
      </c>
      <c r="E393" s="48" t="s">
        <v>478</v>
      </c>
      <c r="F393" s="54"/>
    </row>
    <row r="394" spans="1:6">
      <c r="A394" s="48" t="s">
        <v>83</v>
      </c>
      <c r="B394" s="7" t="s">
        <v>475</v>
      </c>
      <c r="C394" s="8" t="s">
        <v>521</v>
      </c>
      <c r="D394" s="7" t="s">
        <v>29</v>
      </c>
      <c r="E394" s="48" t="s">
        <v>478</v>
      </c>
      <c r="F394" s="54"/>
    </row>
    <row r="395" spans="1:6" ht="26.4">
      <c r="A395" s="48" t="s">
        <v>87</v>
      </c>
      <c r="B395" s="7" t="s">
        <v>475</v>
      </c>
      <c r="C395" s="8" t="s">
        <v>761</v>
      </c>
      <c r="D395" s="4" t="s">
        <v>89</v>
      </c>
      <c r="E395" s="48" t="s">
        <v>478</v>
      </c>
      <c r="F395" s="54"/>
    </row>
    <row r="396" spans="1:6" ht="26.4">
      <c r="A396" s="48" t="s">
        <v>90</v>
      </c>
      <c r="B396" s="7" t="s">
        <v>475</v>
      </c>
      <c r="C396" s="8" t="s">
        <v>522</v>
      </c>
      <c r="D396" s="4" t="s">
        <v>86</v>
      </c>
      <c r="E396" s="48" t="s">
        <v>478</v>
      </c>
      <c r="F396" s="54"/>
    </row>
    <row r="397" spans="1:6">
      <c r="A397" s="48">
        <v>711121</v>
      </c>
      <c r="B397" s="7" t="s">
        <v>531</v>
      </c>
      <c r="C397" s="8" t="s">
        <v>421</v>
      </c>
      <c r="D397" s="4" t="s">
        <v>92</v>
      </c>
      <c r="E397" s="48" t="s">
        <v>478</v>
      </c>
      <c r="F397" s="54"/>
    </row>
    <row r="398" spans="1:6" ht="26.4">
      <c r="A398" s="48" t="s">
        <v>96</v>
      </c>
      <c r="B398" s="7" t="s">
        <v>475</v>
      </c>
      <c r="C398" s="8" t="s">
        <v>523</v>
      </c>
      <c r="D398" s="7" t="s">
        <v>50</v>
      </c>
      <c r="E398" s="48" t="s">
        <v>478</v>
      </c>
      <c r="F398" s="54"/>
    </row>
    <row r="399" spans="1:6" ht="26.4">
      <c r="A399" s="48" t="s">
        <v>99</v>
      </c>
      <c r="B399" s="7" t="s">
        <v>531</v>
      </c>
      <c r="C399" s="8" t="s">
        <v>762</v>
      </c>
      <c r="D399" s="7" t="s">
        <v>95</v>
      </c>
      <c r="E399" s="48" t="s">
        <v>478</v>
      </c>
      <c r="F399" s="54"/>
    </row>
    <row r="400" spans="1:6" ht="26.4">
      <c r="A400" s="48" t="s">
        <v>100</v>
      </c>
      <c r="B400" s="7" t="s">
        <v>531</v>
      </c>
      <c r="C400" s="8" t="s">
        <v>763</v>
      </c>
      <c r="D400" s="7" t="s">
        <v>98</v>
      </c>
      <c r="E400" s="48" t="s">
        <v>478</v>
      </c>
      <c r="F400" s="54"/>
    </row>
    <row r="401" spans="1:17">
      <c r="A401" s="48">
        <v>711131</v>
      </c>
      <c r="B401" s="7" t="s">
        <v>475</v>
      </c>
      <c r="C401" s="4" t="s">
        <v>101</v>
      </c>
      <c r="D401" s="7" t="s">
        <v>102</v>
      </c>
      <c r="E401" s="48" t="s">
        <v>478</v>
      </c>
      <c r="F401" s="54"/>
    </row>
    <row r="402" spans="1:17" ht="26.4">
      <c r="A402" s="48" t="s">
        <v>422</v>
      </c>
      <c r="B402" s="7" t="s">
        <v>531</v>
      </c>
      <c r="C402" s="8" t="s">
        <v>764</v>
      </c>
      <c r="D402" s="7" t="s">
        <v>119</v>
      </c>
      <c r="E402" s="48" t="s">
        <v>478</v>
      </c>
      <c r="F402" s="54"/>
    </row>
    <row r="403" spans="1:17" ht="26.4">
      <c r="A403" s="48" t="s">
        <v>106</v>
      </c>
      <c r="B403" s="7" t="s">
        <v>475</v>
      </c>
      <c r="C403" s="8" t="s">
        <v>528</v>
      </c>
      <c r="D403" s="7" t="s">
        <v>46</v>
      </c>
      <c r="E403" s="48" t="s">
        <v>478</v>
      </c>
      <c r="F403" s="54"/>
    </row>
    <row r="404" spans="1:17" ht="26.4">
      <c r="A404" s="48" t="s">
        <v>107</v>
      </c>
      <c r="B404" s="7" t="s">
        <v>475</v>
      </c>
      <c r="C404" s="8" t="s">
        <v>529</v>
      </c>
      <c r="D404" s="7" t="s">
        <v>39</v>
      </c>
      <c r="E404" s="48" t="s">
        <v>478</v>
      </c>
      <c r="F404" s="54"/>
    </row>
    <row r="405" spans="1:17">
      <c r="A405" s="48" t="s">
        <v>112</v>
      </c>
      <c r="B405" s="7" t="s">
        <v>475</v>
      </c>
      <c r="C405" s="8" t="s">
        <v>533</v>
      </c>
      <c r="D405" s="7"/>
      <c r="E405" s="48" t="s">
        <v>478</v>
      </c>
      <c r="F405" s="54"/>
    </row>
    <row r="406" spans="1:17" ht="26.4">
      <c r="A406" s="48" t="s">
        <v>125</v>
      </c>
      <c r="B406" s="7" t="s">
        <v>475</v>
      </c>
      <c r="C406" s="8" t="s">
        <v>765</v>
      </c>
      <c r="D406" s="7" t="s">
        <v>423</v>
      </c>
      <c r="E406" s="48" t="s">
        <v>478</v>
      </c>
      <c r="F406" s="54"/>
    </row>
    <row r="407" spans="1:17">
      <c r="A407" s="48"/>
      <c r="B407" s="7"/>
      <c r="C407" s="8" t="s">
        <v>766</v>
      </c>
      <c r="D407" s="4"/>
      <c r="E407" s="4"/>
      <c r="F407" s="62"/>
    </row>
    <row r="408" spans="1:17" s="29" customFormat="1">
      <c r="A408" s="32"/>
      <c r="B408" s="32"/>
      <c r="C408" s="27" t="s">
        <v>777</v>
      </c>
      <c r="D408" s="32"/>
      <c r="E408" s="32"/>
      <c r="F408" s="61"/>
      <c r="H408" s="36"/>
      <c r="K408" s="36"/>
      <c r="N408" s="36"/>
      <c r="Q408" s="36"/>
    </row>
    <row r="409" spans="1:17">
      <c r="A409" s="4"/>
      <c r="B409" s="4"/>
      <c r="C409" s="4"/>
      <c r="D409" s="5"/>
      <c r="E409" s="5"/>
      <c r="F409" s="63"/>
    </row>
    <row r="410" spans="1:17">
      <c r="A410" s="4"/>
      <c r="B410" s="4"/>
      <c r="C410" s="4"/>
      <c r="D410" s="4"/>
      <c r="E410" s="4"/>
      <c r="F410" s="62"/>
    </row>
    <row r="411" spans="1:17" s="29" customFormat="1">
      <c r="A411" s="32" t="s">
        <v>767</v>
      </c>
      <c r="B411" s="32"/>
      <c r="C411" s="32"/>
      <c r="D411" s="32"/>
      <c r="E411" s="32"/>
      <c r="F411" s="61"/>
      <c r="H411" s="36"/>
      <c r="K411" s="36"/>
      <c r="N411" s="36"/>
      <c r="Q411" s="36"/>
    </row>
    <row r="412" spans="1:17">
      <c r="A412" s="4"/>
      <c r="B412" s="4"/>
      <c r="C412" s="4"/>
      <c r="D412" s="4"/>
      <c r="E412" s="4"/>
      <c r="F412" s="62"/>
    </row>
    <row r="413" spans="1:17">
      <c r="A413" s="4"/>
      <c r="B413" s="4"/>
      <c r="C413" s="4"/>
      <c r="D413" s="4"/>
      <c r="E413" s="4"/>
      <c r="F413" s="62"/>
    </row>
    <row r="414" spans="1:17">
      <c r="A414" s="4"/>
      <c r="B414" s="4"/>
      <c r="C414" s="4"/>
      <c r="D414" s="4"/>
      <c r="E414" s="4"/>
      <c r="F414" s="62"/>
    </row>
    <row r="415" spans="1:17">
      <c r="A415" s="4"/>
      <c r="B415" s="4"/>
      <c r="C415" s="4"/>
      <c r="D415" s="4"/>
      <c r="E415" s="4"/>
      <c r="F415" s="62"/>
    </row>
    <row r="416" spans="1:17">
      <c r="A416" s="4"/>
      <c r="B416" s="4"/>
      <c r="C416" s="4"/>
      <c r="D416" s="4"/>
      <c r="E416" s="4"/>
      <c r="F416" s="62"/>
    </row>
    <row r="417" spans="1:6">
      <c r="A417" s="4"/>
      <c r="B417" s="4"/>
      <c r="C417" s="4"/>
      <c r="D417" s="4"/>
      <c r="E417" s="4"/>
      <c r="F417" s="62"/>
    </row>
    <row r="418" spans="1:6">
      <c r="A418" s="4"/>
      <c r="B418" s="4"/>
      <c r="C418" s="4"/>
      <c r="D418" s="4"/>
      <c r="E418" s="4"/>
      <c r="F418" s="62"/>
    </row>
    <row r="419" spans="1:6">
      <c r="A419" s="4"/>
      <c r="B419" s="4"/>
      <c r="C419" s="4"/>
      <c r="D419" s="4"/>
      <c r="E419" s="4"/>
      <c r="F419" s="62"/>
    </row>
    <row r="420" spans="1:6">
      <c r="A420" s="4"/>
      <c r="B420" s="4"/>
      <c r="C420" s="4"/>
      <c r="D420" s="4"/>
      <c r="E420" s="4"/>
      <c r="F420" s="62"/>
    </row>
    <row r="421" spans="1:6">
      <c r="A421" s="4"/>
      <c r="B421" s="4"/>
      <c r="C421" s="4"/>
      <c r="D421" s="4"/>
      <c r="E421" s="4"/>
      <c r="F421" s="62"/>
    </row>
    <row r="422" spans="1:6">
      <c r="A422" s="4"/>
      <c r="B422" s="4"/>
      <c r="C422" s="4"/>
      <c r="D422" s="4"/>
      <c r="E422" s="4"/>
      <c r="F422" s="62"/>
    </row>
    <row r="423" spans="1:6">
      <c r="A423" s="4"/>
      <c r="B423" s="4"/>
      <c r="C423" s="4"/>
      <c r="D423" s="4"/>
      <c r="E423" s="4"/>
      <c r="F423" s="62"/>
    </row>
    <row r="424" spans="1:6">
      <c r="A424" s="4"/>
      <c r="B424" s="4"/>
      <c r="C424" s="4"/>
      <c r="D424" s="4"/>
      <c r="E424" s="4"/>
      <c r="F424" s="62"/>
    </row>
    <row r="425" spans="1:6">
      <c r="A425" s="4"/>
      <c r="B425" s="4"/>
      <c r="C425" s="4"/>
      <c r="D425" s="4"/>
      <c r="E425" s="4"/>
      <c r="F425" s="62"/>
    </row>
    <row r="426" spans="1:6">
      <c r="A426" s="4"/>
      <c r="B426" s="4"/>
      <c r="C426" s="4"/>
      <c r="D426" s="4"/>
      <c r="E426" s="4"/>
      <c r="F426" s="62"/>
    </row>
    <row r="427" spans="1:6">
      <c r="A427" s="4"/>
      <c r="B427" s="4"/>
      <c r="C427" s="4"/>
      <c r="D427" s="4"/>
      <c r="E427" s="4"/>
      <c r="F427" s="62"/>
    </row>
    <row r="428" spans="1:6">
      <c r="A428" s="4"/>
      <c r="B428" s="4"/>
      <c r="C428" s="4"/>
      <c r="D428" s="4"/>
      <c r="E428" s="4"/>
      <c r="F428" s="62"/>
    </row>
    <row r="429" spans="1:6">
      <c r="A429" s="4"/>
      <c r="B429" s="4"/>
      <c r="C429" s="4"/>
      <c r="D429" s="4"/>
      <c r="E429" s="4"/>
      <c r="F429" s="62"/>
    </row>
    <row r="430" spans="1:6">
      <c r="A430" s="4"/>
      <c r="B430" s="4"/>
      <c r="C430" s="4"/>
      <c r="D430" s="4"/>
      <c r="E430" s="4"/>
      <c r="F430" s="62"/>
    </row>
    <row r="431" spans="1:6">
      <c r="A431" s="4"/>
      <c r="B431" s="4"/>
      <c r="C431" s="4"/>
      <c r="D431" s="4"/>
      <c r="E431" s="4"/>
      <c r="F431" s="62"/>
    </row>
    <row r="432" spans="1:6">
      <c r="A432" s="4"/>
      <c r="B432" s="4"/>
      <c r="C432" s="4"/>
      <c r="D432" s="4"/>
      <c r="E432" s="4"/>
      <c r="F432" s="62"/>
    </row>
    <row r="433" spans="1:6">
      <c r="A433" s="4"/>
      <c r="B433" s="4"/>
      <c r="C433" s="4"/>
      <c r="D433" s="4"/>
      <c r="E433" s="4"/>
      <c r="F433" s="62"/>
    </row>
    <row r="434" spans="1:6">
      <c r="A434" s="4"/>
      <c r="B434" s="4"/>
      <c r="C434" s="4"/>
      <c r="D434" s="4"/>
      <c r="E434" s="4"/>
      <c r="F434" s="62"/>
    </row>
    <row r="435" spans="1:6">
      <c r="A435" s="4"/>
      <c r="B435" s="4"/>
      <c r="C435" s="4"/>
      <c r="D435" s="4"/>
      <c r="E435" s="4"/>
      <c r="F435" s="62"/>
    </row>
    <row r="436" spans="1:6">
      <c r="A436" s="4"/>
      <c r="B436" s="4"/>
      <c r="C436" s="4"/>
      <c r="D436" s="4"/>
      <c r="E436" s="4"/>
      <c r="F436" s="62"/>
    </row>
    <row r="437" spans="1:6">
      <c r="A437" s="4"/>
      <c r="B437" s="4"/>
      <c r="C437" s="4"/>
      <c r="D437" s="4"/>
      <c r="E437" s="4"/>
      <c r="F437" s="62"/>
    </row>
    <row r="438" spans="1:6">
      <c r="A438" s="4"/>
      <c r="B438" s="4"/>
      <c r="C438" s="4"/>
      <c r="D438" s="4"/>
      <c r="E438" s="4"/>
      <c r="F438" s="62"/>
    </row>
    <row r="439" spans="1:6">
      <c r="A439" s="4"/>
      <c r="B439" s="4"/>
      <c r="C439" s="4"/>
      <c r="D439" s="4"/>
      <c r="E439" s="4"/>
      <c r="F439" s="62"/>
    </row>
    <row r="440" spans="1:6">
      <c r="A440" s="4"/>
      <c r="B440" s="4"/>
      <c r="C440" s="4"/>
      <c r="D440" s="4"/>
      <c r="E440" s="4"/>
      <c r="F440" s="62"/>
    </row>
    <row r="441" spans="1:6">
      <c r="A441" s="4"/>
      <c r="B441" s="4"/>
      <c r="C441" s="4"/>
      <c r="D441" s="4"/>
      <c r="E441" s="4"/>
      <c r="F441" s="62"/>
    </row>
    <row r="442" spans="1:6">
      <c r="A442" s="4"/>
      <c r="B442" s="4"/>
      <c r="C442" s="4"/>
      <c r="D442" s="4"/>
      <c r="E442" s="4"/>
      <c r="F442" s="62"/>
    </row>
    <row r="443" spans="1:6">
      <c r="A443" s="4"/>
      <c r="B443" s="4"/>
      <c r="C443" s="4"/>
      <c r="D443" s="4"/>
      <c r="E443" s="4"/>
      <c r="F443" s="62"/>
    </row>
    <row r="444" spans="1:6">
      <c r="A444" s="4"/>
      <c r="B444" s="4"/>
      <c r="C444" s="4"/>
      <c r="D444" s="4"/>
      <c r="E444" s="4"/>
      <c r="F444" s="62"/>
    </row>
    <row r="445" spans="1:6">
      <c r="A445" s="4"/>
      <c r="B445" s="4"/>
      <c r="C445" s="4"/>
      <c r="D445" s="4"/>
      <c r="E445" s="4"/>
      <c r="F445" s="62"/>
    </row>
    <row r="446" spans="1:6">
      <c r="A446" s="4"/>
      <c r="B446" s="4"/>
      <c r="C446" s="4"/>
      <c r="D446" s="4"/>
      <c r="E446" s="4"/>
      <c r="F446" s="62"/>
    </row>
    <row r="447" spans="1:6">
      <c r="A447" s="4"/>
      <c r="B447" s="4"/>
      <c r="C447" s="4"/>
      <c r="D447" s="4"/>
      <c r="E447" s="4"/>
      <c r="F447" s="62"/>
    </row>
    <row r="448" spans="1:6">
      <c r="A448" s="4"/>
      <c r="B448" s="4"/>
      <c r="C448" s="4"/>
      <c r="D448" s="4"/>
      <c r="E448" s="4"/>
      <c r="F448" s="62"/>
    </row>
    <row r="449" spans="1:6">
      <c r="A449" s="4"/>
      <c r="B449" s="4"/>
      <c r="C449" s="4"/>
      <c r="D449" s="4"/>
      <c r="E449" s="4"/>
      <c r="F449" s="62"/>
    </row>
    <row r="450" spans="1:6">
      <c r="A450" s="4"/>
      <c r="B450" s="4"/>
      <c r="C450" s="4"/>
      <c r="D450" s="4"/>
      <c r="E450" s="4"/>
      <c r="F450" s="62"/>
    </row>
    <row r="451" spans="1:6">
      <c r="A451" s="4"/>
      <c r="B451" s="4"/>
      <c r="C451" s="4"/>
      <c r="D451" s="4"/>
      <c r="E451" s="4"/>
      <c r="F451" s="62"/>
    </row>
    <row r="452" spans="1:6">
      <c r="A452" s="4"/>
      <c r="B452" s="4"/>
      <c r="C452" s="4"/>
      <c r="D452" s="4"/>
      <c r="E452" s="4"/>
      <c r="F452" s="62"/>
    </row>
    <row r="453" spans="1:6">
      <c r="A453" s="4"/>
      <c r="B453" s="4"/>
      <c r="C453" s="4"/>
      <c r="D453" s="4"/>
      <c r="E453" s="4"/>
      <c r="F453" s="62"/>
    </row>
    <row r="454" spans="1:6">
      <c r="A454" s="4"/>
      <c r="B454" s="4"/>
      <c r="C454" s="4"/>
      <c r="D454" s="4"/>
      <c r="E454" s="4"/>
      <c r="F454" s="62"/>
    </row>
    <row r="455" spans="1:6">
      <c r="A455" s="4"/>
      <c r="B455" s="4"/>
      <c r="C455" s="4"/>
      <c r="D455" s="4"/>
      <c r="E455" s="4"/>
      <c r="F455" s="62"/>
    </row>
    <row r="456" spans="1:6">
      <c r="A456" s="4"/>
      <c r="B456" s="4"/>
      <c r="C456" s="4"/>
      <c r="D456" s="4"/>
      <c r="E456" s="4"/>
      <c r="F456" s="62"/>
    </row>
    <row r="457" spans="1:6">
      <c r="A457" s="4"/>
      <c r="B457" s="4"/>
      <c r="C457" s="4"/>
      <c r="D457" s="4"/>
      <c r="E457" s="4"/>
      <c r="F457" s="62"/>
    </row>
    <row r="458" spans="1:6">
      <c r="A458" s="4"/>
      <c r="B458" s="4"/>
      <c r="C458" s="4"/>
      <c r="D458" s="4"/>
      <c r="E458" s="4"/>
      <c r="F458" s="62"/>
    </row>
    <row r="459" spans="1:6">
      <c r="A459" s="4"/>
      <c r="B459" s="4"/>
      <c r="C459" s="4"/>
      <c r="D459" s="4"/>
      <c r="E459" s="4"/>
      <c r="F459" s="62"/>
    </row>
    <row r="460" spans="1:6">
      <c r="A460" s="4"/>
      <c r="B460" s="4"/>
      <c r="C460" s="4"/>
      <c r="D460" s="4"/>
      <c r="E460" s="4"/>
      <c r="F460" s="62"/>
    </row>
    <row r="461" spans="1:6">
      <c r="A461" s="4"/>
      <c r="B461" s="4"/>
      <c r="C461" s="4"/>
      <c r="D461" s="4"/>
      <c r="E461" s="4"/>
      <c r="F461" s="62"/>
    </row>
    <row r="462" spans="1:6">
      <c r="A462" s="4"/>
      <c r="B462" s="4"/>
      <c r="C462" s="4"/>
      <c r="D462" s="4"/>
      <c r="E462" s="4"/>
      <c r="F462" s="62"/>
    </row>
    <row r="463" spans="1:6">
      <c r="A463" s="4"/>
      <c r="B463" s="4"/>
      <c r="C463" s="4"/>
      <c r="D463" s="4"/>
      <c r="E463" s="4"/>
      <c r="F463" s="62"/>
    </row>
    <row r="464" spans="1:6">
      <c r="A464" s="4"/>
      <c r="B464" s="4"/>
      <c r="C464" s="4"/>
      <c r="D464" s="4"/>
      <c r="E464" s="4"/>
      <c r="F464" s="62"/>
    </row>
    <row r="465" spans="1:6">
      <c r="A465" s="4"/>
      <c r="B465" s="4"/>
      <c r="C465" s="4"/>
      <c r="D465" s="4"/>
      <c r="E465" s="4"/>
      <c r="F465" s="62"/>
    </row>
    <row r="466" spans="1:6">
      <c r="A466" s="4"/>
      <c r="B466" s="4"/>
      <c r="C466" s="4"/>
      <c r="D466" s="4"/>
      <c r="E466" s="4"/>
      <c r="F466" s="62"/>
    </row>
    <row r="467" spans="1:6">
      <c r="A467" s="4"/>
      <c r="B467" s="4"/>
      <c r="C467" s="4"/>
      <c r="D467" s="4"/>
      <c r="E467" s="4"/>
      <c r="F467" s="62"/>
    </row>
    <row r="468" spans="1:6">
      <c r="A468" s="4"/>
      <c r="B468" s="4"/>
      <c r="C468" s="4"/>
      <c r="D468" s="4"/>
      <c r="E468" s="4"/>
      <c r="F468" s="62"/>
    </row>
    <row r="469" spans="1:6">
      <c r="A469" s="4"/>
      <c r="B469" s="4"/>
      <c r="C469" s="4"/>
      <c r="D469" s="4"/>
      <c r="E469" s="4"/>
      <c r="F469" s="62"/>
    </row>
    <row r="470" spans="1:6">
      <c r="A470" s="4"/>
      <c r="B470" s="4"/>
      <c r="C470" s="4"/>
      <c r="D470" s="4"/>
      <c r="E470" s="4"/>
      <c r="F470" s="62"/>
    </row>
    <row r="471" spans="1:6">
      <c r="A471" s="4"/>
      <c r="B471" s="4"/>
      <c r="C471" s="4"/>
      <c r="D471" s="4"/>
      <c r="E471" s="4"/>
      <c r="F471" s="62"/>
    </row>
    <row r="472" spans="1:6">
      <c r="A472" s="4"/>
      <c r="B472" s="4"/>
      <c r="C472" s="4"/>
      <c r="D472" s="4"/>
      <c r="E472" s="4"/>
      <c r="F472" s="62"/>
    </row>
    <row r="473" spans="1:6">
      <c r="A473" s="4"/>
      <c r="B473" s="4"/>
      <c r="C473" s="4"/>
      <c r="D473" s="4"/>
      <c r="E473" s="4"/>
      <c r="F473" s="62"/>
    </row>
    <row r="474" spans="1:6">
      <c r="A474" s="4"/>
      <c r="B474" s="4"/>
      <c r="C474" s="4"/>
      <c r="D474" s="4"/>
      <c r="E474" s="4"/>
      <c r="F474" s="62"/>
    </row>
    <row r="475" spans="1:6">
      <c r="A475" s="4"/>
      <c r="B475" s="4"/>
      <c r="C475" s="4"/>
      <c r="D475" s="4"/>
      <c r="E475" s="4"/>
      <c r="F475" s="62"/>
    </row>
    <row r="476" spans="1:6">
      <c r="A476" s="4"/>
      <c r="B476" s="4"/>
      <c r="C476" s="4"/>
      <c r="D476" s="4"/>
      <c r="E476" s="4"/>
      <c r="F476" s="62"/>
    </row>
    <row r="477" spans="1:6">
      <c r="A477" s="4"/>
      <c r="B477" s="4"/>
      <c r="C477" s="4"/>
      <c r="D477" s="4"/>
      <c r="E477" s="4"/>
      <c r="F477" s="62"/>
    </row>
    <row r="478" spans="1:6">
      <c r="A478" s="4"/>
      <c r="B478" s="4"/>
      <c r="C478" s="4"/>
      <c r="D478" s="4"/>
      <c r="E478" s="4"/>
      <c r="F478" s="62"/>
    </row>
    <row r="479" spans="1:6">
      <c r="A479" s="4"/>
      <c r="B479" s="4"/>
      <c r="C479" s="4"/>
      <c r="D479" s="4"/>
      <c r="E479" s="4"/>
      <c r="F479" s="62"/>
    </row>
    <row r="480" spans="1:6">
      <c r="A480" s="4"/>
      <c r="B480" s="4"/>
      <c r="C480" s="4"/>
      <c r="D480" s="4"/>
      <c r="E480" s="4"/>
      <c r="F480" s="62"/>
    </row>
    <row r="481" spans="1:6">
      <c r="A481" s="4"/>
      <c r="B481" s="4"/>
      <c r="C481" s="4"/>
      <c r="D481" s="4"/>
      <c r="E481" s="4"/>
      <c r="F481" s="62"/>
    </row>
    <row r="482" spans="1:6">
      <c r="A482" s="4"/>
      <c r="B482" s="4"/>
      <c r="C482" s="4"/>
      <c r="D482" s="4"/>
      <c r="E482" s="4"/>
      <c r="F482" s="62"/>
    </row>
    <row r="483" spans="1:6">
      <c r="A483" s="4"/>
      <c r="B483" s="4"/>
      <c r="C483" s="4"/>
      <c r="D483" s="4"/>
      <c r="E483" s="4"/>
      <c r="F483" s="62"/>
    </row>
    <row r="484" spans="1:6">
      <c r="A484" s="4"/>
      <c r="B484" s="4"/>
      <c r="C484" s="4"/>
      <c r="D484" s="4"/>
      <c r="E484" s="4"/>
      <c r="F484" s="62"/>
    </row>
    <row r="485" spans="1:6">
      <c r="A485" s="4"/>
      <c r="B485" s="4"/>
      <c r="C485" s="4"/>
      <c r="D485" s="4"/>
      <c r="E485" s="4"/>
      <c r="F485" s="62"/>
    </row>
    <row r="486" spans="1:6">
      <c r="A486" s="4"/>
      <c r="B486" s="4"/>
      <c r="C486" s="4"/>
      <c r="D486" s="4"/>
      <c r="E486" s="4"/>
      <c r="F486" s="62"/>
    </row>
    <row r="487" spans="1:6">
      <c r="A487" s="4"/>
      <c r="B487" s="4"/>
      <c r="C487" s="4"/>
      <c r="D487" s="4"/>
      <c r="E487" s="4"/>
      <c r="F487" s="62"/>
    </row>
    <row r="488" spans="1:6">
      <c r="A488" s="4"/>
      <c r="B488" s="4"/>
      <c r="C488" s="4"/>
      <c r="D488" s="4"/>
      <c r="E488" s="4"/>
      <c r="F488" s="62"/>
    </row>
    <row r="489" spans="1:6">
      <c r="A489" s="4"/>
      <c r="B489" s="4"/>
      <c r="C489" s="4"/>
      <c r="D489" s="4"/>
      <c r="E489" s="4"/>
      <c r="F489" s="62"/>
    </row>
    <row r="490" spans="1:6">
      <c r="A490" s="4"/>
      <c r="B490" s="4"/>
      <c r="C490" s="4"/>
      <c r="D490" s="4"/>
      <c r="E490" s="4"/>
      <c r="F490" s="62"/>
    </row>
    <row r="491" spans="1:6">
      <c r="A491" s="4"/>
      <c r="B491" s="4"/>
      <c r="C491" s="4"/>
      <c r="D491" s="4"/>
      <c r="E491" s="4"/>
      <c r="F491" s="62"/>
    </row>
    <row r="492" spans="1:6">
      <c r="A492" s="4"/>
      <c r="B492" s="4"/>
      <c r="C492" s="4"/>
      <c r="D492" s="4"/>
      <c r="E492" s="4"/>
      <c r="F492" s="62"/>
    </row>
    <row r="493" spans="1:6">
      <c r="A493" s="4"/>
      <c r="B493" s="4"/>
      <c r="C493" s="4"/>
      <c r="D493" s="4"/>
      <c r="E493" s="4"/>
      <c r="F493" s="62"/>
    </row>
    <row r="494" spans="1:6">
      <c r="A494" s="4"/>
      <c r="B494" s="4"/>
      <c r="C494" s="4"/>
      <c r="D494" s="4"/>
      <c r="E494" s="4"/>
      <c r="F494" s="62"/>
    </row>
    <row r="495" spans="1:6">
      <c r="A495" s="4"/>
      <c r="B495" s="4"/>
      <c r="C495" s="4"/>
      <c r="D495" s="4"/>
      <c r="E495" s="4"/>
      <c r="F495" s="62"/>
    </row>
    <row r="496" spans="1:6">
      <c r="A496" s="4"/>
      <c r="B496" s="4"/>
      <c r="C496" s="4"/>
      <c r="D496" s="4"/>
      <c r="E496" s="4"/>
      <c r="F496" s="62"/>
    </row>
    <row r="497" spans="1:6">
      <c r="A497" s="4"/>
      <c r="B497" s="4"/>
      <c r="C497" s="4"/>
      <c r="D497" s="4"/>
      <c r="E497" s="4"/>
      <c r="F497" s="62"/>
    </row>
    <row r="498" spans="1:6">
      <c r="A498" s="4"/>
      <c r="B498" s="4"/>
      <c r="C498" s="4"/>
      <c r="D498" s="4"/>
      <c r="E498" s="4"/>
      <c r="F498" s="62"/>
    </row>
    <row r="499" spans="1:6">
      <c r="A499" s="4"/>
      <c r="B499" s="4"/>
      <c r="C499" s="4"/>
      <c r="D499" s="4"/>
      <c r="E499" s="4"/>
      <c r="F499" s="62"/>
    </row>
    <row r="500" spans="1:6">
      <c r="A500" s="4"/>
      <c r="B500" s="4"/>
      <c r="C500" s="4"/>
      <c r="D500" s="4"/>
      <c r="E500" s="4"/>
      <c r="F500" s="62"/>
    </row>
    <row r="501" spans="1:6">
      <c r="A501" s="4"/>
      <c r="B501" s="4"/>
      <c r="C501" s="4"/>
      <c r="D501" s="4"/>
      <c r="E501" s="4"/>
      <c r="F501" s="62"/>
    </row>
    <row r="502" spans="1:6">
      <c r="A502" s="4"/>
      <c r="B502" s="4"/>
      <c r="C502" s="4"/>
      <c r="D502" s="4"/>
      <c r="E502" s="4"/>
      <c r="F502" s="62"/>
    </row>
    <row r="503" spans="1:6">
      <c r="A503" s="4"/>
      <c r="B503" s="4"/>
      <c r="C503" s="4"/>
      <c r="D503" s="4"/>
      <c r="E503" s="4"/>
      <c r="F503" s="62"/>
    </row>
    <row r="504" spans="1:6">
      <c r="A504" s="4"/>
      <c r="B504" s="4"/>
      <c r="C504" s="4"/>
      <c r="D504" s="4"/>
      <c r="E504" s="4"/>
      <c r="F504" s="62"/>
    </row>
    <row r="505" spans="1:6">
      <c r="A505" s="4"/>
      <c r="B505" s="4"/>
      <c r="C505" s="4"/>
      <c r="D505" s="4"/>
      <c r="E505" s="4"/>
      <c r="F505" s="62"/>
    </row>
    <row r="506" spans="1:6">
      <c r="A506" s="4"/>
      <c r="B506" s="4"/>
      <c r="C506" s="4"/>
      <c r="D506" s="4"/>
      <c r="E506" s="4"/>
      <c r="F506" s="62"/>
    </row>
    <row r="507" spans="1:6">
      <c r="A507" s="4"/>
      <c r="B507" s="4"/>
      <c r="C507" s="4"/>
      <c r="D507" s="4"/>
      <c r="E507" s="4"/>
      <c r="F507" s="62"/>
    </row>
    <row r="508" spans="1:6">
      <c r="A508" s="4"/>
      <c r="B508" s="4"/>
      <c r="C508" s="4"/>
      <c r="D508" s="4"/>
      <c r="E508" s="4"/>
      <c r="F508" s="62"/>
    </row>
    <row r="509" spans="1:6">
      <c r="A509" s="4"/>
      <c r="B509" s="4"/>
      <c r="C509" s="4"/>
      <c r="D509" s="4"/>
      <c r="E509" s="4"/>
      <c r="F509" s="62"/>
    </row>
    <row r="510" spans="1:6">
      <c r="A510" s="4"/>
      <c r="B510" s="4"/>
      <c r="C510" s="4"/>
      <c r="D510" s="4"/>
      <c r="E510" s="4"/>
      <c r="F510" s="62"/>
    </row>
    <row r="511" spans="1:6">
      <c r="A511" s="4"/>
      <c r="B511" s="4"/>
      <c r="C511" s="4"/>
      <c r="D511" s="4"/>
      <c r="E511" s="4"/>
      <c r="F511" s="62"/>
    </row>
    <row r="512" spans="1:6">
      <c r="A512" s="4"/>
      <c r="B512" s="4"/>
      <c r="C512" s="4"/>
      <c r="D512" s="4"/>
      <c r="E512" s="4"/>
      <c r="F512" s="62"/>
    </row>
    <row r="513" spans="1:6">
      <c r="A513" s="4"/>
      <c r="B513" s="4"/>
      <c r="C513" s="4"/>
      <c r="D513" s="4"/>
      <c r="E513" s="4"/>
      <c r="F513" s="62"/>
    </row>
    <row r="514" spans="1:6">
      <c r="A514" s="4"/>
      <c r="B514" s="4"/>
      <c r="C514" s="4"/>
      <c r="D514" s="4"/>
      <c r="E514" s="4"/>
      <c r="F514" s="62"/>
    </row>
    <row r="515" spans="1:6">
      <c r="A515" s="4"/>
      <c r="B515" s="4"/>
      <c r="C515" s="4"/>
      <c r="D515" s="4"/>
      <c r="E515" s="4"/>
      <c r="F515" s="62"/>
    </row>
    <row r="516" spans="1:6">
      <c r="A516" s="4"/>
      <c r="B516" s="4"/>
      <c r="C516" s="4"/>
      <c r="D516" s="4"/>
      <c r="E516" s="4"/>
      <c r="F516" s="62"/>
    </row>
    <row r="517" spans="1:6">
      <c r="A517" s="4"/>
      <c r="B517" s="4"/>
      <c r="C517" s="4"/>
      <c r="D517" s="4"/>
      <c r="E517" s="4"/>
      <c r="F517" s="62"/>
    </row>
    <row r="518" spans="1:6">
      <c r="A518" s="4"/>
      <c r="B518" s="4"/>
      <c r="C518" s="4"/>
      <c r="D518" s="4"/>
      <c r="E518" s="4"/>
      <c r="F518" s="62"/>
    </row>
    <row r="519" spans="1:6">
      <c r="A519" s="4"/>
      <c r="B519" s="4"/>
      <c r="C519" s="4"/>
      <c r="D519" s="4"/>
      <c r="E519" s="4"/>
      <c r="F519" s="62"/>
    </row>
    <row r="520" spans="1:6">
      <c r="A520" s="4"/>
      <c r="B520" s="4"/>
      <c r="C520" s="4"/>
      <c r="D520" s="4"/>
      <c r="E520" s="4"/>
      <c r="F520" s="62"/>
    </row>
    <row r="521" spans="1:6">
      <c r="A521" s="4"/>
      <c r="B521" s="4"/>
      <c r="C521" s="4"/>
      <c r="D521" s="4"/>
      <c r="E521" s="4"/>
      <c r="F521" s="62"/>
    </row>
    <row r="522" spans="1:6">
      <c r="A522" s="4"/>
      <c r="B522" s="4"/>
      <c r="C522" s="4"/>
      <c r="D522" s="4"/>
      <c r="E522" s="4"/>
      <c r="F522" s="62"/>
    </row>
    <row r="523" spans="1:6">
      <c r="A523" s="4"/>
      <c r="B523" s="4"/>
      <c r="C523" s="4"/>
      <c r="D523" s="4"/>
      <c r="E523" s="4"/>
      <c r="F523" s="62"/>
    </row>
    <row r="524" spans="1:6">
      <c r="A524" s="4"/>
      <c r="B524" s="4"/>
      <c r="C524" s="4"/>
      <c r="D524" s="4"/>
      <c r="E524" s="4"/>
      <c r="F524" s="62"/>
    </row>
    <row r="525" spans="1:6">
      <c r="A525" s="4"/>
      <c r="B525" s="4"/>
      <c r="C525" s="4"/>
      <c r="D525" s="4"/>
      <c r="E525" s="4"/>
      <c r="F525" s="62"/>
    </row>
    <row r="526" spans="1:6">
      <c r="A526" s="4"/>
      <c r="B526" s="4"/>
      <c r="C526" s="4"/>
      <c r="D526" s="4"/>
      <c r="E526" s="4"/>
      <c r="F526" s="62"/>
    </row>
    <row r="527" spans="1:6">
      <c r="A527" s="4"/>
      <c r="B527" s="4"/>
      <c r="C527" s="4"/>
      <c r="D527" s="4"/>
      <c r="E527" s="4"/>
      <c r="F527" s="62"/>
    </row>
    <row r="528" spans="1:6">
      <c r="A528" s="4"/>
      <c r="B528" s="4"/>
      <c r="C528" s="4"/>
      <c r="D528" s="4"/>
      <c r="E528" s="4"/>
      <c r="F528" s="62"/>
    </row>
    <row r="529" spans="1:6">
      <c r="A529" s="4"/>
      <c r="B529" s="4"/>
      <c r="C529" s="4"/>
      <c r="D529" s="4"/>
      <c r="E529" s="4"/>
      <c r="F529" s="62"/>
    </row>
    <row r="530" spans="1:6">
      <c r="A530" s="4"/>
      <c r="B530" s="4"/>
      <c r="C530" s="4"/>
      <c r="D530" s="4"/>
      <c r="E530" s="4"/>
      <c r="F530" s="62"/>
    </row>
    <row r="531" spans="1:6">
      <c r="A531" s="4"/>
      <c r="B531" s="4"/>
      <c r="C531" s="4"/>
      <c r="D531" s="4"/>
      <c r="E531" s="4"/>
      <c r="F531" s="62"/>
    </row>
    <row r="532" spans="1:6">
      <c r="A532" s="4"/>
      <c r="B532" s="4"/>
      <c r="C532" s="4"/>
      <c r="D532" s="4"/>
      <c r="E532" s="4"/>
      <c r="F532" s="62"/>
    </row>
    <row r="533" spans="1:6">
      <c r="A533" s="4"/>
      <c r="B533" s="4"/>
      <c r="C533" s="4"/>
      <c r="D533" s="4"/>
      <c r="E533" s="4"/>
      <c r="F533" s="62"/>
    </row>
    <row r="534" spans="1:6">
      <c r="A534" s="4"/>
      <c r="B534" s="4"/>
      <c r="C534" s="4"/>
      <c r="D534" s="4"/>
      <c r="E534" s="4"/>
      <c r="F534" s="62"/>
    </row>
    <row r="535" spans="1:6">
      <c r="A535" s="4"/>
      <c r="B535" s="4"/>
      <c r="C535" s="4"/>
      <c r="D535" s="4"/>
      <c r="E535" s="4"/>
      <c r="F535" s="62"/>
    </row>
    <row r="536" spans="1:6">
      <c r="A536" s="4"/>
      <c r="B536" s="4"/>
      <c r="C536" s="4"/>
      <c r="D536" s="4"/>
      <c r="E536" s="4"/>
      <c r="F536" s="62"/>
    </row>
    <row r="537" spans="1:6">
      <c r="A537" s="4"/>
      <c r="B537" s="4"/>
      <c r="C537" s="4"/>
      <c r="D537" s="4"/>
      <c r="E537" s="4"/>
      <c r="F537" s="62"/>
    </row>
    <row r="538" spans="1:6">
      <c r="A538" s="4"/>
      <c r="B538" s="4"/>
      <c r="C538" s="4"/>
      <c r="D538" s="4"/>
      <c r="E538" s="4"/>
      <c r="F538" s="62"/>
    </row>
    <row r="539" spans="1:6">
      <c r="A539" s="4"/>
      <c r="B539" s="4"/>
      <c r="C539" s="4"/>
      <c r="D539" s="4"/>
      <c r="E539" s="4"/>
      <c r="F539" s="62"/>
    </row>
    <row r="540" spans="1:6">
      <c r="A540" s="4"/>
      <c r="B540" s="4"/>
      <c r="C540" s="4"/>
      <c r="D540" s="4"/>
      <c r="E540" s="4"/>
      <c r="F540" s="62"/>
    </row>
    <row r="541" spans="1:6">
      <c r="A541" s="4"/>
      <c r="B541" s="4"/>
      <c r="C541" s="4"/>
      <c r="D541" s="4"/>
      <c r="E541" s="4"/>
      <c r="F541" s="62"/>
    </row>
    <row r="542" spans="1:6">
      <c r="A542" s="4"/>
      <c r="B542" s="4"/>
      <c r="C542" s="4"/>
      <c r="D542" s="4"/>
      <c r="E542" s="4"/>
      <c r="F542" s="62"/>
    </row>
    <row r="543" spans="1:6">
      <c r="A543" s="4"/>
      <c r="B543" s="4"/>
      <c r="C543" s="4"/>
      <c r="D543" s="4"/>
      <c r="E543" s="4"/>
      <c r="F543" s="62"/>
    </row>
    <row r="544" spans="1:6">
      <c r="A544" s="4"/>
      <c r="B544" s="4"/>
      <c r="C544" s="4"/>
      <c r="D544" s="4"/>
      <c r="E544" s="4"/>
      <c r="F544" s="62"/>
    </row>
    <row r="545" spans="1:6">
      <c r="A545" s="4"/>
      <c r="B545" s="4"/>
      <c r="C545" s="4"/>
      <c r="D545" s="4"/>
      <c r="E545" s="4"/>
      <c r="F545" s="62"/>
    </row>
    <row r="546" spans="1:6">
      <c r="A546" s="4"/>
      <c r="B546" s="4"/>
      <c r="C546" s="4"/>
      <c r="D546" s="4"/>
      <c r="E546" s="4"/>
      <c r="F546" s="62"/>
    </row>
    <row r="547" spans="1:6">
      <c r="A547" s="4"/>
      <c r="B547" s="4"/>
      <c r="C547" s="4"/>
      <c r="D547" s="4"/>
      <c r="E547" s="4"/>
      <c r="F547" s="62"/>
    </row>
    <row r="548" spans="1:6">
      <c r="A548" s="4"/>
      <c r="B548" s="4"/>
      <c r="C548" s="4"/>
      <c r="D548" s="4"/>
      <c r="E548" s="4"/>
      <c r="F548" s="62"/>
    </row>
    <row r="549" spans="1:6">
      <c r="A549" s="4"/>
      <c r="B549" s="4"/>
      <c r="C549" s="4"/>
      <c r="D549" s="4"/>
      <c r="E549" s="4"/>
      <c r="F549" s="62"/>
    </row>
    <row r="550" spans="1:6">
      <c r="A550" s="4"/>
      <c r="B550" s="4"/>
      <c r="C550" s="4"/>
      <c r="D550" s="4"/>
      <c r="E550" s="4"/>
      <c r="F550" s="62"/>
    </row>
    <row r="551" spans="1:6">
      <c r="A551" s="4"/>
      <c r="B551" s="4"/>
      <c r="C551" s="4"/>
      <c r="D551" s="4"/>
      <c r="E551" s="4"/>
      <c r="F551" s="62"/>
    </row>
    <row r="552" spans="1:6">
      <c r="A552" s="4"/>
      <c r="B552" s="4"/>
      <c r="C552" s="4"/>
      <c r="D552" s="4"/>
      <c r="E552" s="4"/>
      <c r="F552" s="62"/>
    </row>
    <row r="553" spans="1:6">
      <c r="A553" s="4"/>
      <c r="B553" s="4"/>
      <c r="C553" s="4"/>
      <c r="D553" s="4"/>
      <c r="E553" s="4"/>
      <c r="F553" s="62"/>
    </row>
    <row r="554" spans="1:6">
      <c r="A554" s="4"/>
      <c r="B554" s="4"/>
      <c r="C554" s="4"/>
      <c r="D554" s="4"/>
      <c r="E554" s="4"/>
      <c r="F554" s="62"/>
    </row>
    <row r="555" spans="1:6">
      <c r="A555" s="4"/>
      <c r="B555" s="4"/>
      <c r="C555" s="4"/>
      <c r="D555" s="4"/>
      <c r="E555" s="4"/>
      <c r="F555" s="62"/>
    </row>
    <row r="556" spans="1:6">
      <c r="A556" s="4"/>
      <c r="B556" s="4"/>
      <c r="C556" s="4"/>
      <c r="D556" s="4"/>
      <c r="E556" s="4"/>
      <c r="F556" s="62"/>
    </row>
    <row r="557" spans="1:6">
      <c r="A557" s="4"/>
      <c r="B557" s="4"/>
      <c r="C557" s="4"/>
      <c r="D557" s="4"/>
      <c r="E557" s="4"/>
      <c r="F557" s="62"/>
    </row>
    <row r="558" spans="1:6">
      <c r="A558" s="4"/>
      <c r="B558" s="4"/>
      <c r="C558" s="4"/>
      <c r="D558" s="4"/>
      <c r="E558" s="4"/>
      <c r="F558" s="62"/>
    </row>
    <row r="559" spans="1:6">
      <c r="A559" s="4"/>
      <c r="B559" s="4"/>
      <c r="C559" s="4"/>
      <c r="D559" s="4"/>
      <c r="E559" s="4"/>
      <c r="F559" s="62"/>
    </row>
    <row r="560" spans="1:6">
      <c r="A560" s="4"/>
      <c r="B560" s="4"/>
      <c r="C560" s="4"/>
      <c r="D560" s="4"/>
      <c r="E560" s="4"/>
      <c r="F560" s="62"/>
    </row>
    <row r="561" spans="1:6">
      <c r="A561" s="4"/>
      <c r="B561" s="4"/>
      <c r="C561" s="4"/>
      <c r="D561" s="4"/>
      <c r="E561" s="4"/>
      <c r="F561" s="62"/>
    </row>
    <row r="562" spans="1:6">
      <c r="A562" s="4"/>
      <c r="B562" s="4"/>
      <c r="C562" s="4"/>
      <c r="D562" s="4"/>
      <c r="E562" s="4"/>
      <c r="F562" s="62"/>
    </row>
    <row r="563" spans="1:6">
      <c r="A563" s="4"/>
      <c r="B563" s="4"/>
      <c r="C563" s="4"/>
      <c r="D563" s="4"/>
      <c r="E563" s="4"/>
      <c r="F563" s="62"/>
    </row>
    <row r="564" spans="1:6">
      <c r="A564" s="4"/>
      <c r="B564" s="4"/>
      <c r="C564" s="4"/>
      <c r="D564" s="4"/>
      <c r="E564" s="4"/>
      <c r="F564" s="62"/>
    </row>
    <row r="565" spans="1:6">
      <c r="A565" s="4"/>
      <c r="B565" s="4"/>
      <c r="C565" s="4"/>
      <c r="D565" s="4"/>
      <c r="E565" s="4"/>
      <c r="F565" s="62"/>
    </row>
    <row r="566" spans="1:6">
      <c r="A566" s="4"/>
      <c r="B566" s="4"/>
      <c r="C566" s="4"/>
      <c r="D566" s="4"/>
      <c r="E566" s="4"/>
      <c r="F566" s="62"/>
    </row>
    <row r="567" spans="1:6">
      <c r="A567" s="4"/>
      <c r="B567" s="4"/>
      <c r="C567" s="4"/>
      <c r="D567" s="4"/>
      <c r="E567" s="4"/>
      <c r="F567" s="62"/>
    </row>
    <row r="568" spans="1:6">
      <c r="A568" s="4"/>
      <c r="B568" s="4"/>
      <c r="C568" s="4"/>
      <c r="D568" s="4"/>
      <c r="E568" s="4"/>
      <c r="F568" s="62"/>
    </row>
    <row r="569" spans="1:6">
      <c r="A569" s="4"/>
      <c r="B569" s="4"/>
      <c r="C569" s="4"/>
      <c r="D569" s="4"/>
      <c r="E569" s="4"/>
      <c r="F569" s="62"/>
    </row>
    <row r="570" spans="1:6">
      <c r="A570" s="4"/>
      <c r="B570" s="4"/>
      <c r="C570" s="4"/>
      <c r="D570" s="4"/>
      <c r="E570" s="4"/>
      <c r="F570" s="62"/>
    </row>
    <row r="571" spans="1:6">
      <c r="A571" s="4"/>
      <c r="B571" s="4"/>
      <c r="C571" s="4"/>
      <c r="D571" s="4"/>
      <c r="E571" s="4"/>
      <c r="F571" s="62"/>
    </row>
    <row r="572" spans="1:6">
      <c r="A572" s="4"/>
      <c r="B572" s="4"/>
      <c r="C572" s="4"/>
      <c r="D572" s="4"/>
      <c r="E572" s="4"/>
      <c r="F572" s="62"/>
    </row>
    <row r="573" spans="1:6">
      <c r="A573" s="4"/>
      <c r="B573" s="4"/>
      <c r="C573" s="4"/>
      <c r="D573" s="4"/>
      <c r="E573" s="4"/>
      <c r="F573" s="62"/>
    </row>
    <row r="574" spans="1:6">
      <c r="A574" s="4"/>
      <c r="B574" s="4"/>
      <c r="C574" s="4"/>
      <c r="D574" s="4"/>
      <c r="E574" s="4"/>
      <c r="F574" s="62"/>
    </row>
    <row r="575" spans="1:6">
      <c r="A575" s="4"/>
      <c r="B575" s="4"/>
      <c r="C575" s="4"/>
      <c r="D575" s="4"/>
      <c r="E575" s="4"/>
      <c r="F575" s="62"/>
    </row>
    <row r="576" spans="1:6">
      <c r="A576" s="4"/>
      <c r="B576" s="4"/>
      <c r="C576" s="4"/>
      <c r="D576" s="4"/>
      <c r="E576" s="4"/>
      <c r="F576" s="62"/>
    </row>
    <row r="577" spans="1:6">
      <c r="A577" s="4"/>
      <c r="B577" s="4"/>
      <c r="C577" s="4"/>
      <c r="D577" s="4"/>
      <c r="E577" s="4"/>
      <c r="F577" s="62"/>
    </row>
    <row r="578" spans="1:6">
      <c r="A578" s="4"/>
      <c r="B578" s="4"/>
      <c r="C578" s="4"/>
      <c r="D578" s="4"/>
      <c r="E578" s="4"/>
      <c r="F578" s="62"/>
    </row>
    <row r="579" spans="1:6">
      <c r="A579" s="4"/>
      <c r="B579" s="4"/>
      <c r="C579" s="4"/>
      <c r="D579" s="4"/>
      <c r="E579" s="4"/>
      <c r="F579" s="62"/>
    </row>
    <row r="580" spans="1:6">
      <c r="A580" s="4"/>
      <c r="B580" s="4"/>
      <c r="C580" s="4"/>
      <c r="D580" s="4"/>
      <c r="E580" s="4"/>
      <c r="F580" s="62"/>
    </row>
    <row r="581" spans="1:6">
      <c r="A581" s="4"/>
      <c r="B581" s="4"/>
      <c r="C581" s="4"/>
      <c r="D581" s="4"/>
      <c r="E581" s="4"/>
      <c r="F581" s="62"/>
    </row>
    <row r="582" spans="1:6">
      <c r="A582" s="4"/>
      <c r="B582" s="4"/>
      <c r="C582" s="4"/>
      <c r="D582" s="4"/>
      <c r="E582" s="4"/>
      <c r="F582" s="62"/>
    </row>
    <row r="583" spans="1:6">
      <c r="A583" s="4"/>
      <c r="B583" s="4"/>
      <c r="C583" s="4"/>
      <c r="D583" s="4"/>
      <c r="E583" s="4"/>
      <c r="F583" s="62"/>
    </row>
    <row r="584" spans="1:6">
      <c r="A584" s="4"/>
      <c r="B584" s="4"/>
      <c r="C584" s="4"/>
      <c r="D584" s="4"/>
      <c r="E584" s="4"/>
      <c r="F584" s="62"/>
    </row>
    <row r="585" spans="1:6">
      <c r="A585" s="4"/>
      <c r="B585" s="4"/>
      <c r="C585" s="4"/>
      <c r="D585" s="4"/>
      <c r="E585" s="4"/>
      <c r="F585" s="62"/>
    </row>
    <row r="586" spans="1:6">
      <c r="A586" s="4"/>
      <c r="B586" s="4"/>
      <c r="C586" s="4"/>
      <c r="D586" s="4"/>
      <c r="E586" s="4"/>
      <c r="F586" s="62"/>
    </row>
    <row r="587" spans="1:6">
      <c r="A587" s="4"/>
      <c r="B587" s="4"/>
      <c r="C587" s="4"/>
      <c r="D587" s="4"/>
      <c r="E587" s="4"/>
      <c r="F587" s="62"/>
    </row>
    <row r="588" spans="1:6">
      <c r="A588" s="4"/>
      <c r="B588" s="4"/>
      <c r="C588" s="4"/>
      <c r="D588" s="4"/>
      <c r="E588" s="4"/>
      <c r="F588" s="62"/>
    </row>
    <row r="589" spans="1:6">
      <c r="A589" s="4"/>
      <c r="B589" s="4"/>
      <c r="C589" s="4"/>
      <c r="D589" s="4"/>
      <c r="E589" s="4"/>
      <c r="F589" s="62"/>
    </row>
    <row r="590" spans="1:6">
      <c r="A590" s="4"/>
      <c r="B590" s="4"/>
      <c r="C590" s="4"/>
      <c r="D590" s="4"/>
      <c r="E590" s="4"/>
      <c r="F590" s="62"/>
    </row>
    <row r="591" spans="1:6">
      <c r="A591" s="4"/>
      <c r="B591" s="4"/>
      <c r="C591" s="4"/>
      <c r="D591" s="4"/>
      <c r="E591" s="4"/>
      <c r="F591" s="62"/>
    </row>
    <row r="592" spans="1:6">
      <c r="A592" s="4"/>
      <c r="B592" s="4"/>
      <c r="C592" s="4"/>
      <c r="D592" s="4"/>
      <c r="E592" s="4"/>
      <c r="F592" s="62"/>
    </row>
    <row r="593" spans="1:6">
      <c r="A593" s="4"/>
      <c r="B593" s="4"/>
      <c r="C593" s="4"/>
      <c r="D593" s="4"/>
      <c r="E593" s="4"/>
      <c r="F593" s="62"/>
    </row>
    <row r="594" spans="1:6">
      <c r="A594" s="4"/>
      <c r="B594" s="4"/>
      <c r="C594" s="4"/>
      <c r="D594" s="4"/>
      <c r="E594" s="4"/>
      <c r="F594" s="62"/>
    </row>
    <row r="595" spans="1:6">
      <c r="A595" s="4"/>
      <c r="B595" s="4"/>
      <c r="C595" s="4"/>
      <c r="D595" s="4"/>
      <c r="E595" s="4"/>
      <c r="F595" s="62"/>
    </row>
    <row r="596" spans="1:6">
      <c r="A596" s="4"/>
      <c r="B596" s="4"/>
      <c r="C596" s="4"/>
      <c r="D596" s="4"/>
      <c r="E596" s="4"/>
      <c r="F596" s="62"/>
    </row>
    <row r="597" spans="1:6">
      <c r="A597" s="4"/>
      <c r="B597" s="4"/>
      <c r="C597" s="4"/>
      <c r="D597" s="4"/>
      <c r="E597" s="4"/>
      <c r="F597" s="62"/>
    </row>
    <row r="598" spans="1:6">
      <c r="A598" s="4"/>
      <c r="B598" s="4"/>
      <c r="C598" s="4"/>
      <c r="D598" s="4"/>
      <c r="E598" s="4"/>
      <c r="F598" s="62"/>
    </row>
    <row r="599" spans="1:6">
      <c r="A599" s="4"/>
      <c r="B599" s="4"/>
      <c r="C599" s="4"/>
      <c r="D599" s="4"/>
      <c r="E599" s="4"/>
      <c r="F599" s="62"/>
    </row>
    <row r="600" spans="1:6">
      <c r="A600" s="4"/>
      <c r="B600" s="4"/>
      <c r="C600" s="4"/>
      <c r="D600" s="4"/>
      <c r="E600" s="4"/>
      <c r="F600" s="62"/>
    </row>
    <row r="601" spans="1:6">
      <c r="A601" s="4"/>
      <c r="B601" s="4"/>
      <c r="C601" s="4"/>
      <c r="D601" s="4"/>
      <c r="E601" s="4"/>
      <c r="F601" s="62"/>
    </row>
    <row r="602" spans="1:6">
      <c r="A602" s="4"/>
      <c r="B602" s="4"/>
      <c r="C602" s="4"/>
      <c r="D602" s="4"/>
      <c r="E602" s="4"/>
      <c r="F602" s="62"/>
    </row>
    <row r="603" spans="1:6">
      <c r="A603" s="4"/>
      <c r="B603" s="4"/>
      <c r="C603" s="4"/>
      <c r="D603" s="4"/>
      <c r="E603" s="4"/>
      <c r="F603" s="62"/>
    </row>
    <row r="604" spans="1:6">
      <c r="A604" s="4"/>
      <c r="B604" s="4"/>
      <c r="C604" s="4"/>
      <c r="D604" s="4"/>
      <c r="E604" s="4"/>
      <c r="F604" s="62"/>
    </row>
    <row r="605" spans="1:6">
      <c r="A605" s="4"/>
      <c r="B605" s="4"/>
      <c r="C605" s="4"/>
      <c r="D605" s="4"/>
      <c r="E605" s="4"/>
      <c r="F605" s="62"/>
    </row>
    <row r="606" spans="1:6">
      <c r="A606" s="4"/>
      <c r="B606" s="4"/>
      <c r="C606" s="4"/>
      <c r="D606" s="4"/>
      <c r="E606" s="4"/>
      <c r="F606" s="62"/>
    </row>
    <row r="607" spans="1:6">
      <c r="A607" s="4"/>
      <c r="B607" s="4"/>
      <c r="C607" s="4"/>
      <c r="D607" s="4"/>
      <c r="E607" s="4"/>
      <c r="F607" s="62"/>
    </row>
    <row r="608" spans="1:6">
      <c r="A608" s="4"/>
      <c r="B608" s="4"/>
      <c r="C608" s="4"/>
      <c r="D608" s="4"/>
      <c r="E608" s="4"/>
      <c r="F608" s="62"/>
    </row>
    <row r="609" spans="1:6">
      <c r="A609" s="4"/>
      <c r="B609" s="4"/>
      <c r="C609" s="4"/>
      <c r="D609" s="4"/>
      <c r="E609" s="4"/>
      <c r="F609" s="62"/>
    </row>
    <row r="610" spans="1:6">
      <c r="A610" s="4"/>
      <c r="B610" s="4"/>
      <c r="C610" s="4"/>
      <c r="D610" s="4"/>
      <c r="E610" s="4"/>
      <c r="F610" s="62"/>
    </row>
    <row r="611" spans="1:6">
      <c r="A611" s="4"/>
      <c r="B611" s="4"/>
      <c r="C611" s="4"/>
      <c r="D611" s="4"/>
      <c r="E611" s="4"/>
      <c r="F611" s="62"/>
    </row>
    <row r="612" spans="1:6">
      <c r="A612" s="4"/>
      <c r="B612" s="4"/>
      <c r="C612" s="4"/>
      <c r="D612" s="4"/>
      <c r="E612" s="4"/>
      <c r="F612" s="62"/>
    </row>
    <row r="613" spans="1:6">
      <c r="A613" s="4"/>
      <c r="B613" s="4"/>
      <c r="C613" s="4"/>
      <c r="D613" s="4"/>
      <c r="E613" s="4"/>
      <c r="F613" s="62"/>
    </row>
    <row r="614" spans="1:6">
      <c r="A614" s="4"/>
      <c r="B614" s="4"/>
      <c r="C614" s="4"/>
      <c r="D614" s="4"/>
      <c r="E614" s="4"/>
      <c r="F614" s="62"/>
    </row>
    <row r="615" spans="1:6">
      <c r="A615" s="4"/>
      <c r="B615" s="4"/>
      <c r="C615" s="4"/>
      <c r="D615" s="4"/>
      <c r="E615" s="4"/>
      <c r="F615" s="62"/>
    </row>
    <row r="616" spans="1:6">
      <c r="A616" s="4"/>
      <c r="B616" s="4"/>
      <c r="C616" s="4"/>
      <c r="D616" s="4"/>
      <c r="E616" s="4"/>
      <c r="F616" s="62"/>
    </row>
    <row r="617" spans="1:6">
      <c r="A617" s="4"/>
      <c r="B617" s="4"/>
      <c r="C617" s="4"/>
      <c r="D617" s="4"/>
      <c r="E617" s="4"/>
      <c r="F617" s="62"/>
    </row>
    <row r="618" spans="1:6">
      <c r="A618" s="4"/>
      <c r="B618" s="4"/>
      <c r="C618" s="4"/>
      <c r="D618" s="4"/>
      <c r="E618" s="4"/>
      <c r="F618" s="62"/>
    </row>
    <row r="619" spans="1:6">
      <c r="A619" s="4"/>
      <c r="B619" s="4"/>
      <c r="C619" s="4"/>
      <c r="D619" s="4"/>
      <c r="E619" s="4"/>
      <c r="F619" s="62"/>
    </row>
    <row r="620" spans="1:6">
      <c r="A620" s="4"/>
      <c r="B620" s="4"/>
      <c r="C620" s="4"/>
      <c r="D620" s="4"/>
      <c r="E620" s="4"/>
      <c r="F620" s="62"/>
    </row>
    <row r="621" spans="1:6">
      <c r="A621" s="4"/>
      <c r="B621" s="4"/>
      <c r="C621" s="4"/>
      <c r="D621" s="4"/>
      <c r="E621" s="4"/>
      <c r="F621" s="62"/>
    </row>
    <row r="622" spans="1:6">
      <c r="A622" s="4"/>
      <c r="B622" s="4"/>
      <c r="C622" s="4"/>
      <c r="D622" s="4"/>
      <c r="E622" s="4"/>
      <c r="F622" s="62"/>
    </row>
    <row r="623" spans="1:6">
      <c r="A623" s="4"/>
      <c r="B623" s="4"/>
      <c r="C623" s="4"/>
      <c r="D623" s="4"/>
      <c r="E623" s="4"/>
      <c r="F623" s="62"/>
    </row>
    <row r="624" spans="1:6">
      <c r="A624" s="4"/>
      <c r="B624" s="4"/>
      <c r="C624" s="4"/>
      <c r="D624" s="4"/>
      <c r="E624" s="4"/>
      <c r="F624" s="62"/>
    </row>
    <row r="625" spans="1:6">
      <c r="A625" s="4"/>
      <c r="B625" s="4"/>
      <c r="C625" s="4"/>
      <c r="D625" s="4"/>
      <c r="E625" s="4"/>
      <c r="F625" s="62"/>
    </row>
    <row r="626" spans="1:6">
      <c r="A626" s="4"/>
      <c r="B626" s="4"/>
      <c r="C626" s="4"/>
      <c r="D626" s="4"/>
      <c r="E626" s="4"/>
      <c r="F626" s="62"/>
    </row>
    <row r="627" spans="1:6">
      <c r="A627" s="4"/>
      <c r="B627" s="4"/>
      <c r="C627" s="4"/>
      <c r="D627" s="4"/>
      <c r="E627" s="4"/>
      <c r="F627" s="62"/>
    </row>
    <row r="628" spans="1:6">
      <c r="A628" s="4"/>
      <c r="B628" s="4"/>
      <c r="C628" s="4"/>
      <c r="D628" s="4"/>
      <c r="E628" s="4"/>
      <c r="F628" s="62"/>
    </row>
    <row r="629" spans="1:6">
      <c r="A629" s="4"/>
      <c r="B629" s="4"/>
      <c r="C629" s="4"/>
      <c r="D629" s="4"/>
      <c r="E629" s="4"/>
      <c r="F629" s="62"/>
    </row>
    <row r="630" spans="1:6">
      <c r="A630" s="4"/>
      <c r="B630" s="4"/>
      <c r="C630" s="4"/>
      <c r="D630" s="4"/>
      <c r="E630" s="4"/>
      <c r="F630" s="62"/>
    </row>
    <row r="631" spans="1:6">
      <c r="A631" s="4"/>
      <c r="B631" s="4"/>
      <c r="C631" s="4"/>
      <c r="D631" s="4"/>
      <c r="E631" s="4"/>
      <c r="F631" s="62"/>
    </row>
    <row r="632" spans="1:6">
      <c r="A632" s="4"/>
      <c r="B632" s="4"/>
      <c r="C632" s="4"/>
      <c r="D632" s="4"/>
      <c r="E632" s="4"/>
      <c r="F632" s="62"/>
    </row>
    <row r="633" spans="1:6">
      <c r="A633" s="4"/>
      <c r="B633" s="4"/>
      <c r="C633" s="4"/>
      <c r="D633" s="4"/>
      <c r="E633" s="4"/>
      <c r="F633" s="62"/>
    </row>
    <row r="634" spans="1:6">
      <c r="A634" s="4"/>
      <c r="B634" s="4"/>
      <c r="C634" s="4"/>
      <c r="D634" s="4"/>
      <c r="E634" s="4"/>
      <c r="F634" s="62"/>
    </row>
    <row r="635" spans="1:6">
      <c r="A635" s="4"/>
      <c r="B635" s="4"/>
      <c r="C635" s="4"/>
      <c r="D635" s="4"/>
      <c r="E635" s="4"/>
      <c r="F635" s="62"/>
    </row>
    <row r="636" spans="1:6">
      <c r="A636" s="4"/>
      <c r="B636" s="4"/>
      <c r="C636" s="4"/>
      <c r="D636" s="4"/>
      <c r="E636" s="4"/>
      <c r="F636" s="62"/>
    </row>
    <row r="637" spans="1:6">
      <c r="A637" s="4"/>
      <c r="B637" s="4"/>
      <c r="C637" s="4"/>
      <c r="D637" s="4"/>
      <c r="E637" s="4"/>
      <c r="F637" s="62"/>
    </row>
    <row r="638" spans="1:6">
      <c r="A638" s="4"/>
      <c r="B638" s="4"/>
      <c r="C638" s="4"/>
      <c r="D638" s="4"/>
      <c r="E638" s="4"/>
      <c r="F638" s="62"/>
    </row>
    <row r="639" spans="1:6">
      <c r="A639" s="4"/>
      <c r="B639" s="4"/>
      <c r="C639" s="4"/>
      <c r="D639" s="4"/>
      <c r="E639" s="4"/>
      <c r="F639" s="62"/>
    </row>
    <row r="640" spans="1:6">
      <c r="A640" s="4"/>
      <c r="B640" s="4"/>
      <c r="C640" s="4"/>
      <c r="D640" s="4"/>
      <c r="E640" s="4"/>
      <c r="F640" s="62"/>
    </row>
    <row r="641" spans="1:6">
      <c r="A641" s="4"/>
      <c r="B641" s="4"/>
      <c r="C641" s="4"/>
      <c r="D641" s="4"/>
      <c r="E641" s="4"/>
      <c r="F641" s="62"/>
    </row>
    <row r="642" spans="1:6">
      <c r="A642" s="4"/>
      <c r="B642" s="4"/>
      <c r="C642" s="4"/>
      <c r="D642" s="4"/>
      <c r="E642" s="4"/>
      <c r="F642" s="62"/>
    </row>
    <row r="643" spans="1:6">
      <c r="A643" s="4"/>
      <c r="B643" s="4"/>
      <c r="C643" s="4"/>
      <c r="D643" s="4"/>
      <c r="E643" s="4"/>
      <c r="F643" s="62"/>
    </row>
    <row r="644" spans="1:6">
      <c r="A644" s="4"/>
      <c r="B644" s="4"/>
      <c r="C644" s="4"/>
      <c r="D644" s="4"/>
      <c r="E644" s="4"/>
      <c r="F644" s="62"/>
    </row>
    <row r="645" spans="1:6">
      <c r="A645" s="4"/>
      <c r="B645" s="4"/>
      <c r="C645" s="4"/>
      <c r="D645" s="4"/>
      <c r="E645" s="4"/>
      <c r="F645" s="62"/>
    </row>
    <row r="646" spans="1:6">
      <c r="A646" s="4"/>
      <c r="B646" s="4"/>
      <c r="C646" s="4"/>
      <c r="D646" s="4"/>
      <c r="E646" s="4"/>
      <c r="F646" s="62"/>
    </row>
    <row r="647" spans="1:6">
      <c r="A647" s="4"/>
      <c r="B647" s="4"/>
      <c r="C647" s="4"/>
      <c r="D647" s="4"/>
      <c r="E647" s="4"/>
      <c r="F647" s="62"/>
    </row>
    <row r="648" spans="1:6">
      <c r="A648" s="4"/>
      <c r="B648" s="4"/>
      <c r="C648" s="4"/>
      <c r="D648" s="4"/>
      <c r="E648" s="4"/>
      <c r="F648" s="62"/>
    </row>
    <row r="649" spans="1:6">
      <c r="A649" s="4"/>
      <c r="B649" s="4"/>
      <c r="C649" s="4"/>
      <c r="D649" s="4"/>
      <c r="E649" s="4"/>
      <c r="F649" s="62"/>
    </row>
    <row r="650" spans="1:6">
      <c r="A650" s="4"/>
      <c r="B650" s="4"/>
      <c r="C650" s="4"/>
      <c r="D650" s="4"/>
      <c r="E650" s="4"/>
      <c r="F650" s="62"/>
    </row>
    <row r="651" spans="1:6">
      <c r="A651" s="4"/>
      <c r="B651" s="4"/>
      <c r="C651" s="4"/>
      <c r="D651" s="4"/>
      <c r="E651" s="4"/>
      <c r="F651" s="62"/>
    </row>
    <row r="652" spans="1:6">
      <c r="A652" s="4"/>
      <c r="B652" s="4"/>
      <c r="C652" s="4"/>
      <c r="D652" s="4"/>
      <c r="E652" s="4"/>
      <c r="F652" s="62"/>
    </row>
    <row r="653" spans="1:6">
      <c r="A653" s="4"/>
      <c r="B653" s="4"/>
      <c r="C653" s="4"/>
      <c r="D653" s="4"/>
      <c r="E653" s="4"/>
      <c r="F653" s="62"/>
    </row>
    <row r="654" spans="1:6">
      <c r="A654" s="4"/>
      <c r="B654" s="4"/>
      <c r="C654" s="4"/>
      <c r="D654" s="4"/>
      <c r="E654" s="4"/>
      <c r="F654" s="62"/>
    </row>
    <row r="655" spans="1:6">
      <c r="A655" s="4"/>
      <c r="B655" s="4"/>
      <c r="C655" s="4"/>
      <c r="D655" s="4"/>
      <c r="E655" s="4"/>
      <c r="F655" s="62"/>
    </row>
    <row r="656" spans="1:6">
      <c r="A656" s="4"/>
      <c r="B656" s="4"/>
      <c r="C656" s="4"/>
      <c r="D656" s="4"/>
      <c r="E656" s="4"/>
      <c r="F656" s="62"/>
    </row>
    <row r="657" spans="1:6">
      <c r="A657" s="4"/>
      <c r="B657" s="4"/>
      <c r="C657" s="4"/>
      <c r="D657" s="4"/>
      <c r="E657" s="4"/>
      <c r="F657" s="62"/>
    </row>
    <row r="658" spans="1:6">
      <c r="A658" s="4"/>
      <c r="B658" s="4"/>
      <c r="C658" s="4"/>
      <c r="D658" s="4"/>
      <c r="E658" s="4"/>
      <c r="F658" s="62"/>
    </row>
    <row r="659" spans="1:6">
      <c r="A659" s="4"/>
      <c r="B659" s="4"/>
      <c r="C659" s="4"/>
      <c r="D659" s="4"/>
      <c r="E659" s="4"/>
      <c r="F659" s="62"/>
    </row>
    <row r="660" spans="1:6">
      <c r="A660" s="4"/>
      <c r="B660" s="4"/>
      <c r="C660" s="4"/>
      <c r="D660" s="4"/>
      <c r="E660" s="4"/>
      <c r="F660" s="62"/>
    </row>
    <row r="661" spans="1:6">
      <c r="A661" s="4"/>
      <c r="B661" s="4"/>
      <c r="C661" s="4"/>
      <c r="D661" s="4"/>
      <c r="E661" s="4"/>
      <c r="F661" s="62"/>
    </row>
    <row r="662" spans="1:6">
      <c r="A662" s="4"/>
      <c r="B662" s="4"/>
      <c r="C662" s="4"/>
      <c r="D662" s="4"/>
      <c r="E662" s="4"/>
      <c r="F662" s="62"/>
    </row>
    <row r="663" spans="1:6">
      <c r="A663" s="4"/>
      <c r="B663" s="4"/>
      <c r="C663" s="4"/>
      <c r="D663" s="4"/>
      <c r="E663" s="4"/>
      <c r="F663" s="62"/>
    </row>
    <row r="664" spans="1:6">
      <c r="A664" s="4"/>
      <c r="B664" s="4"/>
      <c r="C664" s="4"/>
      <c r="D664" s="4"/>
      <c r="E664" s="4"/>
      <c r="F664" s="62"/>
    </row>
    <row r="665" spans="1:6">
      <c r="A665" s="4"/>
      <c r="B665" s="4"/>
      <c r="C665" s="4"/>
      <c r="D665" s="4"/>
      <c r="E665" s="4"/>
      <c r="F665" s="62"/>
    </row>
    <row r="666" spans="1:6">
      <c r="A666" s="4"/>
      <c r="B666" s="4"/>
      <c r="C666" s="4"/>
      <c r="D666" s="4"/>
      <c r="E666" s="4"/>
      <c r="F666" s="62"/>
    </row>
    <row r="667" spans="1:6">
      <c r="A667" s="4"/>
      <c r="B667" s="4"/>
      <c r="C667" s="4"/>
      <c r="D667" s="4"/>
      <c r="E667" s="4"/>
      <c r="F667" s="62"/>
    </row>
    <row r="668" spans="1:6">
      <c r="A668" s="4"/>
      <c r="B668" s="4"/>
      <c r="C668" s="4"/>
      <c r="D668" s="4"/>
      <c r="E668" s="4"/>
      <c r="F668" s="62"/>
    </row>
    <row r="669" spans="1:6">
      <c r="A669" s="4"/>
      <c r="B669" s="4"/>
      <c r="C669" s="4"/>
      <c r="D669" s="4"/>
      <c r="E669" s="4"/>
      <c r="F669" s="62"/>
    </row>
    <row r="670" spans="1:6">
      <c r="A670" s="4"/>
      <c r="B670" s="4"/>
      <c r="C670" s="4"/>
      <c r="D670" s="4"/>
      <c r="E670" s="4"/>
      <c r="F670" s="62"/>
    </row>
    <row r="671" spans="1:6">
      <c r="A671" s="4"/>
      <c r="B671" s="4"/>
      <c r="C671" s="4"/>
      <c r="D671" s="4"/>
      <c r="E671" s="4"/>
      <c r="F671" s="62"/>
    </row>
    <row r="672" spans="1:6">
      <c r="A672" s="4"/>
      <c r="B672" s="4"/>
      <c r="C672" s="4"/>
      <c r="D672" s="4"/>
      <c r="E672" s="4"/>
      <c r="F672" s="62"/>
    </row>
    <row r="673" spans="1:6">
      <c r="A673" s="4"/>
      <c r="B673" s="4"/>
      <c r="C673" s="4"/>
      <c r="D673" s="4"/>
      <c r="E673" s="4"/>
      <c r="F673" s="62"/>
    </row>
    <row r="674" spans="1:6">
      <c r="A674" s="4"/>
      <c r="B674" s="4"/>
      <c r="C674" s="4"/>
      <c r="D674" s="4"/>
      <c r="E674" s="4"/>
      <c r="F674" s="62"/>
    </row>
    <row r="675" spans="1:6">
      <c r="A675" s="4"/>
      <c r="B675" s="4"/>
      <c r="C675" s="4"/>
      <c r="D675" s="4"/>
      <c r="E675" s="4"/>
      <c r="F675" s="62"/>
    </row>
    <row r="676" spans="1:6">
      <c r="A676" s="4"/>
      <c r="B676" s="4"/>
      <c r="C676" s="4"/>
      <c r="D676" s="4"/>
      <c r="E676" s="4"/>
      <c r="F676" s="62"/>
    </row>
    <row r="677" spans="1:6">
      <c r="A677" s="4"/>
      <c r="B677" s="4"/>
      <c r="C677" s="4"/>
      <c r="D677" s="4"/>
      <c r="E677" s="4"/>
      <c r="F677" s="62"/>
    </row>
    <row r="678" spans="1:6">
      <c r="A678" s="4"/>
      <c r="B678" s="4"/>
      <c r="C678" s="4"/>
      <c r="D678" s="4"/>
      <c r="E678" s="4"/>
      <c r="F678" s="62"/>
    </row>
    <row r="679" spans="1:6">
      <c r="A679" s="4"/>
      <c r="B679" s="4"/>
      <c r="C679" s="4"/>
      <c r="D679" s="4"/>
      <c r="E679" s="4"/>
      <c r="F679" s="62"/>
    </row>
    <row r="680" spans="1:6">
      <c r="A680" s="4"/>
      <c r="B680" s="4"/>
      <c r="C680" s="4"/>
      <c r="D680" s="4"/>
      <c r="E680" s="4"/>
      <c r="F680" s="62"/>
    </row>
    <row r="681" spans="1:6">
      <c r="A681" s="4"/>
      <c r="B681" s="4"/>
      <c r="C681" s="4"/>
      <c r="D681" s="4"/>
      <c r="E681" s="4"/>
      <c r="F681" s="62"/>
    </row>
    <row r="682" spans="1:6">
      <c r="A682" s="4"/>
      <c r="B682" s="4"/>
      <c r="C682" s="4"/>
      <c r="D682" s="4"/>
      <c r="E682" s="4"/>
      <c r="F682" s="62"/>
    </row>
    <row r="683" spans="1:6">
      <c r="A683" s="4"/>
      <c r="B683" s="4"/>
      <c r="C683" s="4"/>
      <c r="D683" s="4"/>
      <c r="E683" s="4"/>
      <c r="F683" s="62"/>
    </row>
    <row r="684" spans="1:6">
      <c r="A684" s="4"/>
      <c r="B684" s="4"/>
      <c r="C684" s="4"/>
      <c r="D684" s="4"/>
      <c r="E684" s="4"/>
      <c r="F684" s="62"/>
    </row>
    <row r="685" spans="1:6">
      <c r="A685" s="4"/>
      <c r="B685" s="4"/>
      <c r="C685" s="4"/>
      <c r="D685" s="4"/>
      <c r="E685" s="4"/>
      <c r="F685" s="62"/>
    </row>
    <row r="686" spans="1:6">
      <c r="A686" s="4"/>
      <c r="B686" s="4"/>
      <c r="C686" s="4"/>
      <c r="D686" s="4"/>
      <c r="E686" s="4"/>
      <c r="F686" s="62"/>
    </row>
    <row r="687" spans="1:6">
      <c r="A687" s="4"/>
      <c r="B687" s="4"/>
      <c r="C687" s="4"/>
      <c r="D687" s="4"/>
      <c r="E687" s="4"/>
      <c r="F687" s="62"/>
    </row>
    <row r="688" spans="1:6">
      <c r="A688" s="4"/>
      <c r="B688" s="4"/>
      <c r="C688" s="4"/>
      <c r="D688" s="4"/>
      <c r="E688" s="4"/>
      <c r="F688" s="62"/>
    </row>
    <row r="689" spans="1:6">
      <c r="A689" s="4"/>
      <c r="B689" s="4"/>
      <c r="C689" s="4"/>
      <c r="D689" s="4"/>
      <c r="E689" s="4"/>
      <c r="F689" s="62"/>
    </row>
    <row r="690" spans="1:6">
      <c r="A690" s="4"/>
      <c r="B690" s="4"/>
      <c r="C690" s="4"/>
      <c r="D690" s="4"/>
      <c r="E690" s="4"/>
      <c r="F690" s="62"/>
    </row>
    <row r="691" spans="1:6">
      <c r="A691" s="4"/>
      <c r="B691" s="4"/>
      <c r="C691" s="4"/>
      <c r="D691" s="4"/>
      <c r="E691" s="4"/>
      <c r="F691" s="62"/>
    </row>
    <row r="692" spans="1:6">
      <c r="A692" s="4"/>
      <c r="B692" s="4"/>
      <c r="C692" s="4"/>
      <c r="D692" s="4"/>
      <c r="E692" s="4"/>
      <c r="F692" s="62"/>
    </row>
    <row r="693" spans="1:6">
      <c r="A693" s="4"/>
      <c r="B693" s="4"/>
      <c r="C693" s="4"/>
      <c r="D693" s="4"/>
      <c r="E693" s="4"/>
      <c r="F693" s="62"/>
    </row>
    <row r="694" spans="1:6">
      <c r="A694" s="4"/>
      <c r="B694" s="4"/>
      <c r="C694" s="4"/>
      <c r="D694" s="4"/>
      <c r="E694" s="4"/>
      <c r="F694" s="62"/>
    </row>
    <row r="695" spans="1:6">
      <c r="A695" s="4"/>
      <c r="B695" s="4"/>
      <c r="C695" s="4"/>
      <c r="D695" s="4"/>
      <c r="E695" s="4"/>
      <c r="F695" s="62"/>
    </row>
    <row r="696" spans="1:6">
      <c r="A696" s="4"/>
      <c r="B696" s="4"/>
      <c r="C696" s="4"/>
      <c r="D696" s="4"/>
      <c r="E696" s="4"/>
      <c r="F696" s="62"/>
    </row>
    <row r="697" spans="1:6">
      <c r="A697" s="4"/>
      <c r="B697" s="4"/>
      <c r="C697" s="4"/>
      <c r="D697" s="4"/>
      <c r="E697" s="4"/>
      <c r="F697" s="62"/>
    </row>
    <row r="698" spans="1:6">
      <c r="A698" s="4"/>
      <c r="B698" s="4"/>
      <c r="C698" s="4"/>
      <c r="D698" s="4"/>
      <c r="E698" s="4"/>
      <c r="F698" s="62"/>
    </row>
    <row r="699" spans="1:6">
      <c r="A699" s="4"/>
      <c r="B699" s="4"/>
      <c r="C699" s="4"/>
      <c r="D699" s="4"/>
      <c r="E699" s="4"/>
      <c r="F699" s="62"/>
    </row>
    <row r="700" spans="1:6">
      <c r="A700" s="4"/>
      <c r="B700" s="4"/>
      <c r="C700" s="4"/>
      <c r="D700" s="4"/>
      <c r="E700" s="4"/>
      <c r="F700" s="62"/>
    </row>
  </sheetData>
  <mergeCells count="9">
    <mergeCell ref="F1:H1"/>
    <mergeCell ref="I1:K1"/>
    <mergeCell ref="L1:N1"/>
    <mergeCell ref="O1:Q1"/>
    <mergeCell ref="A1:A2"/>
    <mergeCell ref="B1:B2"/>
    <mergeCell ref="C1:C2"/>
    <mergeCell ref="D1:D2"/>
    <mergeCell ref="E1:E2"/>
  </mergeCells>
  <phoneticPr fontId="1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opLeftCell="A41" zoomScale="80" zoomScaleNormal="80" workbookViewId="0">
      <selection activeCell="K59" sqref="K59"/>
    </sheetView>
  </sheetViews>
  <sheetFormatPr defaultRowHeight="14.4"/>
  <cols>
    <col min="1" max="1" width="6.77734375" bestFit="1" customWidth="1"/>
    <col min="2" max="2" width="13.6640625" customWidth="1"/>
    <col min="3" max="3" width="8.44140625" bestFit="1" customWidth="1"/>
    <col min="4" max="4" width="19.33203125" bestFit="1" customWidth="1"/>
    <col min="5" max="5" width="11" bestFit="1" customWidth="1"/>
    <col min="6" max="6" width="8.44140625" bestFit="1" customWidth="1"/>
    <col min="7" max="7" width="19.33203125" bestFit="1" customWidth="1"/>
    <col min="8" max="10" width="11" bestFit="1" customWidth="1"/>
    <col min="11" max="11" width="12.77734375" bestFit="1" customWidth="1"/>
    <col min="12" max="12" width="11" bestFit="1" customWidth="1"/>
    <col min="13" max="13" width="11" style="72" bestFit="1" customWidth="1"/>
    <col min="14" max="15" width="8.44140625" bestFit="1" customWidth="1"/>
    <col min="16" max="16" width="11" bestFit="1" customWidth="1"/>
    <col min="17" max="18" width="8.44140625" bestFit="1" customWidth="1"/>
    <col min="19" max="19" width="11" bestFit="1" customWidth="1"/>
  </cols>
  <sheetData>
    <row r="1" spans="1:13">
      <c r="A1" t="s">
        <v>962</v>
      </c>
      <c r="B1" s="133">
        <v>1</v>
      </c>
      <c r="C1" s="133"/>
      <c r="D1" s="133"/>
      <c r="E1" s="133">
        <v>4</v>
      </c>
      <c r="F1" s="133"/>
      <c r="G1" s="133"/>
      <c r="H1" s="133">
        <v>5</v>
      </c>
      <c r="I1" s="133"/>
      <c r="J1" s="133"/>
      <c r="K1" s="133">
        <v>9</v>
      </c>
      <c r="L1" s="133"/>
      <c r="M1" s="133"/>
    </row>
    <row r="2" spans="1:13">
      <c r="B2" s="71" t="s">
        <v>956</v>
      </c>
      <c r="C2" s="71" t="s">
        <v>957</v>
      </c>
      <c r="D2" s="71" t="s">
        <v>966</v>
      </c>
      <c r="E2" s="71" t="s">
        <v>956</v>
      </c>
      <c r="F2" s="71" t="s">
        <v>957</v>
      </c>
      <c r="G2" s="71" t="s">
        <v>966</v>
      </c>
      <c r="H2" s="71" t="s">
        <v>956</v>
      </c>
      <c r="I2" s="71" t="s">
        <v>957</v>
      </c>
      <c r="J2" s="71" t="s">
        <v>966</v>
      </c>
      <c r="K2" s="71" t="s">
        <v>956</v>
      </c>
      <c r="L2" s="71" t="s">
        <v>957</v>
      </c>
      <c r="M2" s="73" t="s">
        <v>966</v>
      </c>
    </row>
    <row r="3" spans="1:13">
      <c r="A3" s="70" t="s">
        <v>784</v>
      </c>
      <c r="B3" s="72">
        <v>44.776000000000003</v>
      </c>
      <c r="C3" s="72">
        <v>10</v>
      </c>
      <c r="D3" s="72">
        <v>479.7</v>
      </c>
      <c r="E3" s="72">
        <v>43.465000000000003</v>
      </c>
      <c r="F3" s="72">
        <v>10</v>
      </c>
      <c r="G3" s="72">
        <v>473.7</v>
      </c>
      <c r="H3" s="72">
        <v>25.716999999999999</v>
      </c>
      <c r="I3" s="72">
        <v>5.5</v>
      </c>
      <c r="J3" s="72">
        <v>276.3</v>
      </c>
      <c r="K3" s="72">
        <v>19.635999999999999</v>
      </c>
      <c r="L3" s="72">
        <v>4.5</v>
      </c>
      <c r="M3" s="72">
        <v>210.44</v>
      </c>
    </row>
    <row r="4" spans="1:13">
      <c r="A4" t="s">
        <v>958</v>
      </c>
      <c r="B4" s="72">
        <f>B3/C3</f>
        <v>4.4776000000000007</v>
      </c>
      <c r="C4" s="72"/>
      <c r="D4" s="72">
        <f>D3/B3</f>
        <v>10.713328568876182</v>
      </c>
      <c r="E4" s="72">
        <f>E3/F3</f>
        <v>4.3465000000000007</v>
      </c>
      <c r="F4" s="72"/>
      <c r="G4" s="72">
        <f>G3/E3</f>
        <v>10.898424019325894</v>
      </c>
      <c r="H4" s="72">
        <f>H3/I3</f>
        <v>4.6758181818181814</v>
      </c>
      <c r="I4" s="72"/>
      <c r="J4" s="72">
        <f>J3/H3</f>
        <v>10.743865925263446</v>
      </c>
      <c r="M4" s="72">
        <f>M3/K3</f>
        <v>10.717050315746588</v>
      </c>
    </row>
    <row r="5" spans="1:13">
      <c r="A5" t="s">
        <v>959</v>
      </c>
      <c r="B5" s="130">
        <f>(B3+E3+H3)/(C3+F3+I3)</f>
        <v>4.4689411764705884</v>
      </c>
      <c r="C5" s="130"/>
      <c r="D5" s="130"/>
      <c r="E5" s="130"/>
      <c r="F5" s="130"/>
      <c r="G5" s="130"/>
      <c r="H5" s="130"/>
      <c r="I5" s="130"/>
      <c r="J5" s="130"/>
      <c r="K5" s="131">
        <f>K3/L3</f>
        <v>4.3635555555555552</v>
      </c>
      <c r="L5" s="131"/>
      <c r="M5" s="131"/>
    </row>
    <row r="6" spans="1:13">
      <c r="A6" t="s">
        <v>960</v>
      </c>
      <c r="B6" s="74" t="s">
        <v>961</v>
      </c>
      <c r="C6" s="74"/>
      <c r="D6" s="74"/>
      <c r="E6" s="74"/>
      <c r="F6" s="74"/>
      <c r="G6" s="74"/>
      <c r="H6" s="74"/>
      <c r="I6" s="74"/>
      <c r="J6" s="74"/>
      <c r="K6" s="74"/>
      <c r="L6" s="74"/>
    </row>
    <row r="10" spans="1:13">
      <c r="A10" t="s">
        <v>962</v>
      </c>
      <c r="B10" s="133">
        <v>3</v>
      </c>
      <c r="C10" s="133"/>
      <c r="D10" s="133"/>
      <c r="E10" s="133">
        <v>5</v>
      </c>
      <c r="F10" s="133"/>
      <c r="G10" s="133"/>
      <c r="H10" s="133">
        <v>9</v>
      </c>
      <c r="I10" s="133"/>
      <c r="J10" s="133"/>
      <c r="K10" s="133"/>
      <c r="L10" s="133"/>
    </row>
    <row r="11" spans="1:13">
      <c r="B11" s="71" t="s">
        <v>956</v>
      </c>
      <c r="C11" s="71" t="s">
        <v>957</v>
      </c>
      <c r="D11" s="71" t="s">
        <v>969</v>
      </c>
      <c r="E11" s="71" t="s">
        <v>956</v>
      </c>
      <c r="F11" s="71" t="s">
        <v>957</v>
      </c>
      <c r="G11" s="71" t="s">
        <v>969</v>
      </c>
      <c r="H11" s="71" t="s">
        <v>956</v>
      </c>
      <c r="I11" s="71" t="s">
        <v>957</v>
      </c>
      <c r="J11" s="71" t="s">
        <v>969</v>
      </c>
      <c r="K11" s="71"/>
      <c r="L11" s="71"/>
    </row>
    <row r="12" spans="1:13">
      <c r="A12" s="70" t="s">
        <v>964</v>
      </c>
      <c r="B12" s="72">
        <v>98.132000000000005</v>
      </c>
      <c r="C12" s="72">
        <v>32</v>
      </c>
      <c r="D12" s="72">
        <v>2064.5</v>
      </c>
      <c r="E12" s="72">
        <v>66.016999999999996</v>
      </c>
      <c r="F12" s="72">
        <v>21.5</v>
      </c>
      <c r="G12" s="72">
        <v>1383.7</v>
      </c>
      <c r="H12" s="72">
        <v>31.611000000000001</v>
      </c>
      <c r="I12" s="72">
        <v>10.5</v>
      </c>
      <c r="J12" s="72">
        <v>663.7</v>
      </c>
      <c r="K12" s="72"/>
      <c r="L12" s="72"/>
    </row>
    <row r="13" spans="1:13">
      <c r="A13" t="s">
        <v>958</v>
      </c>
      <c r="B13" s="72">
        <f>B12/C12</f>
        <v>3.0666250000000002</v>
      </c>
      <c r="C13" s="72"/>
      <c r="D13" s="72">
        <f>D12/B12</f>
        <v>21.037989646598458</v>
      </c>
      <c r="E13" s="72">
        <f>E12/F12</f>
        <v>3.0705581395348833</v>
      </c>
      <c r="F13" s="72"/>
      <c r="G13" s="72">
        <f>G12/E12</f>
        <v>20.959752790947789</v>
      </c>
      <c r="H13" s="72"/>
      <c r="I13" s="72"/>
      <c r="J13" s="72">
        <f>J12/H12</f>
        <v>20.995855872955616</v>
      </c>
    </row>
    <row r="14" spans="1:13">
      <c r="A14" t="s">
        <v>959</v>
      </c>
      <c r="B14" s="134">
        <f>(B12+E12)/(C12+F12)</f>
        <v>3.0682056074766355</v>
      </c>
      <c r="C14" s="134"/>
      <c r="D14" s="134"/>
      <c r="E14" s="134"/>
      <c r="F14" s="134"/>
      <c r="G14" s="134"/>
      <c r="H14" s="131">
        <f>H12/I12</f>
        <v>3.0105714285714287</v>
      </c>
      <c r="I14" s="131"/>
      <c r="J14" s="131"/>
      <c r="K14" s="135"/>
      <c r="L14" s="135"/>
    </row>
    <row r="15" spans="1:13">
      <c r="A15" t="s">
        <v>960</v>
      </c>
      <c r="B15" s="74" t="s">
        <v>961</v>
      </c>
      <c r="C15" s="74"/>
      <c r="D15" s="74"/>
      <c r="E15" s="74"/>
      <c r="F15" s="74"/>
      <c r="G15" s="74"/>
      <c r="H15" s="74"/>
      <c r="I15" s="74"/>
      <c r="J15" s="71"/>
      <c r="K15" s="74"/>
      <c r="L15" s="74"/>
    </row>
    <row r="19" spans="1:15">
      <c r="A19" t="s">
        <v>962</v>
      </c>
      <c r="B19" s="133">
        <v>4</v>
      </c>
      <c r="C19" s="133"/>
      <c r="D19" s="133"/>
      <c r="E19" s="133"/>
      <c r="F19" s="133">
        <v>5</v>
      </c>
      <c r="G19" s="133"/>
      <c r="H19" s="133"/>
      <c r="I19" s="133"/>
      <c r="J19" s="133">
        <v>9</v>
      </c>
      <c r="K19" s="133"/>
      <c r="L19" s="133"/>
      <c r="M19" s="133"/>
      <c r="N19" s="133"/>
      <c r="O19" s="133"/>
    </row>
    <row r="20" spans="1:15">
      <c r="B20" s="71" t="s">
        <v>956</v>
      </c>
      <c r="C20" s="71" t="s">
        <v>957</v>
      </c>
      <c r="D20" s="71" t="s">
        <v>967</v>
      </c>
      <c r="E20" s="71" t="s">
        <v>968</v>
      </c>
      <c r="F20" s="71" t="s">
        <v>956</v>
      </c>
      <c r="G20" s="71" t="s">
        <v>957</v>
      </c>
      <c r="H20" s="71" t="s">
        <v>967</v>
      </c>
      <c r="I20" s="71" t="s">
        <v>968</v>
      </c>
      <c r="J20" s="71" t="s">
        <v>956</v>
      </c>
      <c r="K20" s="71" t="s">
        <v>957</v>
      </c>
      <c r="L20" s="71" t="s">
        <v>967</v>
      </c>
      <c r="M20" s="73" t="s">
        <v>968</v>
      </c>
      <c r="N20" s="71"/>
      <c r="O20" s="71"/>
    </row>
    <row r="21" spans="1:15">
      <c r="A21" s="70" t="s">
        <v>965</v>
      </c>
      <c r="B21" s="72">
        <v>22.32</v>
      </c>
      <c r="C21" s="72">
        <v>7.5</v>
      </c>
      <c r="D21" s="72">
        <v>961.44</v>
      </c>
      <c r="E21" s="72">
        <v>122.491</v>
      </c>
      <c r="F21" s="72">
        <v>33.67</v>
      </c>
      <c r="G21" s="72">
        <v>11.5</v>
      </c>
      <c r="H21">
        <v>1450.5260000000001</v>
      </c>
      <c r="I21">
        <v>187.161</v>
      </c>
      <c r="J21" s="72">
        <v>32.198999999999998</v>
      </c>
      <c r="K21" s="72">
        <v>12</v>
      </c>
      <c r="L21">
        <v>1405.8130000000001</v>
      </c>
      <c r="M21" s="72">
        <v>178.14400000000001</v>
      </c>
      <c r="N21" s="72"/>
      <c r="O21" s="72"/>
    </row>
    <row r="22" spans="1:15" s="72" customFormat="1">
      <c r="A22" s="72" t="s">
        <v>958</v>
      </c>
      <c r="B22" s="72">
        <f>B21/C21</f>
        <v>2.976</v>
      </c>
      <c r="D22" s="72">
        <f>D21/B21</f>
        <v>43.075268817204304</v>
      </c>
      <c r="E22" s="72">
        <f>E21/B21</f>
        <v>5.4879480286738351</v>
      </c>
      <c r="F22" s="72">
        <f>F21/G21</f>
        <v>2.927826086956522</v>
      </c>
      <c r="H22" s="72">
        <f>H21/F21</f>
        <v>43.080665280665279</v>
      </c>
      <c r="I22" s="72">
        <f>I21/F21</f>
        <v>5.5586872586872582</v>
      </c>
      <c r="L22" s="72">
        <f>L21/J21</f>
        <v>43.660144724991468</v>
      </c>
      <c r="M22" s="72">
        <f>M21/J21</f>
        <v>5.5325941799434766</v>
      </c>
    </row>
    <row r="23" spans="1:15" s="72" customFormat="1">
      <c r="A23" s="72" t="s">
        <v>959</v>
      </c>
      <c r="B23" s="134">
        <f>(B21+F21)/(C21+G21)</f>
        <v>2.9468421052631579</v>
      </c>
      <c r="C23" s="134"/>
      <c r="D23" s="134"/>
      <c r="E23" s="134"/>
      <c r="F23" s="134"/>
      <c r="G23" s="134"/>
      <c r="H23" s="134"/>
      <c r="I23" s="134"/>
      <c r="J23" s="131">
        <f>J21/K21</f>
        <v>2.6832499999999997</v>
      </c>
      <c r="K23" s="131"/>
      <c r="L23" s="131"/>
      <c r="M23" s="131"/>
    </row>
    <row r="24" spans="1:15">
      <c r="A24" t="s">
        <v>960</v>
      </c>
      <c r="B24" s="74" t="s">
        <v>961</v>
      </c>
      <c r="C24" s="74"/>
      <c r="D24" s="74"/>
      <c r="E24" s="74"/>
      <c r="F24" s="74"/>
      <c r="G24" s="74"/>
      <c r="H24" s="74"/>
      <c r="I24" s="74"/>
      <c r="J24" s="71"/>
      <c r="K24" s="74"/>
      <c r="L24" s="74"/>
    </row>
    <row r="31" spans="1:15">
      <c r="A31" t="s">
        <v>962</v>
      </c>
      <c r="B31" s="133">
        <v>5</v>
      </c>
      <c r="C31" s="133"/>
      <c r="D31" s="133"/>
      <c r="E31" s="133">
        <v>9</v>
      </c>
      <c r="F31" s="133"/>
      <c r="G31" s="133"/>
      <c r="H31" s="133"/>
      <c r="I31" s="133"/>
      <c r="J31" s="133"/>
      <c r="K31" s="133"/>
      <c r="L31" s="133"/>
      <c r="M31" s="133"/>
    </row>
    <row r="32" spans="1:15">
      <c r="B32" s="71" t="s">
        <v>956</v>
      </c>
      <c r="C32" s="71" t="s">
        <v>957</v>
      </c>
      <c r="D32" s="71" t="s">
        <v>971</v>
      </c>
      <c r="E32" s="71" t="s">
        <v>956</v>
      </c>
      <c r="F32" s="71" t="s">
        <v>957</v>
      </c>
      <c r="G32" s="71" t="s">
        <v>971</v>
      </c>
      <c r="M32"/>
    </row>
    <row r="33" spans="1:13">
      <c r="A33" s="70" t="s">
        <v>970</v>
      </c>
      <c r="B33" s="72">
        <v>44.8</v>
      </c>
      <c r="C33" s="72">
        <v>9.5</v>
      </c>
      <c r="D33" s="72">
        <v>727.67</v>
      </c>
      <c r="E33" s="72">
        <v>44.756999999999998</v>
      </c>
      <c r="F33" s="72">
        <v>11</v>
      </c>
      <c r="G33" s="72">
        <v>720.55799999999999</v>
      </c>
      <c r="M33"/>
    </row>
    <row r="34" spans="1:13">
      <c r="A34" t="s">
        <v>958</v>
      </c>
      <c r="B34" s="72">
        <f>B33/C33</f>
        <v>4.7157894736842101</v>
      </c>
      <c r="C34" s="72"/>
      <c r="D34" s="72">
        <f>D33/B33</f>
        <v>16.242633928571429</v>
      </c>
      <c r="E34" s="72">
        <f>E33/F33</f>
        <v>4.0688181818181812</v>
      </c>
      <c r="F34" s="72"/>
      <c r="G34" s="72">
        <f>G33/E33</f>
        <v>16.099336416649908</v>
      </c>
      <c r="M34"/>
    </row>
    <row r="35" spans="1:13">
      <c r="A35" t="s">
        <v>959</v>
      </c>
      <c r="B35" s="75"/>
      <c r="C35" s="75"/>
      <c r="D35" s="75"/>
      <c r="E35" s="75"/>
      <c r="F35" s="75"/>
      <c r="G35" s="75"/>
      <c r="M35"/>
    </row>
    <row r="36" spans="1:13">
      <c r="A36" t="s">
        <v>960</v>
      </c>
      <c r="B36" s="132" t="s">
        <v>972</v>
      </c>
      <c r="C36" s="74"/>
      <c r="D36" s="74"/>
      <c r="E36" s="74"/>
      <c r="F36" s="74"/>
      <c r="G36" s="74"/>
      <c r="M36"/>
    </row>
    <row r="37" spans="1:13">
      <c r="B37" s="132"/>
      <c r="M37"/>
    </row>
    <row r="38" spans="1:13">
      <c r="B38" s="132"/>
      <c r="M38"/>
    </row>
    <row r="39" spans="1:13">
      <c r="M39"/>
    </row>
    <row r="41" spans="1:13">
      <c r="A41" t="s">
        <v>962</v>
      </c>
      <c r="B41" s="133">
        <v>1</v>
      </c>
      <c r="C41" s="133"/>
      <c r="D41" s="133"/>
      <c r="E41" s="133">
        <v>4</v>
      </c>
      <c r="F41" s="133"/>
      <c r="G41" s="133"/>
      <c r="H41" s="133">
        <v>6</v>
      </c>
      <c r="I41" s="133"/>
      <c r="J41" s="133"/>
      <c r="K41" s="133">
        <v>9</v>
      </c>
      <c r="L41" s="133"/>
      <c r="M41" s="133"/>
    </row>
    <row r="42" spans="1:13">
      <c r="B42" s="71" t="s">
        <v>956</v>
      </c>
      <c r="C42" s="71" t="s">
        <v>957</v>
      </c>
      <c r="D42" s="71" t="s">
        <v>975</v>
      </c>
      <c r="E42" s="71" t="s">
        <v>956</v>
      </c>
      <c r="F42" s="71" t="s">
        <v>957</v>
      </c>
      <c r="G42" s="71" t="s">
        <v>975</v>
      </c>
      <c r="H42" s="71" t="s">
        <v>956</v>
      </c>
      <c r="I42" s="71" t="s">
        <v>957</v>
      </c>
      <c r="J42" s="71" t="s">
        <v>975</v>
      </c>
      <c r="K42" s="71" t="s">
        <v>956</v>
      </c>
      <c r="L42" s="71" t="s">
        <v>957</v>
      </c>
      <c r="M42" s="73" t="s">
        <v>975</v>
      </c>
    </row>
    <row r="43" spans="1:13" s="72" customFormat="1">
      <c r="A43" s="76" t="s">
        <v>974</v>
      </c>
      <c r="B43" s="72">
        <v>89.045000000000002</v>
      </c>
      <c r="C43" s="72">
        <v>21</v>
      </c>
      <c r="D43" s="72">
        <v>515.86199999999997</v>
      </c>
      <c r="E43" s="72">
        <v>46.253</v>
      </c>
      <c r="F43" s="72">
        <v>10.5</v>
      </c>
      <c r="G43" s="72">
        <v>268.53399999999999</v>
      </c>
      <c r="H43" s="72">
        <v>44.927999999999997</v>
      </c>
      <c r="I43" s="72">
        <v>10.5</v>
      </c>
      <c r="J43" s="72">
        <v>256.85300000000001</v>
      </c>
      <c r="K43" s="72">
        <v>44.984000000000002</v>
      </c>
      <c r="L43" s="72">
        <v>10.5</v>
      </c>
      <c r="M43" s="72">
        <v>257.428</v>
      </c>
    </row>
    <row r="44" spans="1:13" s="72" customFormat="1">
      <c r="A44" s="72" t="s">
        <v>958</v>
      </c>
      <c r="B44" s="72">
        <f>B43/C43</f>
        <v>4.2402380952380954</v>
      </c>
      <c r="D44" s="72">
        <f>D43/B43</f>
        <v>5.7932730641810313</v>
      </c>
      <c r="E44" s="72">
        <f>E43/F43</f>
        <v>4.4050476190476191</v>
      </c>
      <c r="G44" s="72">
        <f>G43/E43</f>
        <v>5.8057639504464573</v>
      </c>
      <c r="H44" s="72">
        <f>H43/I43</f>
        <v>4.2788571428571425</v>
      </c>
      <c r="J44" s="72">
        <f>J43/H43</f>
        <v>5.7169916310541318</v>
      </c>
    </row>
    <row r="45" spans="1:13" s="72" customFormat="1">
      <c r="A45" s="72" t="s">
        <v>959</v>
      </c>
      <c r="B45" s="130">
        <f>(B43+E43+H43)/(C43+F43+I43)</f>
        <v>4.2910952380952381</v>
      </c>
      <c r="C45" s="130"/>
      <c r="D45" s="130"/>
      <c r="E45" s="130"/>
      <c r="F45" s="130"/>
      <c r="G45" s="130"/>
      <c r="H45" s="130"/>
      <c r="I45" s="130"/>
      <c r="J45" s="130"/>
      <c r="K45" s="131">
        <f>K43/L43</f>
        <v>4.2841904761904761</v>
      </c>
      <c r="L45" s="131"/>
      <c r="M45" s="131"/>
    </row>
    <row r="46" spans="1:13" s="72" customFormat="1">
      <c r="A46" s="72" t="s">
        <v>959</v>
      </c>
      <c r="B46" s="130">
        <f>(D43+G43+J43)/(B43+E43+H43)</f>
        <v>5.7774627412249071</v>
      </c>
      <c r="C46" s="130"/>
      <c r="D46" s="130"/>
      <c r="E46" s="130"/>
      <c r="F46" s="130"/>
      <c r="G46" s="130"/>
      <c r="H46" s="130"/>
      <c r="I46" s="130"/>
      <c r="J46" s="130"/>
      <c r="K46" s="131">
        <f>M43/K43</f>
        <v>5.7226569446914457</v>
      </c>
      <c r="L46" s="131"/>
      <c r="M46" s="131"/>
    </row>
    <row r="47" spans="1:13">
      <c r="A47" t="s">
        <v>960</v>
      </c>
      <c r="B47" s="74" t="s">
        <v>976</v>
      </c>
      <c r="C47" s="74"/>
      <c r="D47" s="74"/>
      <c r="E47" s="74"/>
      <c r="F47" s="74"/>
      <c r="G47" s="74"/>
      <c r="H47" s="74"/>
      <c r="I47" s="74"/>
      <c r="J47" s="74"/>
      <c r="K47" s="74"/>
      <c r="L47" s="74"/>
    </row>
    <row r="50" spans="1:19">
      <c r="A50" t="s">
        <v>962</v>
      </c>
      <c r="B50" s="133">
        <v>1</v>
      </c>
      <c r="C50" s="133"/>
      <c r="D50" s="133"/>
      <c r="E50" s="133">
        <v>4</v>
      </c>
      <c r="F50" s="133"/>
      <c r="G50" s="133"/>
      <c r="H50" s="133">
        <v>5</v>
      </c>
      <c r="I50" s="133"/>
      <c r="J50" s="133"/>
      <c r="K50" s="133">
        <v>6</v>
      </c>
      <c r="L50" s="133"/>
      <c r="M50" s="133"/>
      <c r="N50" s="133">
        <v>7</v>
      </c>
      <c r="O50" s="133"/>
      <c r="P50" s="133"/>
      <c r="Q50" s="133">
        <v>9</v>
      </c>
      <c r="R50" s="133"/>
      <c r="S50" s="133"/>
    </row>
    <row r="51" spans="1:19">
      <c r="B51" s="71" t="s">
        <v>956</v>
      </c>
      <c r="C51" s="71" t="s">
        <v>957</v>
      </c>
      <c r="D51" s="71" t="s">
        <v>975</v>
      </c>
      <c r="E51" s="71" t="s">
        <v>956</v>
      </c>
      <c r="F51" s="71" t="s">
        <v>957</v>
      </c>
      <c r="G51" s="71" t="s">
        <v>975</v>
      </c>
      <c r="H51" s="71" t="s">
        <v>956</v>
      </c>
      <c r="I51" s="71" t="s">
        <v>957</v>
      </c>
      <c r="J51" s="71" t="s">
        <v>975</v>
      </c>
      <c r="K51" s="71" t="s">
        <v>956</v>
      </c>
      <c r="L51" s="71" t="s">
        <v>957</v>
      </c>
      <c r="M51" s="73" t="s">
        <v>975</v>
      </c>
      <c r="N51" s="71" t="s">
        <v>956</v>
      </c>
      <c r="O51" s="71" t="s">
        <v>957</v>
      </c>
      <c r="P51" s="73" t="s">
        <v>975</v>
      </c>
      <c r="Q51" s="71" t="s">
        <v>956</v>
      </c>
      <c r="R51" s="71" t="s">
        <v>957</v>
      </c>
      <c r="S51" s="73" t="s">
        <v>975</v>
      </c>
    </row>
    <row r="52" spans="1:19">
      <c r="A52" s="70" t="s">
        <v>977</v>
      </c>
      <c r="B52" s="72">
        <v>136.89500000000001</v>
      </c>
      <c r="C52" s="72">
        <v>31.5</v>
      </c>
      <c r="D52" s="72">
        <v>1566.7719999999999</v>
      </c>
      <c r="E52" s="72">
        <v>46.058999999999997</v>
      </c>
      <c r="F52" s="72">
        <v>10.5</v>
      </c>
      <c r="G52" s="72">
        <v>527.08000000000004</v>
      </c>
      <c r="H52" s="72">
        <v>45.21</v>
      </c>
      <c r="I52" s="72">
        <v>10</v>
      </c>
      <c r="J52" s="72">
        <v>517.10799999999995</v>
      </c>
      <c r="K52" s="72">
        <v>45.82</v>
      </c>
      <c r="L52" s="72">
        <v>10.5</v>
      </c>
      <c r="M52" s="72">
        <v>526.00099999999998</v>
      </c>
      <c r="N52" s="72">
        <v>44.859000000000002</v>
      </c>
      <c r="O52" s="72">
        <v>12</v>
      </c>
      <c r="P52" s="72">
        <v>515.89700000000005</v>
      </c>
      <c r="Q52" s="72">
        <v>94.233000000000004</v>
      </c>
      <c r="R52" s="72">
        <v>21.5</v>
      </c>
      <c r="S52" s="72">
        <v>1076.136</v>
      </c>
    </row>
    <row r="53" spans="1:19">
      <c r="A53" t="s">
        <v>958</v>
      </c>
      <c r="B53" s="72">
        <f>B52/C52</f>
        <v>4.3458730158730159</v>
      </c>
      <c r="C53" s="72"/>
      <c r="D53" s="72">
        <f>D52/B52</f>
        <v>11.445063734979362</v>
      </c>
      <c r="E53" s="72">
        <f>E52/F52</f>
        <v>4.3865714285714281</v>
      </c>
      <c r="F53" s="72"/>
      <c r="G53" s="72">
        <f>G52/E52</f>
        <v>11.443583230204739</v>
      </c>
      <c r="H53" s="72">
        <f>H52/I52</f>
        <v>4.5209999999999999</v>
      </c>
      <c r="I53" s="72"/>
      <c r="J53" s="72">
        <f>J52/H52</f>
        <v>11.437911966379119</v>
      </c>
      <c r="K53">
        <f>K52/L52</f>
        <v>4.3638095238095236</v>
      </c>
      <c r="M53" s="72">
        <f>M52/K52</f>
        <v>11.479725010912265</v>
      </c>
      <c r="P53" s="72">
        <f>P52/N52</f>
        <v>11.500412403308143</v>
      </c>
      <c r="S53" s="72">
        <f>S52/Q52</f>
        <v>11.419948425710738</v>
      </c>
    </row>
    <row r="54" spans="1:19">
      <c r="A54" t="s">
        <v>959</v>
      </c>
      <c r="B54" s="130">
        <f>(B52+E52+H52+K52+N52)/(C52+F52+I52+L52+O52)</f>
        <v>4.2797718120805373</v>
      </c>
      <c r="C54" s="130"/>
      <c r="D54" s="130"/>
      <c r="E54" s="130"/>
      <c r="F54" s="130"/>
      <c r="G54" s="130"/>
      <c r="H54" s="130"/>
      <c r="I54" s="130"/>
      <c r="J54" s="130"/>
      <c r="K54" s="130"/>
      <c r="L54" s="130"/>
      <c r="M54" s="130"/>
      <c r="N54" s="130"/>
      <c r="O54" s="130"/>
      <c r="P54" s="130"/>
      <c r="Q54" s="131">
        <f>Q52/R52</f>
        <v>4.3829302325581398</v>
      </c>
      <c r="R54" s="131"/>
      <c r="S54" s="131"/>
    </row>
    <row r="55" spans="1:19">
      <c r="A55" t="s">
        <v>959</v>
      </c>
      <c r="B55" s="130">
        <f>(D52+G52+J52+M52+P52)/(N52+K52+H52+E52+B52)</f>
        <v>11.456604033960287</v>
      </c>
      <c r="C55" s="130"/>
      <c r="D55" s="130"/>
      <c r="E55" s="130"/>
      <c r="F55" s="130"/>
      <c r="G55" s="130"/>
      <c r="H55" s="130"/>
      <c r="I55" s="130"/>
      <c r="J55" s="130"/>
      <c r="K55" s="130"/>
      <c r="L55" s="130"/>
      <c r="M55" s="130"/>
      <c r="N55" s="130"/>
      <c r="O55" s="130"/>
      <c r="P55" s="130"/>
      <c r="Q55" s="131">
        <f>S52/Q52</f>
        <v>11.419948425710738</v>
      </c>
      <c r="R55" s="131"/>
      <c r="S55" s="131"/>
    </row>
    <row r="56" spans="1:19" ht="19.5" customHeight="1">
      <c r="A56" t="s">
        <v>960</v>
      </c>
      <c r="B56" s="132" t="s">
        <v>978</v>
      </c>
      <c r="C56" s="74"/>
      <c r="D56" s="74"/>
      <c r="E56" s="74"/>
      <c r="F56" s="74"/>
      <c r="G56" s="74"/>
      <c r="H56" s="74"/>
      <c r="I56" s="74"/>
      <c r="J56" s="74"/>
      <c r="K56" s="74"/>
      <c r="L56" s="74"/>
    </row>
    <row r="57" spans="1:19" ht="21" customHeight="1">
      <c r="B57" s="132"/>
    </row>
    <row r="58" spans="1:19" ht="21.75" customHeight="1">
      <c r="B58" s="132"/>
    </row>
    <row r="59" spans="1:19">
      <c r="B59" s="132"/>
    </row>
  </sheetData>
  <mergeCells count="43">
    <mergeCell ref="B23:I23"/>
    <mergeCell ref="J23:M23"/>
    <mergeCell ref="K14:L14"/>
    <mergeCell ref="B14:G14"/>
    <mergeCell ref="K10:L10"/>
    <mergeCell ref="H14:J14"/>
    <mergeCell ref="N19:O19"/>
    <mergeCell ref="B19:E19"/>
    <mergeCell ref="F19:I19"/>
    <mergeCell ref="J19:M19"/>
    <mergeCell ref="B1:D1"/>
    <mergeCell ref="E1:G1"/>
    <mergeCell ref="H1:J1"/>
    <mergeCell ref="B10:D10"/>
    <mergeCell ref="E10:G10"/>
    <mergeCell ref="H10:J10"/>
    <mergeCell ref="K1:M1"/>
    <mergeCell ref="K5:M5"/>
    <mergeCell ref="B5:J5"/>
    <mergeCell ref="H41:J41"/>
    <mergeCell ref="K41:M41"/>
    <mergeCell ref="B45:J45"/>
    <mergeCell ref="K45:M45"/>
    <mergeCell ref="B31:D31"/>
    <mergeCell ref="E31:G31"/>
    <mergeCell ref="H31:J31"/>
    <mergeCell ref="K31:M31"/>
    <mergeCell ref="B55:P55"/>
    <mergeCell ref="Q55:S55"/>
    <mergeCell ref="B56:B59"/>
    <mergeCell ref="B36:B38"/>
    <mergeCell ref="N50:P50"/>
    <mergeCell ref="Q50:S50"/>
    <mergeCell ref="Q54:S54"/>
    <mergeCell ref="B54:P54"/>
    <mergeCell ref="B46:J46"/>
    <mergeCell ref="K46:M46"/>
    <mergeCell ref="B50:D50"/>
    <mergeCell ref="E50:G50"/>
    <mergeCell ref="H50:J50"/>
    <mergeCell ref="K50:M50"/>
    <mergeCell ref="B41:D41"/>
    <mergeCell ref="E41:G41"/>
  </mergeCells>
  <phoneticPr fontId="10" type="noConversion"/>
  <printOptions gridLines="1"/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sqref="A1:I11"/>
    </sheetView>
  </sheetViews>
  <sheetFormatPr defaultColWidth="9" defaultRowHeight="14.4"/>
  <cols>
    <col min="1" max="1" width="42.109375" style="79" bestFit="1" customWidth="1"/>
    <col min="2" max="2" width="8.33203125" style="79" bestFit="1" customWidth="1"/>
    <col min="3" max="3" width="8" style="79" bestFit="1" customWidth="1"/>
    <col min="4" max="6" width="11.33203125" style="80" bestFit="1" customWidth="1"/>
    <col min="7" max="8" width="11.33203125" style="80" customWidth="1"/>
    <col min="9" max="9" width="12.77734375" style="79" bestFit="1" customWidth="1"/>
    <col min="10" max="16384" width="9" style="79"/>
  </cols>
  <sheetData>
    <row r="1" spans="1:11">
      <c r="A1" s="136" t="s">
        <v>1010</v>
      </c>
      <c r="B1" s="137"/>
      <c r="C1" s="137"/>
      <c r="D1" s="137"/>
      <c r="E1" s="137"/>
      <c r="F1" s="137"/>
      <c r="G1" s="137"/>
      <c r="H1" s="137"/>
      <c r="I1" s="138"/>
    </row>
    <row r="2" spans="1:11">
      <c r="A2" s="101" t="s">
        <v>1011</v>
      </c>
      <c r="B2" s="102" t="s">
        <v>956</v>
      </c>
      <c r="C2" s="103" t="s">
        <v>1012</v>
      </c>
      <c r="D2" s="104" t="s">
        <v>1013</v>
      </c>
      <c r="E2" s="104" t="s">
        <v>1014</v>
      </c>
      <c r="F2" s="139" t="s">
        <v>1015</v>
      </c>
      <c r="G2" s="140"/>
      <c r="H2" s="141"/>
      <c r="I2" s="104" t="s">
        <v>1016</v>
      </c>
      <c r="J2" s="77"/>
    </row>
    <row r="3" spans="1:11">
      <c r="A3" s="101"/>
      <c r="B3" s="102"/>
      <c r="C3" s="103"/>
      <c r="D3" s="104"/>
      <c r="E3" s="104"/>
      <c r="F3" s="119" t="s">
        <v>1022</v>
      </c>
      <c r="G3" s="119" t="s">
        <v>1023</v>
      </c>
      <c r="H3" s="119" t="s">
        <v>1024</v>
      </c>
      <c r="I3" s="104"/>
      <c r="J3" s="100"/>
    </row>
    <row r="4" spans="1:11">
      <c r="A4" s="105" t="s">
        <v>1017</v>
      </c>
      <c r="B4" s="106">
        <v>20</v>
      </c>
      <c r="C4" s="107">
        <v>20</v>
      </c>
      <c r="D4" s="109">
        <f>C4/C$8*D$8</f>
        <v>30000</v>
      </c>
      <c r="E4" s="109">
        <f t="shared" ref="E4:F5" si="0">D4/D$8*E$8</f>
        <v>30000</v>
      </c>
      <c r="F4" s="109">
        <f t="shared" si="0"/>
        <v>30000</v>
      </c>
      <c r="G4" s="109"/>
      <c r="H4" s="109"/>
      <c r="I4" s="108">
        <f>SUM(D4:F4)</f>
        <v>90000</v>
      </c>
      <c r="K4" s="79">
        <f>F4*I9</f>
        <v>15000</v>
      </c>
    </row>
    <row r="5" spans="1:11">
      <c r="A5" s="105" t="s">
        <v>1018</v>
      </c>
      <c r="B5" s="106">
        <v>40</v>
      </c>
      <c r="C5" s="107">
        <v>20</v>
      </c>
      <c r="D5" s="109">
        <f>C5/C$8*D$8</f>
        <v>30000</v>
      </c>
      <c r="E5" s="109">
        <f t="shared" si="0"/>
        <v>30000</v>
      </c>
      <c r="F5" s="109">
        <f t="shared" si="0"/>
        <v>30000</v>
      </c>
      <c r="G5" s="109"/>
      <c r="H5" s="109"/>
      <c r="I5" s="108">
        <f>SUM(D5:F5)</f>
        <v>90000</v>
      </c>
      <c r="K5" s="79">
        <f>F4*I10</f>
        <v>5000</v>
      </c>
    </row>
    <row r="6" spans="1:11">
      <c r="A6" s="110" t="s">
        <v>1025</v>
      </c>
      <c r="B6" s="106"/>
      <c r="C6" s="107"/>
      <c r="D6" s="108"/>
      <c r="E6" s="108"/>
      <c r="F6" s="108"/>
      <c r="G6" s="108"/>
      <c r="H6" s="108"/>
      <c r="I6" s="108"/>
    </row>
    <row r="7" spans="1:11">
      <c r="A7" s="110" t="s">
        <v>1019</v>
      </c>
      <c r="B7" s="106"/>
      <c r="C7" s="107"/>
      <c r="D7" s="108">
        <v>0</v>
      </c>
      <c r="E7" s="108">
        <v>0</v>
      </c>
      <c r="F7" s="108">
        <f>F9*5/28</f>
        <v>5357.1428571428569</v>
      </c>
      <c r="G7" s="108"/>
      <c r="H7" s="108"/>
      <c r="I7" s="108">
        <f>SUM(D7:F7)</f>
        <v>5357.1428571428569</v>
      </c>
    </row>
    <row r="8" spans="1:11">
      <c r="A8" s="111" t="s">
        <v>1020</v>
      </c>
      <c r="B8" s="112"/>
      <c r="C8" s="113">
        <f>SUM(C4:C5)</f>
        <v>40</v>
      </c>
      <c r="D8" s="114">
        <v>60000</v>
      </c>
      <c r="E8" s="114">
        <v>60000</v>
      </c>
      <c r="F8" s="114">
        <v>60000</v>
      </c>
      <c r="G8" s="114"/>
      <c r="H8" s="114"/>
      <c r="I8" s="114">
        <f>SUM(D8:F8)</f>
        <v>180000</v>
      </c>
      <c r="K8" s="79">
        <f>F4*I11</f>
        <v>10000</v>
      </c>
    </row>
    <row r="9" spans="1:11">
      <c r="A9" s="115" t="s">
        <v>1021</v>
      </c>
      <c r="B9" s="116"/>
      <c r="C9" s="117"/>
      <c r="D9" s="118"/>
      <c r="E9" s="119" t="s">
        <v>1022</v>
      </c>
      <c r="F9" s="120">
        <v>30000</v>
      </c>
      <c r="G9" s="120"/>
      <c r="H9" s="120"/>
      <c r="I9" s="121">
        <f>F9/F8</f>
        <v>0.5</v>
      </c>
    </row>
    <row r="10" spans="1:11">
      <c r="A10" s="122"/>
      <c r="B10" s="116"/>
      <c r="C10" s="117"/>
      <c r="D10" s="118"/>
      <c r="E10" s="119" t="s">
        <v>1023</v>
      </c>
      <c r="F10" s="120">
        <v>10000</v>
      </c>
      <c r="G10" s="120"/>
      <c r="H10" s="120"/>
      <c r="I10" s="121">
        <f>F10/F8</f>
        <v>0.16666666666666666</v>
      </c>
    </row>
    <row r="11" spans="1:11">
      <c r="A11" s="123"/>
      <c r="B11" s="116"/>
      <c r="C11" s="117"/>
      <c r="D11" s="118"/>
      <c r="E11" s="119" t="s">
        <v>1024</v>
      </c>
      <c r="F11" s="120">
        <v>20000</v>
      </c>
      <c r="G11" s="120"/>
      <c r="H11" s="120"/>
      <c r="I11" s="121">
        <f>F11/F8</f>
        <v>0.33333333333333331</v>
      </c>
    </row>
  </sheetData>
  <mergeCells count="2">
    <mergeCell ref="A1:I1"/>
    <mergeCell ref="F2:H2"/>
  </mergeCells>
  <phoneticPr fontId="10" type="noConversion"/>
  <pageMargins left="0.70866141732283472" right="0.70866141732283472" top="0.74803149606299213" bottom="0.74803149606299213" header="0.31496062992125984" footer="0.31496062992125984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Sheet1</vt:lpstr>
      <vt:lpstr>Sheet2</vt:lpstr>
      <vt:lpstr>原药性价比</vt:lpstr>
      <vt:lpstr>Sheet3</vt:lpstr>
      <vt:lpstr>Sheet4</vt:lpstr>
      <vt:lpstr>Sheet1!Print_Area</vt:lpstr>
      <vt:lpstr>Sheet4!Print_Area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dellTH</cp:lastModifiedBy>
  <cp:lastPrinted>2017-03-15T03:10:06Z</cp:lastPrinted>
  <dcterms:created xsi:type="dcterms:W3CDTF">2015-01-16T05:10:41Z</dcterms:created>
  <dcterms:modified xsi:type="dcterms:W3CDTF">2017-04-18T07:56:43Z</dcterms:modified>
</cp:coreProperties>
</file>