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iao\Desktop\"/>
    </mc:Choice>
  </mc:AlternateContent>
  <bookViews>
    <workbookView xWindow="0" yWindow="0" windowWidth="11160" windowHeight="10668"/>
  </bookViews>
  <sheets>
    <sheet name="存货收发存汇总表" sheetId="2" r:id="rId1"/>
    <sheet name="Sheet1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存货收发存汇总表!$A$3:$AK$33</definedName>
    <definedName name="_xlnm.Print_Area" localSheetId="0">存货收发存汇总表!$A$1:$BE$78</definedName>
  </definedNames>
  <calcPr calcId="171027"/>
</workbook>
</file>

<file path=xl/calcChain.xml><?xml version="1.0" encoding="utf-8"?>
<calcChain xmlns="http://schemas.openxmlformats.org/spreadsheetml/2006/main">
  <c r="AM6" i="2" l="1"/>
  <c r="AM7" i="2"/>
  <c r="AM8" i="2"/>
  <c r="AM9" i="2"/>
  <c r="AM12" i="2"/>
  <c r="AM14" i="2"/>
  <c r="AM15" i="2"/>
  <c r="AM17" i="2"/>
  <c r="AM18" i="2"/>
  <c r="AM19" i="2"/>
  <c r="AM20" i="2"/>
  <c r="AM21" i="2"/>
  <c r="AM24" i="2"/>
  <c r="AM25" i="2"/>
  <c r="AM27" i="2"/>
  <c r="AM28" i="2"/>
  <c r="AM30" i="2"/>
  <c r="AM31" i="2"/>
  <c r="AM5" i="2"/>
  <c r="AH56" i="2" l="1"/>
  <c r="BC51" i="2"/>
  <c r="BB51" i="2"/>
  <c r="BA51" i="2"/>
  <c r="AZ51" i="2"/>
  <c r="BE52" i="2"/>
  <c r="BD53" i="2"/>
  <c r="BE53" i="2"/>
  <c r="BE54" i="2"/>
  <c r="BE55" i="2"/>
  <c r="AS55" i="2"/>
  <c r="BD55" i="2" s="1"/>
  <c r="AS54" i="2"/>
  <c r="BD54" i="2" s="1"/>
  <c r="AS53" i="2"/>
  <c r="AS52" i="2"/>
  <c r="BD52" i="2" s="1"/>
  <c r="AS51" i="2"/>
  <c r="BD51" i="2" s="1"/>
  <c r="AS50" i="2"/>
  <c r="AU50" i="2" s="1"/>
  <c r="AS49" i="2"/>
  <c r="AU49" i="2" s="1"/>
  <c r="AS41" i="2"/>
  <c r="AU41" i="2" s="1"/>
  <c r="AS40" i="2"/>
  <c r="AU40" i="2" s="1"/>
  <c r="AS39" i="2"/>
  <c r="AU39" i="2" s="1"/>
  <c r="AS38" i="2"/>
  <c r="AU38" i="2" s="1"/>
  <c r="AO52" i="2"/>
  <c r="AU52" i="2" s="1"/>
  <c r="AO53" i="2"/>
  <c r="AU53" i="2" s="1"/>
  <c r="AO54" i="2"/>
  <c r="AO55" i="2"/>
  <c r="AO51" i="2"/>
  <c r="AN38" i="2"/>
  <c r="AN39" i="2"/>
  <c r="AN40" i="2"/>
  <c r="AN41" i="2"/>
  <c r="AN42" i="2"/>
  <c r="AS42" i="2" s="1"/>
  <c r="AU42" i="2" s="1"/>
  <c r="AN43" i="2"/>
  <c r="AS43" i="2" s="1"/>
  <c r="AU43" i="2" s="1"/>
  <c r="AN44" i="2"/>
  <c r="AS44" i="2" s="1"/>
  <c r="AU44" i="2" s="1"/>
  <c r="AN45" i="2"/>
  <c r="AS45" i="2" s="1"/>
  <c r="AU45" i="2" s="1"/>
  <c r="AN46" i="2"/>
  <c r="AS46" i="2" s="1"/>
  <c r="AU46" i="2" s="1"/>
  <c r="AN47" i="2"/>
  <c r="AS47" i="2" s="1"/>
  <c r="AU47" i="2" s="1"/>
  <c r="AN48" i="2"/>
  <c r="AS48" i="2" s="1"/>
  <c r="AU48" i="2" s="1"/>
  <c r="AN49" i="2"/>
  <c r="AN50" i="2"/>
  <c r="AN51" i="2"/>
  <c r="AN52" i="2"/>
  <c r="AN53" i="2"/>
  <c r="AN54" i="2"/>
  <c r="AN55" i="2"/>
  <c r="AN13" i="2"/>
  <c r="AN21" i="2"/>
  <c r="AN23" i="2"/>
  <c r="AN26" i="2"/>
  <c r="AN27" i="2"/>
  <c r="AN31" i="2"/>
  <c r="AN34" i="2"/>
  <c r="AS34" i="2" s="1"/>
  <c r="AU34" i="2" s="1"/>
  <c r="AM52" i="2"/>
  <c r="AM53" i="2"/>
  <c r="AM54" i="2"/>
  <c r="AM55" i="2"/>
  <c r="AM51" i="2"/>
  <c r="AP51" i="2"/>
  <c r="AP52" i="2"/>
  <c r="AP53" i="2"/>
  <c r="AP54" i="2"/>
  <c r="AP5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5" i="2"/>
  <c r="AK52" i="2"/>
  <c r="AK53" i="2"/>
  <c r="AK54" i="2"/>
  <c r="AK55" i="2"/>
  <c r="AK51" i="2"/>
  <c r="BE51" i="2" l="1"/>
  <c r="AU55" i="2"/>
  <c r="AU51" i="2"/>
  <c r="AU54" i="2"/>
  <c r="BE34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D34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AY37" i="2"/>
  <c r="AX37" i="2"/>
  <c r="AW37" i="2"/>
  <c r="AV37" i="2"/>
  <c r="AY36" i="2"/>
  <c r="AX36" i="2"/>
  <c r="AW36" i="2"/>
  <c r="AV36" i="2"/>
  <c r="AY35" i="2"/>
  <c r="AX35" i="2"/>
  <c r="AW35" i="2"/>
  <c r="AV35" i="2"/>
  <c r="AO12" i="2"/>
  <c r="AV12" i="2"/>
  <c r="AW12" i="2"/>
  <c r="AX12" i="2"/>
  <c r="AY12" i="2"/>
  <c r="AS13" i="2"/>
  <c r="AV13" i="2"/>
  <c r="AW13" i="2"/>
  <c r="AX13" i="2"/>
  <c r="AY13" i="2"/>
  <c r="AO14" i="2"/>
  <c r="AO35" i="2" s="1"/>
  <c r="AV14" i="2"/>
  <c r="AW14" i="2"/>
  <c r="AX14" i="2"/>
  <c r="AY14" i="2"/>
  <c r="AO15" i="2"/>
  <c r="AO36" i="2" s="1"/>
  <c r="AV15" i="2"/>
  <c r="AW15" i="2"/>
  <c r="AX15" i="2"/>
  <c r="AY15" i="2"/>
  <c r="AO16" i="2"/>
  <c r="AV16" i="2"/>
  <c r="AW16" i="2"/>
  <c r="AX16" i="2"/>
  <c r="AY16" i="2"/>
  <c r="AO17" i="2"/>
  <c r="AO37" i="2" s="1"/>
  <c r="AV17" i="2"/>
  <c r="AW17" i="2"/>
  <c r="AX17" i="2"/>
  <c r="AY17" i="2"/>
  <c r="AO18" i="2"/>
  <c r="AV18" i="2"/>
  <c r="AW18" i="2"/>
  <c r="AX18" i="2"/>
  <c r="AY18" i="2"/>
  <c r="AO19" i="2"/>
  <c r="AV19" i="2"/>
  <c r="AW19" i="2"/>
  <c r="AX19" i="2"/>
  <c r="AY19" i="2"/>
  <c r="AO20" i="2"/>
  <c r="AV20" i="2"/>
  <c r="AW20" i="2"/>
  <c r="AX20" i="2"/>
  <c r="AY20" i="2"/>
  <c r="AO21" i="2"/>
  <c r="AS21" i="2"/>
  <c r="AV21" i="2"/>
  <c r="AW21" i="2"/>
  <c r="AX21" i="2"/>
  <c r="AY21" i="2"/>
  <c r="AO22" i="2"/>
  <c r="AV22" i="2"/>
  <c r="AW22" i="2"/>
  <c r="AX22" i="2"/>
  <c r="AY22" i="2"/>
  <c r="AS23" i="2"/>
  <c r="AV23" i="2"/>
  <c r="AW23" i="2"/>
  <c r="AX23" i="2"/>
  <c r="AY23" i="2"/>
  <c r="AO24" i="2"/>
  <c r="AN25" i="2"/>
  <c r="AO25" i="2"/>
  <c r="AS25" i="2"/>
  <c r="AV25" i="2"/>
  <c r="AW25" i="2"/>
  <c r="AX25" i="2"/>
  <c r="AY25" i="2"/>
  <c r="AS26" i="2"/>
  <c r="AV26" i="2"/>
  <c r="AW26" i="2"/>
  <c r="AX26" i="2"/>
  <c r="AY26" i="2"/>
  <c r="AO27" i="2"/>
  <c r="AS27" i="2"/>
  <c r="AV27" i="2"/>
  <c r="AW27" i="2"/>
  <c r="AX27" i="2"/>
  <c r="AY27" i="2"/>
  <c r="AO28" i="2"/>
  <c r="AV28" i="2"/>
  <c r="AW28" i="2"/>
  <c r="AX28" i="2"/>
  <c r="AY28" i="2"/>
  <c r="AO29" i="2"/>
  <c r="AV29" i="2"/>
  <c r="AW29" i="2"/>
  <c r="AX29" i="2"/>
  <c r="AY29" i="2"/>
  <c r="AN30" i="2"/>
  <c r="AO30" i="2"/>
  <c r="AS30" i="2"/>
  <c r="AV30" i="2"/>
  <c r="AW30" i="2"/>
  <c r="AX30" i="2"/>
  <c r="AY30" i="2"/>
  <c r="AO31" i="2"/>
  <c r="AS31" i="2"/>
  <c r="AV31" i="2"/>
  <c r="AW31" i="2"/>
  <c r="AX31" i="2"/>
  <c r="AY31" i="2"/>
  <c r="AY33" i="2"/>
  <c r="AY32" i="2"/>
  <c r="AY11" i="2"/>
  <c r="AY10" i="2"/>
  <c r="AY9" i="2"/>
  <c r="AY8" i="2"/>
  <c r="AY7" i="2"/>
  <c r="AY6" i="2"/>
  <c r="AY5" i="2"/>
  <c r="AX33" i="2"/>
  <c r="AX32" i="2"/>
  <c r="AX11" i="2"/>
  <c r="AX10" i="2"/>
  <c r="AX9" i="2"/>
  <c r="AX8" i="2"/>
  <c r="AX7" i="2"/>
  <c r="AX6" i="2"/>
  <c r="AX5" i="2"/>
  <c r="AW33" i="2"/>
  <c r="AW32" i="2"/>
  <c r="AW11" i="2"/>
  <c r="AW10" i="2"/>
  <c r="AW9" i="2"/>
  <c r="AW8" i="2"/>
  <c r="AW7" i="2"/>
  <c r="AW6" i="2"/>
  <c r="AW5" i="2"/>
  <c r="AV33" i="2"/>
  <c r="AV32" i="2"/>
  <c r="AV11" i="2"/>
  <c r="AV10" i="2"/>
  <c r="AV9" i="2"/>
  <c r="AV8" i="2"/>
  <c r="AV7" i="2"/>
  <c r="AV6" i="2"/>
  <c r="AV5" i="2"/>
  <c r="AO33" i="2"/>
  <c r="AO32" i="2"/>
  <c r="AO11" i="2"/>
  <c r="AO10" i="2"/>
  <c r="AO9" i="2"/>
  <c r="AO8" i="2"/>
  <c r="AO7" i="2"/>
  <c r="AO6" i="2"/>
  <c r="AO5" i="2"/>
  <c r="AN12" i="2" l="1"/>
  <c r="AS12" i="2" s="1"/>
  <c r="BD26" i="2"/>
  <c r="AU26" i="2"/>
  <c r="AS22" i="2"/>
  <c r="AZ22" i="2" s="1"/>
  <c r="AN22" i="2"/>
  <c r="AS20" i="2"/>
  <c r="BD20" i="2" s="1"/>
  <c r="AN20" i="2"/>
  <c r="AN18" i="2"/>
  <c r="AS18" i="2" s="1"/>
  <c r="AN16" i="2"/>
  <c r="AS16" i="2" s="1"/>
  <c r="AN14" i="2"/>
  <c r="AS14" i="2" s="1"/>
  <c r="AT30" i="2"/>
  <c r="AU30" i="2"/>
  <c r="AN29" i="2"/>
  <c r="AS29" i="2" s="1"/>
  <c r="AT31" i="2"/>
  <c r="AU31" i="2"/>
  <c r="AN28" i="2"/>
  <c r="AS28" i="2" s="1"/>
  <c r="AT25" i="2"/>
  <c r="AU25" i="2"/>
  <c r="AN24" i="2"/>
  <c r="AS24" i="2" s="1"/>
  <c r="BD21" i="2"/>
  <c r="AU21" i="2"/>
  <c r="AT13" i="2"/>
  <c r="AU13" i="2"/>
  <c r="BD27" i="2"/>
  <c r="AU27" i="2"/>
  <c r="AT23" i="2"/>
  <c r="AU23" i="2"/>
  <c r="AN19" i="2"/>
  <c r="AS19" i="2" s="1"/>
  <c r="AN17" i="2"/>
  <c r="AS17" i="2" s="1"/>
  <c r="AN15" i="2"/>
  <c r="AS15" i="2" s="1"/>
  <c r="AT26" i="2"/>
  <c r="BD30" i="2"/>
  <c r="AT21" i="2"/>
  <c r="BD25" i="2"/>
  <c r="BD13" i="2"/>
  <c r="AT27" i="2"/>
  <c r="BD31" i="2"/>
  <c r="BD23" i="2"/>
  <c r="BC31" i="2"/>
  <c r="BC21" i="2"/>
  <c r="BB31" i="2"/>
  <c r="BA21" i="2"/>
  <c r="BA26" i="2"/>
  <c r="AZ26" i="2"/>
  <c r="BC26" i="2"/>
  <c r="BA31" i="2"/>
  <c r="AZ31" i="2"/>
  <c r="BA30" i="2"/>
  <c r="BA27" i="2"/>
  <c r="BA25" i="2"/>
  <c r="AZ21" i="2"/>
  <c r="BB30" i="2"/>
  <c r="AZ27" i="2"/>
  <c r="BB25" i="2"/>
  <c r="AZ23" i="2"/>
  <c r="BA23" i="2"/>
  <c r="BB23" i="2"/>
  <c r="BC23" i="2"/>
  <c r="AZ25" i="2"/>
  <c r="BC25" i="2"/>
  <c r="BC13" i="2"/>
  <c r="AZ13" i="2"/>
  <c r="BA13" i="2"/>
  <c r="BB13" i="2"/>
  <c r="AZ20" i="2"/>
  <c r="BC20" i="2"/>
  <c r="BB20" i="2"/>
  <c r="BC27" i="2"/>
  <c r="BB26" i="2"/>
  <c r="AZ30" i="2"/>
  <c r="BB27" i="2"/>
  <c r="BB21" i="2"/>
  <c r="BC30" i="2"/>
  <c r="AU18" i="2" l="1"/>
  <c r="BD18" i="2"/>
  <c r="BA18" i="2"/>
  <c r="AZ18" i="2"/>
  <c r="BE18" i="2" s="1"/>
  <c r="BC18" i="2"/>
  <c r="AT18" i="2"/>
  <c r="BB18" i="2"/>
  <c r="BB22" i="2"/>
  <c r="BC22" i="2"/>
  <c r="BA22" i="2"/>
  <c r="BD22" i="2"/>
  <c r="AU24" i="2"/>
  <c r="BC24" i="2"/>
  <c r="BA24" i="2"/>
  <c r="AT24" i="2"/>
  <c r="BB24" i="2"/>
  <c r="BE24" i="2" s="1"/>
  <c r="BD24" i="2"/>
  <c r="AZ24" i="2"/>
  <c r="AT14" i="2"/>
  <c r="BC14" i="2"/>
  <c r="AZ14" i="2"/>
  <c r="BE14" i="2" s="1"/>
  <c r="BA14" i="2"/>
  <c r="BB14" i="2"/>
  <c r="AU17" i="2"/>
  <c r="AZ17" i="2"/>
  <c r="BE17" i="2" s="1"/>
  <c r="BC17" i="2"/>
  <c r="AT17" i="2"/>
  <c r="BB17" i="2"/>
  <c r="AU29" i="2"/>
  <c r="AT29" i="2"/>
  <c r="BC29" i="2"/>
  <c r="BD29" i="2"/>
  <c r="BA29" i="2"/>
  <c r="AZ29" i="2"/>
  <c r="BB29" i="2"/>
  <c r="BE29" i="2" s="1"/>
  <c r="AU28" i="2"/>
  <c r="AT28" i="2"/>
  <c r="BA28" i="2"/>
  <c r="BB28" i="2"/>
  <c r="AZ28" i="2"/>
  <c r="BC28" i="2"/>
  <c r="AU12" i="2"/>
  <c r="AT12" i="2"/>
  <c r="BC12" i="2"/>
  <c r="BD12" i="2"/>
  <c r="AZ12" i="2"/>
  <c r="BB12" i="2"/>
  <c r="BA12" i="2"/>
  <c r="BD16" i="2"/>
  <c r="AU16" i="2"/>
  <c r="AZ16" i="2"/>
  <c r="BC16" i="2"/>
  <c r="BB16" i="2"/>
  <c r="BA16" i="2"/>
  <c r="AT16" i="2"/>
  <c r="AU19" i="2"/>
  <c r="BA19" i="2"/>
  <c r="BC19" i="2"/>
  <c r="AT19" i="2"/>
  <c r="BB19" i="2"/>
  <c r="AZ19" i="2"/>
  <c r="BD19" i="2"/>
  <c r="BD15" i="2"/>
  <c r="AU15" i="2"/>
  <c r="BC15" i="2"/>
  <c r="AZ15" i="2"/>
  <c r="AT15" i="2"/>
  <c r="BA15" i="2"/>
  <c r="BE15" i="2" s="1"/>
  <c r="BB15" i="2"/>
  <c r="AT20" i="2"/>
  <c r="AU20" i="2"/>
  <c r="BA20" i="2"/>
  <c r="BA17" i="2"/>
  <c r="BD17" i="2"/>
  <c r="BD28" i="2"/>
  <c r="BD14" i="2"/>
  <c r="AU14" i="2"/>
  <c r="AT22" i="2"/>
  <c r="AU22" i="2"/>
  <c r="AN37" i="2"/>
  <c r="AS37" i="2" s="1"/>
  <c r="AU37" i="2" s="1"/>
  <c r="AN36" i="2"/>
  <c r="AS36" i="2" s="1"/>
  <c r="AN35" i="2"/>
  <c r="AS35" i="2" s="1"/>
  <c r="BE20" i="2"/>
  <c r="BE22" i="2"/>
  <c r="BE13" i="2"/>
  <c r="BE12" i="2"/>
  <c r="BE31" i="2"/>
  <c r="BE27" i="2"/>
  <c r="BE28" i="2"/>
  <c r="BE26" i="2"/>
  <c r="BE30" i="2"/>
  <c r="BE25" i="2"/>
  <c r="BE23" i="2"/>
  <c r="BE21" i="2"/>
  <c r="AU35" i="2" l="1"/>
  <c r="BB35" i="2"/>
  <c r="BE19" i="2"/>
  <c r="BE16" i="2"/>
  <c r="BB36" i="2"/>
  <c r="AU36" i="2"/>
  <c r="BA36" i="2"/>
  <c r="BC36" i="2"/>
  <c r="BD36" i="2"/>
  <c r="AZ36" i="2"/>
  <c r="AN8" i="2"/>
  <c r="AS8" i="2" s="1"/>
  <c r="AN9" i="2"/>
  <c r="AS9" i="2" s="1"/>
  <c r="AN33" i="2"/>
  <c r="AS33" i="2" s="1"/>
  <c r="AN32" i="2"/>
  <c r="AS32" i="2" s="1"/>
  <c r="AN6" i="2"/>
  <c r="AS6" i="2" s="1"/>
  <c r="AN10" i="2"/>
  <c r="AS10" i="2" s="1"/>
  <c r="AZ35" i="2"/>
  <c r="AN7" i="2"/>
  <c r="AS7" i="2" s="1"/>
  <c r="AN11" i="2"/>
  <c r="AS11" i="2" s="1"/>
  <c r="BA35" i="2"/>
  <c r="BC35" i="2"/>
  <c r="BD35" i="2"/>
  <c r="BC37" i="2"/>
  <c r="AZ37" i="2"/>
  <c r="BE37" i="2" s="1"/>
  <c r="BD37" i="2"/>
  <c r="BA37" i="2"/>
  <c r="BB37" i="2"/>
  <c r="BE35" i="2"/>
  <c r="AN5" i="2"/>
  <c r="AS5" i="2"/>
  <c r="BD5" i="2" s="1"/>
  <c r="BE36" i="2" l="1"/>
  <c r="AU9" i="2"/>
  <c r="BD9" i="2"/>
  <c r="BA9" i="2"/>
  <c r="BB9" i="2"/>
  <c r="BE9" i="2" s="1"/>
  <c r="AZ9" i="2"/>
  <c r="AT9" i="2"/>
  <c r="BC9" i="2"/>
  <c r="AU7" i="2"/>
  <c r="BA7" i="2"/>
  <c r="AU10" i="2"/>
  <c r="AT10" i="2"/>
  <c r="BD10" i="2"/>
  <c r="BA10" i="2"/>
  <c r="AZ10" i="2"/>
  <c r="BC10" i="2"/>
  <c r="BB10" i="2"/>
  <c r="AU32" i="2"/>
  <c r="AZ32" i="2"/>
  <c r="AT32" i="2"/>
  <c r="BD32" i="2"/>
  <c r="BC32" i="2"/>
  <c r="AU11" i="2"/>
  <c r="AT11" i="2"/>
  <c r="AZ11" i="2"/>
  <c r="BC11" i="2"/>
  <c r="BD11" i="2"/>
  <c r="BB11" i="2"/>
  <c r="BA11" i="2"/>
  <c r="AU8" i="2"/>
  <c r="BB8" i="2"/>
  <c r="AT8" i="2"/>
  <c r="AZ8" i="2"/>
  <c r="BA8" i="2"/>
  <c r="BD8" i="2"/>
  <c r="BC8" i="2"/>
  <c r="AU33" i="2"/>
  <c r="BD33" i="2"/>
  <c r="AZ33" i="2"/>
  <c r="BB33" i="2"/>
  <c r="BA33" i="2"/>
  <c r="BC33" i="2"/>
  <c r="AT33" i="2"/>
  <c r="AU6" i="2"/>
  <c r="BC6" i="2"/>
  <c r="AT6" i="2"/>
  <c r="BA6" i="2"/>
  <c r="AZ6" i="2"/>
  <c r="BD6" i="2"/>
  <c r="BB6" i="2"/>
  <c r="AZ7" i="2"/>
  <c r="BD7" i="2"/>
  <c r="BB32" i="2"/>
  <c r="BB7" i="2"/>
  <c r="AT7" i="2"/>
  <c r="BA32" i="2"/>
  <c r="BE32" i="2" s="1"/>
  <c r="BC7" i="2"/>
  <c r="AT5" i="2"/>
  <c r="AU5" i="2"/>
  <c r="BA5" i="2"/>
  <c r="AZ5" i="2"/>
  <c r="BC5" i="2"/>
  <c r="BB5" i="2"/>
  <c r="BE7" i="2" l="1"/>
  <c r="BE6" i="2"/>
  <c r="AU56" i="2"/>
  <c r="AW67" i="2" s="1"/>
  <c r="BE8" i="2"/>
  <c r="BE11" i="2"/>
  <c r="BE10" i="2"/>
  <c r="AZ56" i="2"/>
  <c r="AW59" i="2" s="1"/>
  <c r="BE33" i="2"/>
  <c r="BA56" i="2"/>
  <c r="AW60" i="2" s="1"/>
  <c r="BB56" i="2"/>
  <c r="AW61" i="2" s="1"/>
  <c r="AX76" i="2" s="1"/>
  <c r="BC56" i="2"/>
  <c r="AW62" i="2" s="1"/>
  <c r="AX77" i="2" s="1"/>
  <c r="BE5" i="2"/>
  <c r="BE56" i="2" l="1"/>
  <c r="AX58" i="2"/>
  <c r="AW73" i="2" s="1"/>
  <c r="AX66" i="2"/>
  <c r="AX75" i="2"/>
  <c r="AX74" i="2"/>
  <c r="AX78" i="2" l="1"/>
</calcChain>
</file>

<file path=xl/comments1.xml><?xml version="1.0" encoding="utf-8"?>
<comments xmlns="http://schemas.openxmlformats.org/spreadsheetml/2006/main">
  <authors>
    <author>Barbara Tracey</author>
  </authors>
  <commentList>
    <comment ref="AR14" authorId="0" shapeId="0">
      <text>
        <r>
          <rPr>
            <b/>
            <sz val="9"/>
            <color indexed="81"/>
            <rFont val="Tahoma"/>
            <family val="2"/>
          </rPr>
          <t>Barbara Tracey:</t>
        </r>
        <r>
          <rPr>
            <sz val="9"/>
            <color indexed="81"/>
            <rFont val="Tahoma"/>
            <family val="2"/>
          </rPr>
          <t xml:space="preserve">
Yes if Lydall terms were sent
</t>
        </r>
      </text>
    </comment>
    <comment ref="AR24" authorId="0" shapeId="0">
      <text>
        <r>
          <rPr>
            <b/>
            <sz val="9"/>
            <color indexed="81"/>
            <rFont val="Tahoma"/>
            <family val="2"/>
          </rPr>
          <t>Barbara Tracey:</t>
        </r>
        <r>
          <rPr>
            <sz val="9"/>
            <color indexed="81"/>
            <rFont val="Tahoma"/>
            <family val="2"/>
          </rPr>
          <t xml:space="preserve">
Assumes Lydall terms were sent
</t>
        </r>
      </text>
    </comment>
  </commentList>
</comments>
</file>

<file path=xl/sharedStrings.xml><?xml version="1.0" encoding="utf-8"?>
<sst xmlns="http://schemas.openxmlformats.org/spreadsheetml/2006/main" count="540" uniqueCount="216">
  <si>
    <t>﻿</t>
  </si>
  <si>
    <t>存货大类编码</t>
  </si>
  <si>
    <t>产品耗用量差</t>
  </si>
  <si>
    <t>全阶标准成本</t>
  </si>
  <si>
    <t>差异</t>
  </si>
  <si>
    <t>I05</t>
  </si>
  <si>
    <t>Finished Goods</t>
  </si>
  <si>
    <t>1031356</t>
  </si>
  <si>
    <t>CD4.2  Rear Patch</t>
  </si>
  <si>
    <t>CD539</t>
  </si>
  <si>
    <t>PCS</t>
  </si>
  <si>
    <t>Front Top Patch</t>
  </si>
  <si>
    <t>PAD Lower Front LT</t>
  </si>
  <si>
    <t>PAD Lower Front RT</t>
  </si>
  <si>
    <t>1046208</t>
  </si>
  <si>
    <t>CD4.2  Front Patch</t>
  </si>
  <si>
    <t>Heat Shield</t>
  </si>
  <si>
    <t>D2UC</t>
  </si>
  <si>
    <t>I02</t>
  </si>
  <si>
    <t>Semi-finished Goods</t>
  </si>
  <si>
    <t>1046423</t>
  </si>
  <si>
    <t>1046423-C</t>
  </si>
  <si>
    <t>Al-steel blank for part 1046423</t>
  </si>
  <si>
    <t>0.7*600*810mm</t>
  </si>
  <si>
    <t>1051080</t>
  </si>
  <si>
    <t>HEAT SHIELD</t>
  </si>
  <si>
    <t>D2UB-E</t>
  </si>
  <si>
    <t>1055774</t>
  </si>
  <si>
    <t>AWD Rear Heat  Patch－large</t>
  </si>
  <si>
    <t>CD4.2</t>
  </si>
  <si>
    <t>12627073</t>
  </si>
  <si>
    <t>HS ASM EXH MANIF UPR HT</t>
  </si>
  <si>
    <t>LGE</t>
  </si>
  <si>
    <t>12627073-F</t>
  </si>
  <si>
    <t>glass fiber for 12627073</t>
  </si>
  <si>
    <t>12639416</t>
  </si>
  <si>
    <t>HS-CM/SHF HSG CVR HT</t>
  </si>
  <si>
    <t>12639416-F</t>
  </si>
  <si>
    <t>glass fiber for 9416/9417/5222</t>
  </si>
  <si>
    <t>12639417</t>
  </si>
  <si>
    <t>LCV</t>
  </si>
  <si>
    <t>12656868</t>
  </si>
  <si>
    <t>HS Turbo HT</t>
  </si>
  <si>
    <t>12656868-F</t>
  </si>
  <si>
    <t>glass fiber for 12656868</t>
  </si>
  <si>
    <t>12665222</t>
  </si>
  <si>
    <t>12681317</t>
  </si>
  <si>
    <t>200102568</t>
  </si>
  <si>
    <t>Shield Heat</t>
  </si>
  <si>
    <t>CHB041</t>
  </si>
  <si>
    <t>200102568-C</t>
  </si>
  <si>
    <t>Embossed Al blanks,for part 200102568</t>
  </si>
  <si>
    <t>0.5*780*900mm</t>
  </si>
  <si>
    <t>200103171</t>
  </si>
  <si>
    <t>CHB071</t>
  </si>
  <si>
    <t>200103171-C</t>
  </si>
  <si>
    <t>Embossed Al blanks,for part 200103171</t>
  </si>
  <si>
    <t>0.5*800*780mm</t>
  </si>
  <si>
    <t>I13</t>
  </si>
  <si>
    <t>Project F.G</t>
  </si>
  <si>
    <t>222424-2800</t>
  </si>
  <si>
    <t>Z-GZ222424-2800</t>
  </si>
  <si>
    <t>23406792</t>
  </si>
  <si>
    <t>FUEL TANK PATCH</t>
  </si>
  <si>
    <t>E2XX</t>
  </si>
  <si>
    <t>THERMALPATCH</t>
  </si>
  <si>
    <t>40146507</t>
  </si>
  <si>
    <t>B515 AT</t>
  </si>
  <si>
    <t>40146507-C</t>
  </si>
  <si>
    <t>Al-steel blank for 40146507</t>
  </si>
  <si>
    <t>0.4*200*190mm</t>
  </si>
  <si>
    <t>40146507-F</t>
  </si>
  <si>
    <t>glass fiber for 40146507</t>
  </si>
  <si>
    <t>40166029</t>
  </si>
  <si>
    <t>B515 MT</t>
  </si>
  <si>
    <t>40166029-C</t>
  </si>
  <si>
    <t>Al-steel blank for part 40166029</t>
  </si>
  <si>
    <t>0.4*125*230mm</t>
  </si>
  <si>
    <t>7720437AA</t>
  </si>
  <si>
    <t>AE/DE</t>
  </si>
  <si>
    <t>7720463AA</t>
  </si>
  <si>
    <t>Insulation Pad</t>
  </si>
  <si>
    <t>82365819</t>
  </si>
  <si>
    <t>SHLD ASY MFLR HT PLM4327</t>
  </si>
  <si>
    <t>U55X</t>
  </si>
  <si>
    <t>82365819-C</t>
  </si>
  <si>
    <t>Emboss SUS304 blank for 82365819</t>
  </si>
  <si>
    <t>0.15*185*470mm</t>
  </si>
  <si>
    <t>82423024-C</t>
  </si>
  <si>
    <t>Emboss SUS304 blank for 82423024</t>
  </si>
  <si>
    <t>0.15*300*780mm</t>
  </si>
  <si>
    <t>82423025-C</t>
  </si>
  <si>
    <t>Emboss SUS304 blank for 82423025</t>
  </si>
  <si>
    <t>0.15*270*765mm</t>
  </si>
  <si>
    <t>82423025-F</t>
  </si>
  <si>
    <t>Glass Fiber for 82423025</t>
  </si>
  <si>
    <t>82423290-F</t>
  </si>
  <si>
    <t>Glass Fbier for 82423290</t>
  </si>
  <si>
    <t>A2054700347</t>
  </si>
  <si>
    <t>TB LU Heat Shield</t>
  </si>
  <si>
    <t>W205</t>
  </si>
  <si>
    <t>A2054700347-C</t>
  </si>
  <si>
    <t>embossed AL blanks for A2054700347</t>
  </si>
  <si>
    <t>0.5*720*900</t>
  </si>
  <si>
    <t>A2134700047</t>
  </si>
  <si>
    <t>TB LU Screening Plate</t>
  </si>
  <si>
    <t>V213</t>
  </si>
  <si>
    <t>A2134700047-C</t>
  </si>
  <si>
    <t>Embossed Al blanks,for A2134700047</t>
  </si>
  <si>
    <t>0.5*930*825mm</t>
  </si>
  <si>
    <t>Trellebory</t>
  </si>
  <si>
    <t>U-30045-303</t>
  </si>
  <si>
    <t>Left Side - Heat Shield</t>
  </si>
  <si>
    <t>U-30046-303</t>
  </si>
  <si>
    <t>Right Side - Heat Shield</t>
  </si>
  <si>
    <t>200106562</t>
  </si>
  <si>
    <t>P32</t>
  </si>
  <si>
    <t>82365819-F</t>
  </si>
  <si>
    <t>Glass Fiber for 82365819</t>
  </si>
  <si>
    <t>No Alternative Use Y/N</t>
  </si>
  <si>
    <t>Qty Qualifying as Revenue</t>
  </si>
  <si>
    <t>Selling Price/piece</t>
  </si>
  <si>
    <t>Right to Pay (Y/N)</t>
  </si>
  <si>
    <t>Final Qty Recognised</t>
  </si>
  <si>
    <t>Final Revenue Recognised</t>
  </si>
  <si>
    <t>Revised Inventory PCS</t>
  </si>
  <si>
    <t>Revised Inventory Amount</t>
  </si>
  <si>
    <t>Y</t>
  </si>
  <si>
    <t>Y</t>
    <phoneticPr fontId="22" type="noConversion"/>
  </si>
  <si>
    <t>Y</t>
    <phoneticPr fontId="22" type="noConversion"/>
  </si>
  <si>
    <t>Customer</t>
    <phoneticPr fontId="22" type="noConversion"/>
  </si>
  <si>
    <t>Y</t>
    <phoneticPr fontId="22" type="noConversion"/>
  </si>
  <si>
    <t>N</t>
    <phoneticPr fontId="22" type="noConversion"/>
  </si>
  <si>
    <t>N</t>
    <phoneticPr fontId="22" type="noConversion"/>
  </si>
  <si>
    <t>Material</t>
    <phoneticPr fontId="22" type="noConversion"/>
  </si>
  <si>
    <t>Material/PCS</t>
    <phoneticPr fontId="22" type="noConversion"/>
  </si>
  <si>
    <t>Labor/PCS</t>
    <phoneticPr fontId="22" type="noConversion"/>
  </si>
  <si>
    <t>VOH/PCS</t>
    <phoneticPr fontId="22" type="noConversion"/>
  </si>
  <si>
    <t>FOH/PCS</t>
    <phoneticPr fontId="22" type="noConversion"/>
  </si>
  <si>
    <t>Labor</t>
    <phoneticPr fontId="22" type="noConversion"/>
  </si>
  <si>
    <t>VOH</t>
    <phoneticPr fontId="22" type="noConversion"/>
  </si>
  <si>
    <t>FOH</t>
    <phoneticPr fontId="22" type="noConversion"/>
  </si>
  <si>
    <t>If need check SFG and WIP</t>
    <phoneticPr fontId="22" type="noConversion"/>
  </si>
  <si>
    <t>Finished Goods</t>
    <phoneticPr fontId="22" type="noConversion"/>
  </si>
  <si>
    <t>1039998</t>
    <phoneticPr fontId="22" type="noConversion"/>
  </si>
  <si>
    <t>1040030</t>
    <phoneticPr fontId="22" type="noConversion"/>
  </si>
  <si>
    <t>1045450</t>
    <phoneticPr fontId="22" type="noConversion"/>
  </si>
  <si>
    <t>1046395</t>
    <phoneticPr fontId="22" type="noConversion"/>
  </si>
  <si>
    <t>Y</t>
    <phoneticPr fontId="22" type="noConversion"/>
  </si>
  <si>
    <t>Y</t>
    <phoneticPr fontId="22" type="noConversion"/>
  </si>
  <si>
    <t>Y</t>
    <phoneticPr fontId="22" type="noConversion"/>
  </si>
  <si>
    <t>New Oracle Accounts</t>
  </si>
  <si>
    <t>Same accounts will need to be created in</t>
  </si>
  <si>
    <t>Rev Rec COGS  Material</t>
  </si>
  <si>
    <t>U8 and mapped here.</t>
  </si>
  <si>
    <t>Rev Rec COGS  Labor</t>
  </si>
  <si>
    <t>Rev Rec COGS  VOH</t>
  </si>
  <si>
    <t>See Second Tab for all accounts</t>
  </si>
  <si>
    <t>Rev Rec COGS FOH</t>
  </si>
  <si>
    <t>Rev Rec - Inventory FG</t>
  </si>
  <si>
    <t>Rev Rec - Unbilled A/R</t>
  </si>
  <si>
    <t>This Journal will be reversed again in following financial month and a new calculation made at next month end</t>
  </si>
  <si>
    <t>Adjust Margin Effect to Retained Earnings</t>
    <phoneticPr fontId="29" type="noConversion"/>
  </si>
  <si>
    <t xml:space="preserve"> Retained Earning</t>
    <phoneticPr fontId="29" type="noConversion"/>
  </si>
  <si>
    <t>Intransit</t>
    <phoneticPr fontId="22" type="noConversion"/>
  </si>
  <si>
    <t>Intransit</t>
    <phoneticPr fontId="22" type="noConversion"/>
  </si>
  <si>
    <t>1024930</t>
  </si>
  <si>
    <t>考泰斯（武汉）塑料技术有限公司Kautex(Wuhan) Plastic Technology Co.,Ltd.</t>
  </si>
  <si>
    <t>上汽通用汽车有限公司Shanghai General Motors Corporation Limited</t>
  </si>
  <si>
    <t>上汽通用东岳汽车有限公司SAIC General Motors Corporation Limited</t>
  </si>
  <si>
    <t>迪安汽车部件（天津）有限公司保定分公司 TI Automotive (Tianjin)Co.,LTD BaoDing</t>
  </si>
  <si>
    <t>常熟美桥汽车传动系统制造技术有限公司 Changshu AAM Automotive Driveline High</t>
  </si>
  <si>
    <t>威巴克（无锡）减震器有限公司 Vibracoustic（Wuxi）Vibration Isolator Co.Ltd.</t>
  </si>
  <si>
    <t>Lydall Thermal/Acoustical Sales,LLC</t>
  </si>
  <si>
    <t>迪安汽车部件（天津）有限公司 TI Automotive (Tianjin)Co.,ltd.</t>
  </si>
  <si>
    <t>N</t>
    <phoneticPr fontId="22" type="noConversion"/>
  </si>
  <si>
    <t>N</t>
    <phoneticPr fontId="22" type="noConversion"/>
  </si>
  <si>
    <t>Y</t>
    <phoneticPr fontId="22" type="noConversion"/>
  </si>
  <si>
    <t>Y</t>
    <phoneticPr fontId="22" type="noConversion"/>
  </si>
  <si>
    <t>N</t>
    <phoneticPr fontId="22" type="noConversion"/>
  </si>
  <si>
    <t>Y</t>
    <phoneticPr fontId="22" type="noConversion"/>
  </si>
  <si>
    <t>N</t>
    <phoneticPr fontId="22" type="noConversion"/>
  </si>
  <si>
    <t>Total</t>
    <phoneticPr fontId="22" type="noConversion"/>
  </si>
  <si>
    <t>Inverntory Balance存货收发存汇总表(存货)</t>
    <phoneticPr fontId="22" type="noConversion"/>
  </si>
  <si>
    <t>Inventory type存货大类名称</t>
    <phoneticPr fontId="22" type="noConversion"/>
  </si>
  <si>
    <t>Inventory Code存货编码</t>
    <phoneticPr fontId="22" type="noConversion"/>
  </si>
  <si>
    <t>Inventory Name'存货名称</t>
    <phoneticPr fontId="22" type="noConversion"/>
  </si>
  <si>
    <t>Inventory Spec'存货规格</t>
    <phoneticPr fontId="22" type="noConversion"/>
  </si>
  <si>
    <t>Inventory Unit'存货单位</t>
    <phoneticPr fontId="22" type="noConversion"/>
  </si>
  <si>
    <t>dimensionality'维度</t>
    <phoneticPr fontId="22" type="noConversion"/>
  </si>
  <si>
    <t>Ending Balance结存</t>
    <phoneticPr fontId="22" type="noConversion"/>
  </si>
  <si>
    <t>Quantity'数量</t>
    <phoneticPr fontId="22" type="noConversion"/>
  </si>
  <si>
    <t>Material'材料</t>
    <phoneticPr fontId="22" type="noConversion"/>
  </si>
  <si>
    <t>Standard'标准成本</t>
    <phoneticPr fontId="22" type="noConversion"/>
  </si>
  <si>
    <t>Use variance'量差</t>
    <phoneticPr fontId="22" type="noConversion"/>
  </si>
  <si>
    <t>Price variance'价差</t>
    <phoneticPr fontId="22" type="noConversion"/>
  </si>
  <si>
    <t>Actual cost'实际成本</t>
    <phoneticPr fontId="22" type="noConversion"/>
  </si>
  <si>
    <t>Labor'人工</t>
    <phoneticPr fontId="22" type="noConversion"/>
  </si>
  <si>
    <t>FOH'固定制造费用</t>
    <phoneticPr fontId="22" type="noConversion"/>
  </si>
  <si>
    <t>VOH'变动制造费用</t>
    <phoneticPr fontId="22" type="noConversion"/>
  </si>
  <si>
    <t>加工费</t>
    <phoneticPr fontId="22" type="noConversion"/>
  </si>
  <si>
    <t>Total Cost'总成本</t>
    <phoneticPr fontId="22" type="noConversion"/>
  </si>
  <si>
    <t>Standard cost'标准成本</t>
    <phoneticPr fontId="22" type="noConversion"/>
  </si>
  <si>
    <t>Variance'差异</t>
    <phoneticPr fontId="22" type="noConversion"/>
  </si>
  <si>
    <t>Unit Cost'单位成本</t>
    <phoneticPr fontId="22" type="noConversion"/>
  </si>
  <si>
    <t>Standard'全阶标准成本</t>
    <phoneticPr fontId="22" type="noConversion"/>
  </si>
  <si>
    <t>Cost Variance'费率差</t>
    <phoneticPr fontId="22" type="noConversion"/>
  </si>
  <si>
    <t>Efficiency Variance'效率差</t>
    <phoneticPr fontId="22" type="noConversion"/>
  </si>
  <si>
    <t>Standard'全阶标准成本</t>
    <phoneticPr fontId="22" type="noConversion"/>
  </si>
  <si>
    <t>Efficiency Variance'效率差</t>
    <phoneticPr fontId="22" type="noConversion"/>
  </si>
  <si>
    <t>Efficiency Variance'效率差</t>
    <phoneticPr fontId="22" type="noConversion"/>
  </si>
  <si>
    <t>Open order</t>
    <phoneticPr fontId="22" type="noConversion"/>
  </si>
  <si>
    <t>Ending Balance结存</t>
    <phoneticPr fontId="22" type="noConversion"/>
  </si>
  <si>
    <t>Y</t>
    <phoneticPr fontId="22" type="noConversion"/>
  </si>
  <si>
    <t>Ending Balance结存</t>
    <phoneticPr fontId="22" type="noConversion"/>
  </si>
  <si>
    <t>Sales Domestic - Rev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</si>
</sst>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6" formatCode="#,##0.0000_ "/>
    <numFmt numFmtId="177" formatCode="#,##0.00_ "/>
    <numFmt numFmtId="178" formatCode="_ * #,##0.00_ ;_ * \-#,##0.00_ ;_ * &quot;-&quot;??_ ;_ @_ "/>
  </numFmts>
  <fonts count="3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4.25"/>
      <color rgb="FF000000"/>
      <name val="黑体"/>
      <family val="3"/>
      <charset val="134"/>
    </font>
    <font>
      <sz val="9.5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b/>
      <i/>
      <sz val="11"/>
      <name val="等线"/>
      <family val="2"/>
      <scheme val="minor"/>
    </font>
    <font>
      <b/>
      <u/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3399"/>
      </left>
      <right style="thin">
        <color rgb="FF003399"/>
      </right>
      <top style="thin">
        <color rgb="FF003399"/>
      </top>
      <bottom style="thin">
        <color rgb="FF003399"/>
      </bottom>
      <diagonal/>
    </border>
    <border>
      <left style="thin">
        <color rgb="FF003399"/>
      </left>
      <right style="thin">
        <color rgb="FF003399"/>
      </right>
      <top style="thin">
        <color rgb="FF003399"/>
      </top>
      <bottom/>
      <diagonal/>
    </border>
    <border>
      <left style="thin">
        <color rgb="FF003399"/>
      </left>
      <right style="thin">
        <color rgb="FF003399"/>
      </right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/>
      <bottom style="thin">
        <color rgb="FF003399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33" borderId="0" xfId="0" applyFill="1">
      <alignment vertical="center"/>
    </xf>
    <xf numFmtId="0" fontId="20" fillId="34" borderId="10" xfId="0" quotePrefix="1" applyFont="1" applyFill="1" applyBorder="1" applyAlignment="1">
      <alignment horizontal="center" vertical="center"/>
    </xf>
    <xf numFmtId="0" fontId="0" fillId="0" borderId="0" xfId="0">
      <alignment vertical="center"/>
    </xf>
    <xf numFmtId="49" fontId="21" fillId="0" borderId="16" xfId="0" applyNumberFormat="1" applyFont="1" applyFill="1" applyBorder="1" applyAlignment="1">
      <alignment horizontal="left" vertical="center"/>
    </xf>
    <xf numFmtId="176" fontId="21" fillId="0" borderId="16" xfId="0" applyNumberFormat="1" applyFont="1" applyFill="1" applyBorder="1" applyAlignment="1">
      <alignment horizontal="right" vertical="center"/>
    </xf>
    <xf numFmtId="177" fontId="21" fillId="0" borderId="16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49" fontId="23" fillId="0" borderId="16" xfId="0" applyNumberFormat="1" applyFont="1" applyFill="1" applyBorder="1" applyAlignment="1">
      <alignment horizontal="left" vertical="center"/>
    </xf>
    <xf numFmtId="176" fontId="23" fillId="0" borderId="16" xfId="0" applyNumberFormat="1" applyFont="1" applyFill="1" applyBorder="1" applyAlignment="1">
      <alignment horizontal="right" vertical="center"/>
    </xf>
    <xf numFmtId="177" fontId="23" fillId="0" borderId="16" xfId="0" applyNumberFormat="1" applyFont="1" applyFill="1" applyBorder="1" applyAlignment="1">
      <alignment horizontal="right" vertical="center"/>
    </xf>
    <xf numFmtId="0" fontId="24" fillId="0" borderId="0" xfId="0" applyFont="1" applyFill="1">
      <alignment vertical="center"/>
    </xf>
    <xf numFmtId="43" fontId="25" fillId="0" borderId="0" xfId="42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0" fillId="0" borderId="18" xfId="0" applyBorder="1" applyAlignment="1"/>
    <xf numFmtId="0" fontId="0" fillId="0" borderId="0" xfId="0" applyBorder="1" applyAlignment="1"/>
    <xf numFmtId="178" fontId="25" fillId="0" borderId="0" xfId="0" applyNumberFormat="1" applyFont="1" applyFill="1" applyBorder="1" applyAlignment="1"/>
    <xf numFmtId="0" fontId="27" fillId="0" borderId="0" xfId="0" applyFont="1" applyFill="1" applyBorder="1" applyAlignment="1"/>
    <xf numFmtId="43" fontId="27" fillId="0" borderId="0" xfId="42" applyFont="1" applyFill="1" applyBorder="1" applyAlignment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/>
    <xf numFmtId="43" fontId="25" fillId="0" borderId="0" xfId="0" applyNumberFormat="1" applyFont="1" applyFill="1" applyBorder="1" applyAlignment="1"/>
    <xf numFmtId="49" fontId="21" fillId="35" borderId="16" xfId="0" applyNumberFormat="1" applyFont="1" applyFill="1" applyBorder="1" applyAlignment="1">
      <alignment horizontal="left" vertical="center"/>
    </xf>
    <xf numFmtId="49" fontId="23" fillId="35" borderId="16" xfId="0" applyNumberFormat="1" applyFont="1" applyFill="1" applyBorder="1" applyAlignment="1">
      <alignment horizontal="left" vertical="center"/>
    </xf>
    <xf numFmtId="0" fontId="0" fillId="0" borderId="16" xfId="0" applyFill="1" applyBorder="1">
      <alignment vertical="center"/>
    </xf>
    <xf numFmtId="177" fontId="0" fillId="0" borderId="16" xfId="0" applyNumberFormat="1" applyFill="1" applyBorder="1">
      <alignment vertical="center"/>
    </xf>
    <xf numFmtId="43" fontId="0" fillId="0" borderId="0" xfId="42" applyFont="1">
      <alignment vertical="center"/>
    </xf>
    <xf numFmtId="43" fontId="0" fillId="0" borderId="0" xfId="42" applyFont="1" applyFill="1">
      <alignment vertical="center"/>
    </xf>
    <xf numFmtId="43" fontId="25" fillId="0" borderId="0" xfId="42" applyFont="1" applyFill="1" applyBorder="1" applyAlignment="1">
      <alignment horizontal="center"/>
    </xf>
    <xf numFmtId="43" fontId="27" fillId="0" borderId="0" xfId="42" applyFont="1" applyFill="1" applyBorder="1" applyAlignment="1">
      <alignment horizontal="center"/>
    </xf>
    <xf numFmtId="0" fontId="0" fillId="36" borderId="16" xfId="0" applyFill="1" applyBorder="1">
      <alignment vertical="center"/>
    </xf>
    <xf numFmtId="176" fontId="21" fillId="0" borderId="20" xfId="0" applyNumberFormat="1" applyFont="1" applyFill="1" applyBorder="1" applyAlignment="1">
      <alignment horizontal="right" vertical="center"/>
    </xf>
    <xf numFmtId="176" fontId="23" fillId="0" borderId="20" xfId="0" applyNumberFormat="1" applyFont="1" applyFill="1" applyBorder="1" applyAlignment="1">
      <alignment horizontal="right" vertical="center"/>
    </xf>
    <xf numFmtId="177" fontId="21" fillId="0" borderId="20" xfId="0" applyNumberFormat="1" applyFont="1" applyFill="1" applyBorder="1" applyAlignment="1">
      <alignment horizontal="right" vertical="center"/>
    </xf>
    <xf numFmtId="0" fontId="0" fillId="37" borderId="19" xfId="0" applyFill="1" applyBorder="1" applyAlignment="1">
      <alignment vertical="center" wrapText="1"/>
    </xf>
    <xf numFmtId="0" fontId="0" fillId="37" borderId="19" xfId="0" applyFill="1" applyBorder="1">
      <alignment vertical="center"/>
    </xf>
    <xf numFmtId="43" fontId="0" fillId="37" borderId="19" xfId="42" applyFont="1" applyFill="1" applyBorder="1">
      <alignment vertical="center"/>
    </xf>
    <xf numFmtId="176" fontId="0" fillId="37" borderId="19" xfId="0" applyNumberFormat="1" applyFill="1" applyBorder="1">
      <alignment vertical="center"/>
    </xf>
    <xf numFmtId="2" fontId="0" fillId="37" borderId="19" xfId="0" applyNumberFormat="1" applyFill="1" applyBorder="1">
      <alignment vertical="center"/>
    </xf>
    <xf numFmtId="177" fontId="0" fillId="37" borderId="19" xfId="0" applyNumberFormat="1" applyFill="1" applyBorder="1">
      <alignment vertical="center"/>
    </xf>
    <xf numFmtId="0" fontId="0" fillId="37" borderId="19" xfId="0" quotePrefix="1" applyNumberFormat="1" applyFill="1" applyBorder="1" applyAlignment="1"/>
    <xf numFmtId="0" fontId="24" fillId="37" borderId="19" xfId="0" applyFont="1" applyFill="1" applyBorder="1">
      <alignment vertical="center"/>
    </xf>
    <xf numFmtId="0" fontId="0" fillId="38" borderId="0" xfId="0" applyFill="1">
      <alignment vertical="center"/>
    </xf>
    <xf numFmtId="177" fontId="0" fillId="38" borderId="0" xfId="0" applyNumberFormat="1" applyFill="1">
      <alignment vertical="center"/>
    </xf>
    <xf numFmtId="177" fontId="0" fillId="38" borderId="19" xfId="0" applyNumberFormat="1" applyFill="1" applyBorder="1">
      <alignment vertical="center"/>
    </xf>
    <xf numFmtId="43" fontId="0" fillId="38" borderId="19" xfId="42" applyFont="1" applyFill="1" applyBorder="1">
      <alignment vertical="center"/>
    </xf>
    <xf numFmtId="43" fontId="0" fillId="37" borderId="19" xfId="42" applyFont="1" applyFill="1" applyBorder="1" applyAlignment="1">
      <alignment vertical="center" wrapText="1"/>
    </xf>
    <xf numFmtId="43" fontId="24" fillId="37" borderId="19" xfId="42" applyFont="1" applyFill="1" applyBorder="1">
      <alignment vertical="center"/>
    </xf>
    <xf numFmtId="0" fontId="0" fillId="0" borderId="0" xfId="0">
      <alignment vertical="center"/>
    </xf>
    <xf numFmtId="0" fontId="30" fillId="37" borderId="19" xfId="0" applyFont="1" applyFill="1" applyBorder="1">
      <alignment vertical="center"/>
    </xf>
    <xf numFmtId="177" fontId="30" fillId="37" borderId="19" xfId="0" applyNumberFormat="1" applyFont="1" applyFill="1" applyBorder="1">
      <alignment vertical="center"/>
    </xf>
    <xf numFmtId="0" fontId="18" fillId="0" borderId="0" xfId="0" applyFont="1">
      <alignment vertical="center"/>
    </xf>
    <xf numFmtId="0" fontId="0" fillId="0" borderId="0" xfId="0">
      <alignment vertical="center"/>
    </xf>
    <xf numFmtId="49" fontId="19" fillId="33" borderId="17" xfId="0" applyNumberFormat="1" applyFont="1" applyFill="1" applyBorder="1" applyAlignment="1">
      <alignment horizontal="center" vertical="center" wrapText="1"/>
    </xf>
    <xf numFmtId="0" fontId="20" fillId="34" borderId="11" xfId="0" quotePrefix="1" applyFont="1" applyFill="1" applyBorder="1" applyAlignment="1">
      <alignment horizontal="center" vertical="center"/>
    </xf>
    <xf numFmtId="0" fontId="20" fillId="34" borderId="12" xfId="0" quotePrefix="1" applyFont="1" applyFill="1" applyBorder="1" applyAlignment="1">
      <alignment horizontal="center" vertical="center"/>
    </xf>
    <xf numFmtId="0" fontId="20" fillId="34" borderId="13" xfId="0" quotePrefix="1" applyFont="1" applyFill="1" applyBorder="1" applyAlignment="1">
      <alignment horizontal="center" vertical="center"/>
    </xf>
    <xf numFmtId="0" fontId="20" fillId="34" borderId="14" xfId="0" quotePrefix="1" applyFont="1" applyFill="1" applyBorder="1" applyAlignment="1">
      <alignment horizontal="center" vertical="center"/>
    </xf>
    <xf numFmtId="0" fontId="20" fillId="34" borderId="15" xfId="0" quotePrefix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771525</xdr:colOff>
      <xdr:row>58</xdr:row>
      <xdr:rowOff>104775</xdr:rowOff>
    </xdr:from>
    <xdr:to>
      <xdr:col>49</xdr:col>
      <xdr:colOff>819150</xdr:colOff>
      <xdr:row>63</xdr:row>
      <xdr:rowOff>66675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1B6AFF0D-8045-4A84-9625-86293A6F5970}"/>
            </a:ext>
          </a:extLst>
        </xdr:cNvPr>
        <xdr:cNvSpPr/>
      </xdr:nvSpPr>
      <xdr:spPr>
        <a:xfrm>
          <a:off x="13938885" y="8913495"/>
          <a:ext cx="47625" cy="8763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n-sharepoint1/Finance_Department/Revenue%20Recognition/1.1.2018%20Go-Live/Taicang/10.Open%20Orders%20Report_Taica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8144;&#21806;&#35746;&#21333;&#21015;&#34920;201801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8;&#25143;&#20215;&#26684;&#34920;&#2101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_order_list"/>
    </sheetNames>
    <sheetDataSet>
      <sheetData sheetId="0">
        <row r="64">
          <cell r="A64" t="str">
            <v>1024930</v>
          </cell>
          <cell r="B64">
            <v>7200</v>
          </cell>
        </row>
        <row r="65">
          <cell r="A65" t="str">
            <v>1031356</v>
          </cell>
          <cell r="B65">
            <v>2560</v>
          </cell>
        </row>
        <row r="66">
          <cell r="A66" t="str">
            <v>1039998</v>
          </cell>
          <cell r="B66">
            <v>2400</v>
          </cell>
        </row>
        <row r="67">
          <cell r="A67" t="str">
            <v>1040030</v>
          </cell>
          <cell r="B67">
            <v>2520</v>
          </cell>
        </row>
        <row r="68">
          <cell r="A68" t="str">
            <v>1045450</v>
          </cell>
          <cell r="B68">
            <v>2520</v>
          </cell>
        </row>
        <row r="69">
          <cell r="A69" t="str">
            <v>1046208</v>
          </cell>
          <cell r="B69">
            <v>4140</v>
          </cell>
        </row>
        <row r="70">
          <cell r="A70" t="str">
            <v>1051080</v>
          </cell>
          <cell r="B70">
            <v>14880</v>
          </cell>
        </row>
        <row r="71">
          <cell r="A71" t="str">
            <v>12627073</v>
          </cell>
          <cell r="B71">
            <v>1224</v>
          </cell>
        </row>
        <row r="72">
          <cell r="A72" t="str">
            <v>12639416</v>
          </cell>
          <cell r="B72">
            <v>860</v>
          </cell>
        </row>
        <row r="73">
          <cell r="A73" t="str">
            <v>12656868</v>
          </cell>
          <cell r="B73">
            <v>1610</v>
          </cell>
        </row>
        <row r="74">
          <cell r="A74" t="str">
            <v>12665222</v>
          </cell>
          <cell r="B74">
            <v>380</v>
          </cell>
        </row>
        <row r="75">
          <cell r="A75" t="str">
            <v>12671557</v>
          </cell>
          <cell r="B75">
            <v>9</v>
          </cell>
        </row>
        <row r="76">
          <cell r="A76" t="str">
            <v>12681317</v>
          </cell>
          <cell r="B76">
            <v>609</v>
          </cell>
        </row>
        <row r="77">
          <cell r="A77" t="str">
            <v>200102568</v>
          </cell>
          <cell r="B77">
            <v>15750</v>
          </cell>
        </row>
        <row r="78">
          <cell r="A78" t="str">
            <v>200103171</v>
          </cell>
          <cell r="B78">
            <v>5625</v>
          </cell>
        </row>
        <row r="79">
          <cell r="A79" t="str">
            <v>23406792</v>
          </cell>
          <cell r="B79">
            <v>19200</v>
          </cell>
        </row>
        <row r="80">
          <cell r="A80" t="str">
            <v>40146507</v>
          </cell>
          <cell r="B80">
            <v>1900</v>
          </cell>
        </row>
        <row r="81">
          <cell r="A81" t="str">
            <v>7720437AA</v>
          </cell>
          <cell r="B81">
            <v>3600</v>
          </cell>
        </row>
        <row r="82">
          <cell r="A82" t="str">
            <v>7720463AA</v>
          </cell>
          <cell r="B82">
            <v>2400</v>
          </cell>
        </row>
        <row r="83">
          <cell r="A83" t="str">
            <v>A2054700347</v>
          </cell>
          <cell r="B83">
            <v>19920</v>
          </cell>
        </row>
        <row r="84">
          <cell r="A84" t="str">
            <v>A2134700047</v>
          </cell>
          <cell r="B84">
            <v>3120</v>
          </cell>
        </row>
        <row r="85">
          <cell r="A85" t="str">
            <v>KC09300CFB</v>
          </cell>
          <cell r="B85">
            <v>2240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订单列表"/>
    </sheetNames>
    <sheetDataSet>
      <sheetData sheetId="0">
        <row r="1">
          <cell r="H1" t="str">
            <v>存货编码</v>
          </cell>
          <cell r="I1" t="str">
            <v>客户简称</v>
          </cell>
          <cell r="J1" t="str">
            <v>存货代码</v>
          </cell>
          <cell r="K1" t="str">
            <v>存货名称</v>
          </cell>
          <cell r="L1" t="str">
            <v>规格型号</v>
          </cell>
          <cell r="M1" t="str">
            <v>主计量单位</v>
          </cell>
          <cell r="N1" t="str">
            <v>数量</v>
          </cell>
          <cell r="O1" t="str">
            <v>订单子表ID</v>
          </cell>
          <cell r="P1" t="str">
            <v>未发货数量</v>
          </cell>
          <cell r="Q1" t="str">
            <v>未开票数量</v>
          </cell>
          <cell r="R1" t="str">
            <v>无税单价</v>
          </cell>
        </row>
        <row r="2">
          <cell r="H2" t="str">
            <v>1046208</v>
          </cell>
          <cell r="I2" t="str">
            <v>考泰斯（上海）塑料技术有限公司Kautex(Shanghai) Plastic Technology Co,ltd</v>
          </cell>
          <cell r="J2" t="str">
            <v>20101376</v>
          </cell>
          <cell r="K2" t="str">
            <v>CD4.2  Front Patch</v>
          </cell>
          <cell r="L2" t="str">
            <v>CD539</v>
          </cell>
          <cell r="M2" t="str">
            <v>PCS</v>
          </cell>
          <cell r="N2">
            <v>2700</v>
          </cell>
          <cell r="O2">
            <v>1000000843</v>
          </cell>
          <cell r="P2">
            <v>0</v>
          </cell>
          <cell r="Q2">
            <v>2700</v>
          </cell>
          <cell r="R2">
            <v>18.149999999999999</v>
          </cell>
        </row>
        <row r="3">
          <cell r="H3" t="str">
            <v>1039998</v>
          </cell>
          <cell r="I3" t="str">
            <v>考泰斯（上海）塑料技术有限公司Kautex(Shanghai) Plastic Technology Co,ltd</v>
          </cell>
          <cell r="J3" t="str">
            <v>20101373</v>
          </cell>
          <cell r="K3" t="str">
            <v>Front Top Patch</v>
          </cell>
          <cell r="L3" t="str">
            <v>CD539</v>
          </cell>
          <cell r="M3" t="str">
            <v>PCS</v>
          </cell>
          <cell r="N3">
            <v>900</v>
          </cell>
          <cell r="O3">
            <v>1000000844</v>
          </cell>
          <cell r="P3">
            <v>0</v>
          </cell>
          <cell r="Q3">
            <v>900</v>
          </cell>
          <cell r="R3">
            <v>10.64</v>
          </cell>
        </row>
        <row r="4">
          <cell r="H4" t="str">
            <v>1040030</v>
          </cell>
          <cell r="I4" t="str">
            <v>考泰斯（上海）塑料技术有限公司Kautex(Shanghai) Plastic Technology Co,ltd</v>
          </cell>
          <cell r="J4" t="str">
            <v>20101375</v>
          </cell>
          <cell r="K4" t="str">
            <v>PAD Lower Front LT</v>
          </cell>
          <cell r="L4" t="str">
            <v>CD539</v>
          </cell>
          <cell r="M4" t="str">
            <v>PCS</v>
          </cell>
          <cell r="N4">
            <v>960</v>
          </cell>
          <cell r="O4">
            <v>1000000845</v>
          </cell>
          <cell r="P4">
            <v>0</v>
          </cell>
          <cell r="Q4">
            <v>960</v>
          </cell>
          <cell r="R4">
            <v>7.42</v>
          </cell>
        </row>
        <row r="5">
          <cell r="H5" t="str">
            <v>1031356</v>
          </cell>
          <cell r="I5" t="str">
            <v>考泰斯（上海）塑料技术有限公司Kautex(Shanghai) Plastic Technology Co,ltd</v>
          </cell>
          <cell r="J5" t="str">
            <v>20101372</v>
          </cell>
          <cell r="K5" t="str">
            <v>CD4.2  Rear Patch</v>
          </cell>
          <cell r="L5" t="str">
            <v>CD539</v>
          </cell>
          <cell r="M5" t="str">
            <v>PCS</v>
          </cell>
          <cell r="N5">
            <v>960</v>
          </cell>
          <cell r="O5">
            <v>1000000846</v>
          </cell>
          <cell r="P5">
            <v>0</v>
          </cell>
          <cell r="Q5">
            <v>960</v>
          </cell>
          <cell r="R5">
            <v>4.78</v>
          </cell>
        </row>
        <row r="6">
          <cell r="H6" t="str">
            <v>1045450</v>
          </cell>
          <cell r="I6" t="str">
            <v>考泰斯（上海）塑料技术有限公司Kautex(Shanghai) Plastic Technology Co,ltd</v>
          </cell>
          <cell r="J6" t="str">
            <v>20101374</v>
          </cell>
          <cell r="K6" t="str">
            <v>PAD Lower Front RT</v>
          </cell>
          <cell r="L6" t="str">
            <v>CD539</v>
          </cell>
          <cell r="M6" t="str">
            <v>PCS</v>
          </cell>
          <cell r="N6">
            <v>960</v>
          </cell>
          <cell r="O6">
            <v>1000000847</v>
          </cell>
          <cell r="P6">
            <v>0</v>
          </cell>
          <cell r="Q6">
            <v>960</v>
          </cell>
          <cell r="R6">
            <v>7.42</v>
          </cell>
        </row>
        <row r="7">
          <cell r="H7" t="str">
            <v>1051080</v>
          </cell>
          <cell r="I7" t="str">
            <v>考泰斯（上海）塑料技术有限公司Kautex(Shanghai) Plastic Technology Co,ltd</v>
          </cell>
          <cell r="J7" t="str">
            <v>20101440</v>
          </cell>
          <cell r="K7" t="str">
            <v>HEAT SHIELD</v>
          </cell>
          <cell r="L7" t="str">
            <v>D2UB-E</v>
          </cell>
          <cell r="M7" t="str">
            <v>PCS</v>
          </cell>
          <cell r="N7">
            <v>6000</v>
          </cell>
          <cell r="O7">
            <v>1000000848</v>
          </cell>
          <cell r="P7">
            <v>0</v>
          </cell>
          <cell r="Q7">
            <v>6000</v>
          </cell>
          <cell r="R7">
            <v>74</v>
          </cell>
        </row>
        <row r="8">
          <cell r="H8" t="str">
            <v>12681317</v>
          </cell>
          <cell r="I8" t="str">
            <v>上汽通用东岳汽车有限公司SAIC General Motors Corporation Limited</v>
          </cell>
          <cell r="K8" t="str">
            <v>12681317</v>
          </cell>
          <cell r="M8" t="str">
            <v>PCS</v>
          </cell>
          <cell r="N8">
            <v>320</v>
          </cell>
          <cell r="O8">
            <v>1000000914</v>
          </cell>
          <cell r="P8">
            <v>0</v>
          </cell>
          <cell r="Q8">
            <v>320</v>
          </cell>
          <cell r="R8">
            <v>21.83</v>
          </cell>
        </row>
        <row r="9">
          <cell r="H9" t="str">
            <v>12656868</v>
          </cell>
          <cell r="I9" t="str">
            <v>上汽通用汽车有限公司Shanghai General Motors Corporation Limited</v>
          </cell>
          <cell r="J9" t="str">
            <v>20101348</v>
          </cell>
          <cell r="K9" t="str">
            <v>HS Turbo HT</v>
          </cell>
          <cell r="L9" t="str">
            <v>LGE</v>
          </cell>
          <cell r="M9" t="str">
            <v>PCS</v>
          </cell>
          <cell r="N9">
            <v>220</v>
          </cell>
          <cell r="O9">
            <v>1000000963</v>
          </cell>
          <cell r="P9">
            <v>0</v>
          </cell>
          <cell r="Q9">
            <v>0</v>
          </cell>
          <cell r="R9">
            <v>20.37</v>
          </cell>
        </row>
        <row r="10">
          <cell r="H10" t="str">
            <v>12656868</v>
          </cell>
          <cell r="I10" t="str">
            <v>上汽通用汽车有限公司Shanghai General Motors Corporation Limited</v>
          </cell>
          <cell r="J10" t="str">
            <v>20101348</v>
          </cell>
          <cell r="K10" t="str">
            <v>HS Turbo HT</v>
          </cell>
          <cell r="L10" t="str">
            <v>LGE</v>
          </cell>
          <cell r="M10" t="str">
            <v>PCS</v>
          </cell>
          <cell r="N10">
            <v>210</v>
          </cell>
          <cell r="O10">
            <v>1000000987</v>
          </cell>
          <cell r="P10">
            <v>0</v>
          </cell>
          <cell r="Q10">
            <v>0</v>
          </cell>
          <cell r="R10">
            <v>20.37</v>
          </cell>
        </row>
        <row r="11">
          <cell r="H11" t="str">
            <v>12627073</v>
          </cell>
          <cell r="I11" t="str">
            <v>上汽通用汽车有限公司Shanghai General Motors Corporation Limited</v>
          </cell>
          <cell r="J11" t="str">
            <v>20101349</v>
          </cell>
          <cell r="K11" t="str">
            <v>HS ASM EXH MANIF UPR HT</v>
          </cell>
          <cell r="L11" t="str">
            <v>LGE</v>
          </cell>
          <cell r="M11" t="str">
            <v>PCS</v>
          </cell>
          <cell r="N11">
            <v>1224</v>
          </cell>
          <cell r="O11">
            <v>1000000988</v>
          </cell>
          <cell r="P11">
            <v>0</v>
          </cell>
          <cell r="Q11">
            <v>0</v>
          </cell>
          <cell r="R11">
            <v>16.39</v>
          </cell>
        </row>
        <row r="12">
          <cell r="H12" t="str">
            <v>12665222</v>
          </cell>
          <cell r="I12" t="str">
            <v>上汽通用汽车有限公司Shanghai General Motors Corporation Limited</v>
          </cell>
          <cell r="J12" t="str">
            <v>20101470</v>
          </cell>
          <cell r="K12" t="str">
            <v>HS-CM/SHF HSG CVR HT</v>
          </cell>
          <cell r="L12" t="str">
            <v>LGE</v>
          </cell>
          <cell r="M12" t="str">
            <v>PCS</v>
          </cell>
          <cell r="N12">
            <v>380</v>
          </cell>
          <cell r="O12">
            <v>1000000989</v>
          </cell>
          <cell r="P12">
            <v>0</v>
          </cell>
          <cell r="Q12">
            <v>0</v>
          </cell>
          <cell r="R12">
            <v>23.65</v>
          </cell>
        </row>
        <row r="13">
          <cell r="H13" t="str">
            <v>12639416</v>
          </cell>
          <cell r="I13" t="str">
            <v>上汽通用汽车有限公司Shanghai General Motors Corporation Limited</v>
          </cell>
          <cell r="K13" t="str">
            <v>HS-CM/SHF HSG CVR HT</v>
          </cell>
          <cell r="L13" t="str">
            <v>LGE</v>
          </cell>
          <cell r="M13" t="str">
            <v>PCS</v>
          </cell>
          <cell r="N13">
            <v>860</v>
          </cell>
          <cell r="O13">
            <v>1000000990</v>
          </cell>
          <cell r="P13">
            <v>0</v>
          </cell>
          <cell r="Q13">
            <v>0</v>
          </cell>
          <cell r="R13">
            <v>24.39</v>
          </cell>
        </row>
        <row r="14">
          <cell r="H14" t="str">
            <v>12656868</v>
          </cell>
          <cell r="I14" t="str">
            <v>上汽通用汽车有限公司Shanghai General Motors Corporation Limited</v>
          </cell>
          <cell r="J14" t="str">
            <v>20101348</v>
          </cell>
          <cell r="K14" t="str">
            <v>HS Turbo HT</v>
          </cell>
          <cell r="L14" t="str">
            <v>LGE</v>
          </cell>
          <cell r="M14" t="str">
            <v>PCS</v>
          </cell>
          <cell r="N14">
            <v>460</v>
          </cell>
          <cell r="O14">
            <v>1000000972</v>
          </cell>
          <cell r="P14">
            <v>0</v>
          </cell>
          <cell r="Q14">
            <v>0</v>
          </cell>
          <cell r="R14">
            <v>20.37</v>
          </cell>
        </row>
        <row r="15">
          <cell r="H15" t="str">
            <v>12656868</v>
          </cell>
          <cell r="I15" t="str">
            <v>上汽通用汽车有限公司武汉分公司SAIC Ceneral Motors Corporation Limitited Wuh</v>
          </cell>
          <cell r="J15" t="str">
            <v>20101348</v>
          </cell>
          <cell r="K15" t="str">
            <v>HS Turbo HT</v>
          </cell>
          <cell r="L15" t="str">
            <v>LGE</v>
          </cell>
          <cell r="M15" t="str">
            <v>PCS</v>
          </cell>
          <cell r="N15">
            <v>40</v>
          </cell>
          <cell r="O15">
            <v>1000000992</v>
          </cell>
          <cell r="P15">
            <v>0</v>
          </cell>
          <cell r="Q15">
            <v>40</v>
          </cell>
          <cell r="R15">
            <v>20.37</v>
          </cell>
        </row>
        <row r="16">
          <cell r="H16" t="str">
            <v>200106562</v>
          </cell>
          <cell r="I16" t="str">
            <v>迪安汽车部件（天津）有限公司 TI Automotive (Tianjin)Co.,ltd.</v>
          </cell>
          <cell r="K16" t="str">
            <v>P32</v>
          </cell>
          <cell r="L16" t="str">
            <v>P32</v>
          </cell>
          <cell r="M16" t="str">
            <v>PCS</v>
          </cell>
          <cell r="N16">
            <v>300</v>
          </cell>
          <cell r="O16">
            <v>1000000887</v>
          </cell>
          <cell r="P16">
            <v>0</v>
          </cell>
          <cell r="Q16">
            <v>300</v>
          </cell>
          <cell r="R16">
            <v>18.500800000000002</v>
          </cell>
        </row>
        <row r="17">
          <cell r="H17" t="str">
            <v>7720463AA</v>
          </cell>
          <cell r="I17" t="str">
            <v>Plastic Omnium Co.,Ltd</v>
          </cell>
          <cell r="J17" t="str">
            <v>20101494</v>
          </cell>
          <cell r="K17" t="str">
            <v>Insulation Pad</v>
          </cell>
          <cell r="L17" t="str">
            <v>AE/DE</v>
          </cell>
          <cell r="M17" t="str">
            <v>PCS</v>
          </cell>
          <cell r="N17">
            <v>2400</v>
          </cell>
          <cell r="O17">
            <v>1000000594</v>
          </cell>
          <cell r="P17">
            <v>0</v>
          </cell>
          <cell r="Q17">
            <v>2400</v>
          </cell>
          <cell r="R17">
            <v>0.83</v>
          </cell>
        </row>
        <row r="18">
          <cell r="H18" t="str">
            <v>12681317</v>
          </cell>
          <cell r="I18" t="str">
            <v>上汽通用东岳汽车有限公司SAIC General Motors Corporation Limited</v>
          </cell>
          <cell r="K18" t="str">
            <v>12681317</v>
          </cell>
          <cell r="M18" t="str">
            <v>PCS</v>
          </cell>
          <cell r="N18">
            <v>280</v>
          </cell>
          <cell r="O18">
            <v>1000000915</v>
          </cell>
          <cell r="P18">
            <v>0</v>
          </cell>
          <cell r="Q18">
            <v>280</v>
          </cell>
          <cell r="R18">
            <v>21.83</v>
          </cell>
        </row>
        <row r="19">
          <cell r="H19" t="str">
            <v>12656868</v>
          </cell>
          <cell r="I19" t="str">
            <v>上汽通用汽车有限公司Shanghai General Motors Corporation Limited</v>
          </cell>
          <cell r="J19" t="str">
            <v>20101348</v>
          </cell>
          <cell r="K19" t="str">
            <v>HS Turbo HT</v>
          </cell>
          <cell r="L19" t="str">
            <v>LGE</v>
          </cell>
          <cell r="M19" t="str">
            <v>PCS</v>
          </cell>
          <cell r="N19">
            <v>680</v>
          </cell>
          <cell r="O19">
            <v>1000000973</v>
          </cell>
          <cell r="P19">
            <v>0</v>
          </cell>
          <cell r="Q19">
            <v>0</v>
          </cell>
          <cell r="R19">
            <v>20.37</v>
          </cell>
        </row>
        <row r="20">
          <cell r="H20" t="str">
            <v>12656868</v>
          </cell>
          <cell r="I20" t="str">
            <v>上汽通用汽车有限公司Shanghai General Motors Corporation Limited</v>
          </cell>
          <cell r="J20" t="str">
            <v>20101348</v>
          </cell>
          <cell r="K20" t="str">
            <v>HS Turbo HT</v>
          </cell>
          <cell r="L20" t="str">
            <v>LGE</v>
          </cell>
          <cell r="M20" t="str">
            <v>PCS</v>
          </cell>
          <cell r="N20">
            <v>210</v>
          </cell>
          <cell r="O20">
            <v>1000001005</v>
          </cell>
          <cell r="P20">
            <v>0</v>
          </cell>
          <cell r="Q20">
            <v>0</v>
          </cell>
          <cell r="R20">
            <v>20.37</v>
          </cell>
        </row>
        <row r="21">
          <cell r="H21" t="str">
            <v>12639416</v>
          </cell>
          <cell r="I21" t="str">
            <v>上汽通用汽车有限公司Shanghai General Motors Corporation Limited</v>
          </cell>
          <cell r="K21" t="str">
            <v>HS-CM/SHF HSG CVR HT</v>
          </cell>
          <cell r="L21" t="str">
            <v>LGE</v>
          </cell>
          <cell r="M21" t="str">
            <v>PCS</v>
          </cell>
          <cell r="N21">
            <v>700</v>
          </cell>
          <cell r="O21">
            <v>1000001007</v>
          </cell>
          <cell r="P21">
            <v>0</v>
          </cell>
          <cell r="Q21">
            <v>0</v>
          </cell>
          <cell r="R21">
            <v>24.39</v>
          </cell>
        </row>
        <row r="22">
          <cell r="H22" t="str">
            <v>12627073</v>
          </cell>
          <cell r="I22" t="str">
            <v>上汽通用汽车有限公司Shanghai General Motors Corporation Limited</v>
          </cell>
          <cell r="J22" t="str">
            <v>20101349</v>
          </cell>
          <cell r="K22" t="str">
            <v>HS ASM EXH MANIF UPR HT</v>
          </cell>
          <cell r="L22" t="str">
            <v>LGE</v>
          </cell>
          <cell r="M22" t="str">
            <v>PCS</v>
          </cell>
          <cell r="N22">
            <v>768</v>
          </cell>
          <cell r="O22">
            <v>1000001008</v>
          </cell>
          <cell r="P22">
            <v>0</v>
          </cell>
          <cell r="Q22">
            <v>0</v>
          </cell>
          <cell r="R22">
            <v>16.39</v>
          </cell>
        </row>
        <row r="23">
          <cell r="H23" t="str">
            <v>12656868</v>
          </cell>
          <cell r="I23" t="str">
            <v>上汽通用汽车有限公司Shanghai General Motors Corporation Limited</v>
          </cell>
          <cell r="J23" t="str">
            <v>20101348</v>
          </cell>
          <cell r="K23" t="str">
            <v>HS Turbo HT</v>
          </cell>
          <cell r="L23" t="str">
            <v>LGE</v>
          </cell>
          <cell r="M23" t="str">
            <v>PCS</v>
          </cell>
          <cell r="N23">
            <v>380</v>
          </cell>
          <cell r="O23">
            <v>1000001003</v>
          </cell>
          <cell r="P23">
            <v>0</v>
          </cell>
          <cell r="Q23">
            <v>0</v>
          </cell>
          <cell r="R23">
            <v>20.37</v>
          </cell>
        </row>
        <row r="24">
          <cell r="H24" t="str">
            <v>12656868</v>
          </cell>
          <cell r="I24" t="str">
            <v>上汽通用汽车有限公司Shanghai General Motors Corporation Limited</v>
          </cell>
          <cell r="J24" t="str">
            <v>20101348</v>
          </cell>
          <cell r="K24" t="str">
            <v>HS Turbo HT</v>
          </cell>
          <cell r="L24" t="str">
            <v>LGE</v>
          </cell>
          <cell r="M24" t="str">
            <v>PCS</v>
          </cell>
          <cell r="N24">
            <v>60</v>
          </cell>
          <cell r="O24">
            <v>1000001004</v>
          </cell>
          <cell r="P24">
            <v>0</v>
          </cell>
          <cell r="Q24">
            <v>0</v>
          </cell>
          <cell r="R24">
            <v>20.37</v>
          </cell>
        </row>
        <row r="25">
          <cell r="H25" t="str">
            <v>12656868</v>
          </cell>
          <cell r="I25" t="str">
            <v>上汽通用汽车有限公司武汉分公司SAIC Ceneral Motors Corporation Limitited Wuh</v>
          </cell>
          <cell r="J25" t="str">
            <v>20101348</v>
          </cell>
          <cell r="K25" t="str">
            <v>HS Turbo HT</v>
          </cell>
          <cell r="L25" t="str">
            <v>LGE</v>
          </cell>
          <cell r="M25" t="str">
            <v>PCS</v>
          </cell>
          <cell r="N25">
            <v>80</v>
          </cell>
          <cell r="O25">
            <v>1000001006</v>
          </cell>
          <cell r="P25">
            <v>0</v>
          </cell>
          <cell r="Q25">
            <v>80</v>
          </cell>
          <cell r="R25">
            <v>20.37</v>
          </cell>
        </row>
        <row r="26">
          <cell r="H26" t="str">
            <v>12681317</v>
          </cell>
          <cell r="I26" t="str">
            <v>上汽通用东岳汽车有限公司SAIC General Motors Corporation Limited</v>
          </cell>
          <cell r="K26" t="str">
            <v>12681317</v>
          </cell>
          <cell r="M26" t="str">
            <v>PCS</v>
          </cell>
          <cell r="N26">
            <v>520</v>
          </cell>
          <cell r="O26">
            <v>1000001017</v>
          </cell>
          <cell r="P26">
            <v>0</v>
          </cell>
          <cell r="Q26">
            <v>520</v>
          </cell>
          <cell r="R26">
            <v>21.83</v>
          </cell>
        </row>
        <row r="27">
          <cell r="H27" t="str">
            <v>12656868</v>
          </cell>
          <cell r="I27" t="str">
            <v>上汽通用汽车有限公司Shanghai General Motors Corporation Limited</v>
          </cell>
          <cell r="J27" t="str">
            <v>20101348</v>
          </cell>
          <cell r="K27" t="str">
            <v>HS Turbo HT</v>
          </cell>
          <cell r="L27" t="str">
            <v>LGE</v>
          </cell>
          <cell r="M27" t="str">
            <v>PCS</v>
          </cell>
          <cell r="N27">
            <v>720</v>
          </cell>
          <cell r="O27">
            <v>1000001014</v>
          </cell>
          <cell r="P27">
            <v>0</v>
          </cell>
          <cell r="Q27">
            <v>0</v>
          </cell>
          <cell r="R27">
            <v>20.37</v>
          </cell>
        </row>
        <row r="28">
          <cell r="H28" t="str">
            <v>12656868</v>
          </cell>
          <cell r="I28" t="str">
            <v>上汽通用汽车有限公司Shanghai General Motors Corporation Limited</v>
          </cell>
          <cell r="J28" t="str">
            <v>20101348</v>
          </cell>
          <cell r="K28" t="str">
            <v>HS Turbo HT</v>
          </cell>
          <cell r="L28" t="str">
            <v>LGE</v>
          </cell>
          <cell r="M28" t="str">
            <v>PCS</v>
          </cell>
          <cell r="N28">
            <v>210</v>
          </cell>
          <cell r="O28">
            <v>1000001009</v>
          </cell>
          <cell r="P28">
            <v>0</v>
          </cell>
          <cell r="Q28">
            <v>0</v>
          </cell>
          <cell r="R28">
            <v>20.37</v>
          </cell>
        </row>
        <row r="29">
          <cell r="H29" t="str">
            <v>12639417</v>
          </cell>
          <cell r="I29" t="str">
            <v>上汽通用汽车有限公司Shanghai General Motors Corporation Limited</v>
          </cell>
          <cell r="J29" t="str">
            <v>20101454</v>
          </cell>
          <cell r="K29" t="str">
            <v>HS-CM/SHF HSG CVR HT</v>
          </cell>
          <cell r="L29" t="str">
            <v>LCV</v>
          </cell>
          <cell r="M29" t="str">
            <v>PCS</v>
          </cell>
          <cell r="N29">
            <v>1200</v>
          </cell>
          <cell r="O29">
            <v>1000001026</v>
          </cell>
          <cell r="P29">
            <v>0</v>
          </cell>
          <cell r="Q29">
            <v>0</v>
          </cell>
          <cell r="R29">
            <v>24.37</v>
          </cell>
        </row>
        <row r="30">
          <cell r="H30" t="str">
            <v>12665222</v>
          </cell>
          <cell r="I30" t="str">
            <v>上汽通用汽车有限公司Shanghai General Motors Corporation Limited</v>
          </cell>
          <cell r="J30" t="str">
            <v>20101470</v>
          </cell>
          <cell r="K30" t="str">
            <v>HS-CM/SHF HSG CVR HT</v>
          </cell>
          <cell r="L30" t="str">
            <v>LGE</v>
          </cell>
          <cell r="M30" t="str">
            <v>PCS</v>
          </cell>
          <cell r="N30">
            <v>300</v>
          </cell>
          <cell r="O30">
            <v>1000001011</v>
          </cell>
          <cell r="P30">
            <v>0</v>
          </cell>
          <cell r="Q30">
            <v>0</v>
          </cell>
          <cell r="R30">
            <v>23.65</v>
          </cell>
        </row>
        <row r="31">
          <cell r="H31" t="str">
            <v>12639416</v>
          </cell>
          <cell r="I31" t="str">
            <v>上汽通用汽车有限公司Shanghai General Motors Corporation Limited</v>
          </cell>
          <cell r="K31" t="str">
            <v>HS-CM/SHF HSG CVR HT</v>
          </cell>
          <cell r="L31" t="str">
            <v>LGE</v>
          </cell>
          <cell r="M31" t="str">
            <v>PCS</v>
          </cell>
          <cell r="N31">
            <v>1000</v>
          </cell>
          <cell r="O31">
            <v>1000001012</v>
          </cell>
          <cell r="P31">
            <v>0</v>
          </cell>
          <cell r="Q31">
            <v>0</v>
          </cell>
          <cell r="R31">
            <v>24.39</v>
          </cell>
        </row>
        <row r="32">
          <cell r="H32" t="str">
            <v>12627073</v>
          </cell>
          <cell r="I32" t="str">
            <v>上汽通用汽车有限公司Shanghai General Motors Corporation Limited</v>
          </cell>
          <cell r="J32" t="str">
            <v>20101349</v>
          </cell>
          <cell r="K32" t="str">
            <v>HS ASM EXH MANIF UPR HT</v>
          </cell>
          <cell r="L32" t="str">
            <v>LGE</v>
          </cell>
          <cell r="M32" t="str">
            <v>PCS</v>
          </cell>
          <cell r="N32">
            <v>1224</v>
          </cell>
          <cell r="O32">
            <v>1000001013</v>
          </cell>
          <cell r="P32">
            <v>0</v>
          </cell>
          <cell r="Q32">
            <v>0</v>
          </cell>
          <cell r="R32">
            <v>16.39</v>
          </cell>
        </row>
        <row r="33">
          <cell r="H33" t="str">
            <v>12656868</v>
          </cell>
          <cell r="I33" t="str">
            <v>上汽通用汽车有限公司Shanghai General Motors Corporation Limited</v>
          </cell>
          <cell r="J33" t="str">
            <v>20101348</v>
          </cell>
          <cell r="K33" t="str">
            <v>HS Turbo HT</v>
          </cell>
          <cell r="L33" t="str">
            <v>LGE</v>
          </cell>
          <cell r="M33" t="str">
            <v>PCS</v>
          </cell>
          <cell r="N33">
            <v>360</v>
          </cell>
          <cell r="O33">
            <v>1000001010</v>
          </cell>
          <cell r="P33">
            <v>0</v>
          </cell>
          <cell r="Q33">
            <v>0</v>
          </cell>
          <cell r="R33">
            <v>20.37</v>
          </cell>
        </row>
        <row r="34">
          <cell r="H34" t="str">
            <v>A2054700347</v>
          </cell>
          <cell r="I34" t="str">
            <v>迪安汽车部件（天津）有限公司 TI Automotive (Tianjin)Co.,ltd.</v>
          </cell>
          <cell r="J34" t="str">
            <v>20101322</v>
          </cell>
          <cell r="K34" t="str">
            <v>TB LU Heat Shield</v>
          </cell>
          <cell r="L34" t="str">
            <v>W205</v>
          </cell>
          <cell r="M34" t="str">
            <v>PCS</v>
          </cell>
          <cell r="N34">
            <v>2220</v>
          </cell>
          <cell r="O34">
            <v>1000000814</v>
          </cell>
          <cell r="P34">
            <v>0</v>
          </cell>
          <cell r="Q34">
            <v>2220</v>
          </cell>
          <cell r="R34">
            <v>45.959000000000003</v>
          </cell>
        </row>
        <row r="35">
          <cell r="H35" t="str">
            <v>23406792</v>
          </cell>
          <cell r="I35" t="str">
            <v>亚普汽车部件股份有限公司Yapp AUTOMOTIVE PARTS CO.,LTD.</v>
          </cell>
          <cell r="J35" t="str">
            <v>20101447</v>
          </cell>
          <cell r="K35" t="str">
            <v>FUEL TANK PATCH</v>
          </cell>
          <cell r="L35" t="str">
            <v>E2XX</v>
          </cell>
          <cell r="M35" t="str">
            <v>PCS</v>
          </cell>
          <cell r="N35">
            <v>3200</v>
          </cell>
          <cell r="O35">
            <v>1000000974</v>
          </cell>
          <cell r="P35">
            <v>0</v>
          </cell>
          <cell r="Q35">
            <v>3200</v>
          </cell>
          <cell r="R35">
            <v>50</v>
          </cell>
        </row>
        <row r="36">
          <cell r="H36" t="str">
            <v>12656868</v>
          </cell>
          <cell r="I36" t="str">
            <v>上汽通用汽车有限公司武汉分公司SAIC Ceneral Motors Corporation Limitited Wuh</v>
          </cell>
          <cell r="J36" t="str">
            <v>20101348</v>
          </cell>
          <cell r="K36" t="str">
            <v>HS Turbo HT</v>
          </cell>
          <cell r="L36" t="str">
            <v>LGE</v>
          </cell>
          <cell r="M36" t="str">
            <v>PCS</v>
          </cell>
          <cell r="N36">
            <v>60</v>
          </cell>
          <cell r="O36">
            <v>1000001016</v>
          </cell>
          <cell r="P36">
            <v>0</v>
          </cell>
          <cell r="Q36">
            <v>60</v>
          </cell>
          <cell r="R36">
            <v>20.37</v>
          </cell>
        </row>
        <row r="37">
          <cell r="H37" t="str">
            <v>40146507</v>
          </cell>
          <cell r="I37" t="str">
            <v>常熟美桥汽车传动系统制造技术有限公司 Changshu AAM Automotive Driveline High</v>
          </cell>
          <cell r="J37" t="str">
            <v>20101439</v>
          </cell>
          <cell r="K37" t="str">
            <v>HEAT SHIELD</v>
          </cell>
          <cell r="L37" t="str">
            <v>B515 AT</v>
          </cell>
          <cell r="M37" t="str">
            <v>PCS</v>
          </cell>
          <cell r="N37">
            <v>1900</v>
          </cell>
          <cell r="O37">
            <v>1000000967</v>
          </cell>
          <cell r="P37">
            <v>0</v>
          </cell>
          <cell r="Q37">
            <v>1900</v>
          </cell>
          <cell r="R37">
            <v>17.78</v>
          </cell>
        </row>
        <row r="38">
          <cell r="H38" t="str">
            <v>200102568</v>
          </cell>
          <cell r="I38" t="str">
            <v>迪安汽车部件（天津）有限公司保定分公司 TI Automotive (Tianjin)Co.,LTD BaoDing</v>
          </cell>
          <cell r="J38" t="str">
            <v>20101387</v>
          </cell>
          <cell r="K38" t="str">
            <v>Shield Heat</v>
          </cell>
          <cell r="L38" t="str">
            <v>CHB041</v>
          </cell>
          <cell r="M38" t="str">
            <v>PCS</v>
          </cell>
          <cell r="N38">
            <v>3240</v>
          </cell>
          <cell r="O38">
            <v>1000000778</v>
          </cell>
          <cell r="P38">
            <v>0</v>
          </cell>
          <cell r="Q38">
            <v>3240</v>
          </cell>
          <cell r="R38">
            <v>27.495899999999999</v>
          </cell>
        </row>
        <row r="39">
          <cell r="H39" t="str">
            <v>12681317</v>
          </cell>
          <cell r="I39" t="str">
            <v>上汽通用东岳汽车有限公司SAIC General Motors Corporation Limited</v>
          </cell>
          <cell r="K39" t="str">
            <v>12681317</v>
          </cell>
          <cell r="M39" t="str">
            <v>PCS</v>
          </cell>
          <cell r="N39">
            <v>400</v>
          </cell>
          <cell r="O39">
            <v>1000001024</v>
          </cell>
          <cell r="P39">
            <v>0</v>
          </cell>
          <cell r="Q39">
            <v>400</v>
          </cell>
          <cell r="R39">
            <v>21.83</v>
          </cell>
        </row>
        <row r="40">
          <cell r="H40" t="str">
            <v>12656868</v>
          </cell>
          <cell r="I40" t="str">
            <v>上汽通用汽车有限公司Shanghai General Motors Corporation Limited</v>
          </cell>
          <cell r="J40" t="str">
            <v>20101348</v>
          </cell>
          <cell r="K40" t="str">
            <v>HS Turbo HT</v>
          </cell>
          <cell r="L40" t="str">
            <v>LGE</v>
          </cell>
          <cell r="M40" t="str">
            <v>PCS</v>
          </cell>
          <cell r="N40">
            <v>620</v>
          </cell>
          <cell r="O40">
            <v>1000001023</v>
          </cell>
          <cell r="P40">
            <v>0</v>
          </cell>
          <cell r="Q40">
            <v>0</v>
          </cell>
          <cell r="R40">
            <v>20.37</v>
          </cell>
        </row>
        <row r="41">
          <cell r="H41" t="str">
            <v>12656868</v>
          </cell>
          <cell r="I41" t="str">
            <v>上汽通用汽车有限公司Shanghai General Motors Corporation Limited</v>
          </cell>
          <cell r="J41" t="str">
            <v>20101348</v>
          </cell>
          <cell r="K41" t="str">
            <v>HS Turbo HT</v>
          </cell>
          <cell r="L41" t="str">
            <v>LGE</v>
          </cell>
          <cell r="M41" t="str">
            <v>PCS</v>
          </cell>
          <cell r="N41">
            <v>220</v>
          </cell>
          <cell r="O41">
            <v>1000001018</v>
          </cell>
          <cell r="P41">
            <v>0</v>
          </cell>
          <cell r="Q41">
            <v>0</v>
          </cell>
          <cell r="R41">
            <v>20.37</v>
          </cell>
        </row>
        <row r="42">
          <cell r="H42" t="str">
            <v>12639417</v>
          </cell>
          <cell r="I42" t="str">
            <v>上汽通用汽车有限公司Shanghai General Motors Corporation Limited</v>
          </cell>
          <cell r="J42" t="str">
            <v>20101454</v>
          </cell>
          <cell r="K42" t="str">
            <v>HS-CM/SHF HSG CVR HT</v>
          </cell>
          <cell r="L42" t="str">
            <v>LCV</v>
          </cell>
          <cell r="M42" t="str">
            <v>PCS</v>
          </cell>
          <cell r="N42">
            <v>240</v>
          </cell>
          <cell r="O42">
            <v>1000001030</v>
          </cell>
          <cell r="P42">
            <v>0</v>
          </cell>
          <cell r="Q42">
            <v>0</v>
          </cell>
          <cell r="R42">
            <v>24.37</v>
          </cell>
        </row>
        <row r="43">
          <cell r="H43" t="str">
            <v>12665222</v>
          </cell>
          <cell r="I43" t="str">
            <v>上汽通用汽车有限公司Shanghai General Motors Corporation Limited</v>
          </cell>
          <cell r="J43" t="str">
            <v>20101470</v>
          </cell>
          <cell r="K43" t="str">
            <v>HS-CM/SHF HSG CVR HT</v>
          </cell>
          <cell r="L43" t="str">
            <v>LGE</v>
          </cell>
          <cell r="M43" t="str">
            <v>PCS</v>
          </cell>
          <cell r="N43">
            <v>380</v>
          </cell>
          <cell r="O43">
            <v>1000001020</v>
          </cell>
          <cell r="P43">
            <v>0</v>
          </cell>
          <cell r="Q43">
            <v>0</v>
          </cell>
          <cell r="R43">
            <v>23.65</v>
          </cell>
        </row>
        <row r="44">
          <cell r="H44" t="str">
            <v>12639416</v>
          </cell>
          <cell r="I44" t="str">
            <v>上汽通用汽车有限公司Shanghai General Motors Corporation Limited</v>
          </cell>
          <cell r="K44" t="str">
            <v>HS-CM/SHF HSG CVR HT</v>
          </cell>
          <cell r="L44" t="str">
            <v>LGE</v>
          </cell>
          <cell r="M44" t="str">
            <v>PCS</v>
          </cell>
          <cell r="N44">
            <v>920</v>
          </cell>
          <cell r="O44">
            <v>1000001021</v>
          </cell>
          <cell r="P44">
            <v>0</v>
          </cell>
          <cell r="Q44">
            <v>0</v>
          </cell>
          <cell r="R44">
            <v>24.39</v>
          </cell>
        </row>
        <row r="45">
          <cell r="H45" t="str">
            <v>12627073</v>
          </cell>
          <cell r="I45" t="str">
            <v>上汽通用汽车有限公司Shanghai General Motors Corporation Limited</v>
          </cell>
          <cell r="J45" t="str">
            <v>20101349</v>
          </cell>
          <cell r="K45" t="str">
            <v>HS ASM EXH MANIF UPR HT</v>
          </cell>
          <cell r="L45" t="str">
            <v>LGE</v>
          </cell>
          <cell r="M45" t="str">
            <v>PCS</v>
          </cell>
          <cell r="N45">
            <v>1296</v>
          </cell>
          <cell r="O45">
            <v>1000001022</v>
          </cell>
          <cell r="P45">
            <v>0</v>
          </cell>
          <cell r="Q45">
            <v>0</v>
          </cell>
          <cell r="R45">
            <v>16.39</v>
          </cell>
        </row>
        <row r="46">
          <cell r="H46" t="str">
            <v>12656868</v>
          </cell>
          <cell r="I46" t="str">
            <v>上汽通用汽车有限公司Shanghai General Motors Corporation Limited</v>
          </cell>
          <cell r="J46" t="str">
            <v>20101348</v>
          </cell>
          <cell r="K46" t="str">
            <v>HS Turbo HT</v>
          </cell>
          <cell r="L46" t="str">
            <v>LGE</v>
          </cell>
          <cell r="M46" t="str">
            <v>PCS</v>
          </cell>
          <cell r="N46">
            <v>480</v>
          </cell>
          <cell r="O46">
            <v>1000001019</v>
          </cell>
          <cell r="P46">
            <v>0</v>
          </cell>
          <cell r="Q46">
            <v>0</v>
          </cell>
          <cell r="R46">
            <v>20.37</v>
          </cell>
        </row>
        <row r="47">
          <cell r="H47" t="str">
            <v>23406792</v>
          </cell>
          <cell r="I47" t="str">
            <v>亚普汽车部件股份有限公司Yapp AUTOMOTIVE PARTS CO.,LTD.</v>
          </cell>
          <cell r="J47" t="str">
            <v>20101447</v>
          </cell>
          <cell r="K47" t="str">
            <v>FUEL TANK PATCH</v>
          </cell>
          <cell r="L47" t="str">
            <v>E2XX</v>
          </cell>
          <cell r="M47" t="str">
            <v>PCS</v>
          </cell>
          <cell r="N47">
            <v>3200</v>
          </cell>
          <cell r="O47">
            <v>1000000677</v>
          </cell>
          <cell r="P47">
            <v>3200</v>
          </cell>
          <cell r="Q47">
            <v>3200</v>
          </cell>
          <cell r="R47">
            <v>50</v>
          </cell>
        </row>
        <row r="48">
          <cell r="H48" t="str">
            <v>12681317</v>
          </cell>
          <cell r="I48" t="str">
            <v>上汽通用东岳汽车有限公司SAIC General Motors Corporation Limited</v>
          </cell>
          <cell r="K48" t="str">
            <v>12681317</v>
          </cell>
          <cell r="M48" t="str">
            <v>PCS</v>
          </cell>
          <cell r="N48">
            <v>320</v>
          </cell>
          <cell r="O48">
            <v>1000001036</v>
          </cell>
          <cell r="P48">
            <v>0</v>
          </cell>
          <cell r="Q48">
            <v>320</v>
          </cell>
          <cell r="R48">
            <v>21.83</v>
          </cell>
        </row>
        <row r="49">
          <cell r="H49" t="str">
            <v>12656868</v>
          </cell>
          <cell r="I49" t="str">
            <v>上汽通用汽车有限公司Shanghai General Motors Corporation Limited</v>
          </cell>
          <cell r="J49" t="str">
            <v>20101348</v>
          </cell>
          <cell r="K49" t="str">
            <v>HS Turbo HT</v>
          </cell>
          <cell r="L49" t="str">
            <v>LGE</v>
          </cell>
          <cell r="M49" t="str">
            <v>PCS</v>
          </cell>
          <cell r="N49">
            <v>720</v>
          </cell>
          <cell r="O49">
            <v>1000001035</v>
          </cell>
          <cell r="P49">
            <v>0</v>
          </cell>
          <cell r="Q49">
            <v>0</v>
          </cell>
          <cell r="R49">
            <v>20.37</v>
          </cell>
        </row>
        <row r="50">
          <cell r="H50" t="str">
            <v>12656868</v>
          </cell>
          <cell r="I50" t="str">
            <v>上汽通用汽车有限公司Shanghai General Motors Corporation Limited</v>
          </cell>
          <cell r="J50" t="str">
            <v>20101348</v>
          </cell>
          <cell r="K50" t="str">
            <v>HS Turbo HT</v>
          </cell>
          <cell r="L50" t="str">
            <v>LGE</v>
          </cell>
          <cell r="M50" t="str">
            <v>PCS</v>
          </cell>
          <cell r="N50">
            <v>220</v>
          </cell>
          <cell r="O50">
            <v>1000001027</v>
          </cell>
          <cell r="P50">
            <v>0</v>
          </cell>
          <cell r="Q50">
            <v>0</v>
          </cell>
          <cell r="R50">
            <v>20.37</v>
          </cell>
        </row>
        <row r="51">
          <cell r="H51" t="str">
            <v>12639417</v>
          </cell>
          <cell r="I51" t="str">
            <v>上汽通用汽车有限公司Shanghai General Motors Corporation Limited</v>
          </cell>
          <cell r="J51" t="str">
            <v>20101454</v>
          </cell>
          <cell r="K51" t="str">
            <v>HS-CM/SHF HSG CVR HT</v>
          </cell>
          <cell r="L51" t="str">
            <v>LCV</v>
          </cell>
          <cell r="M51" t="str">
            <v>PCS</v>
          </cell>
          <cell r="N51">
            <v>240</v>
          </cell>
          <cell r="O51">
            <v>1000001031</v>
          </cell>
          <cell r="P51">
            <v>0</v>
          </cell>
          <cell r="Q51">
            <v>0</v>
          </cell>
          <cell r="R51">
            <v>24.37</v>
          </cell>
        </row>
        <row r="52">
          <cell r="H52" t="str">
            <v>12639416</v>
          </cell>
          <cell r="I52" t="str">
            <v>上汽通用汽车有限公司Shanghai General Motors Corporation Limited</v>
          </cell>
          <cell r="K52" t="str">
            <v>HS-CM/SHF HSG CVR HT</v>
          </cell>
          <cell r="L52" t="str">
            <v>LGE</v>
          </cell>
          <cell r="M52" t="str">
            <v>PCS</v>
          </cell>
          <cell r="N52">
            <v>1300</v>
          </cell>
          <cell r="O52">
            <v>1000001028</v>
          </cell>
          <cell r="P52">
            <v>0</v>
          </cell>
          <cell r="Q52">
            <v>0</v>
          </cell>
          <cell r="R52">
            <v>24.39</v>
          </cell>
        </row>
        <row r="53">
          <cell r="H53" t="str">
            <v>12627073</v>
          </cell>
          <cell r="I53" t="str">
            <v>上汽通用汽车有限公司Shanghai General Motors Corporation Limited</v>
          </cell>
          <cell r="J53" t="str">
            <v>20101349</v>
          </cell>
          <cell r="K53" t="str">
            <v>HS ASM EXH MANIF UPR HT</v>
          </cell>
          <cell r="L53" t="str">
            <v>LGE</v>
          </cell>
          <cell r="M53" t="str">
            <v>PCS</v>
          </cell>
          <cell r="N53">
            <v>1392</v>
          </cell>
          <cell r="O53">
            <v>1000001029</v>
          </cell>
          <cell r="P53">
            <v>0</v>
          </cell>
          <cell r="Q53">
            <v>0</v>
          </cell>
          <cell r="R53">
            <v>16.39</v>
          </cell>
        </row>
        <row r="54">
          <cell r="H54" t="str">
            <v>12656868</v>
          </cell>
          <cell r="I54" t="str">
            <v>上汽通用汽车有限公司Shanghai General Motors Corporation Limited</v>
          </cell>
          <cell r="J54" t="str">
            <v>20101348</v>
          </cell>
          <cell r="K54" t="str">
            <v>HS Turbo HT</v>
          </cell>
          <cell r="L54" t="str">
            <v>LGE</v>
          </cell>
          <cell r="M54" t="str">
            <v>PCS</v>
          </cell>
          <cell r="N54">
            <v>400</v>
          </cell>
          <cell r="O54">
            <v>1000001034</v>
          </cell>
          <cell r="P54">
            <v>0</v>
          </cell>
          <cell r="Q54">
            <v>0</v>
          </cell>
          <cell r="R54">
            <v>20.37</v>
          </cell>
        </row>
        <row r="55">
          <cell r="H55" t="str">
            <v>12681317</v>
          </cell>
          <cell r="I55" t="str">
            <v>上汽通用汽车销售有限公司 SAIC General Motors Sales Company Limited</v>
          </cell>
          <cell r="K55" t="str">
            <v>12681317</v>
          </cell>
          <cell r="M55" t="str">
            <v>PCS</v>
          </cell>
          <cell r="N55">
            <v>9</v>
          </cell>
          <cell r="O55">
            <v>1000000991</v>
          </cell>
          <cell r="P55">
            <v>0</v>
          </cell>
          <cell r="Q55">
            <v>9</v>
          </cell>
          <cell r="R55">
            <v>25.3</v>
          </cell>
        </row>
        <row r="56">
          <cell r="H56" t="str">
            <v>12656868</v>
          </cell>
          <cell r="I56" t="str">
            <v>上汽通用汽车有限公司武汉分公司SAIC Ceneral Motors Corporation Limitited Wuh</v>
          </cell>
          <cell r="J56" t="str">
            <v>20101348</v>
          </cell>
          <cell r="K56" t="str">
            <v>HS Turbo HT</v>
          </cell>
          <cell r="L56" t="str">
            <v>LGE</v>
          </cell>
          <cell r="M56" t="str">
            <v>PCS</v>
          </cell>
          <cell r="N56">
            <v>40</v>
          </cell>
          <cell r="O56">
            <v>1000001037</v>
          </cell>
          <cell r="P56">
            <v>0</v>
          </cell>
          <cell r="Q56">
            <v>40</v>
          </cell>
          <cell r="R56">
            <v>20.37</v>
          </cell>
        </row>
        <row r="57">
          <cell r="H57" t="str">
            <v>12681317</v>
          </cell>
          <cell r="I57" t="str">
            <v>上汽通用东岳汽车有限公司SAIC General Motors Corporation Limited</v>
          </cell>
          <cell r="K57" t="str">
            <v>12681317</v>
          </cell>
          <cell r="M57" t="str">
            <v>PCS</v>
          </cell>
          <cell r="N57">
            <v>360</v>
          </cell>
          <cell r="O57">
            <v>1000001043</v>
          </cell>
          <cell r="P57">
            <v>0</v>
          </cell>
          <cell r="Q57">
            <v>360</v>
          </cell>
          <cell r="R57">
            <v>21.83</v>
          </cell>
        </row>
        <row r="58">
          <cell r="H58" t="str">
            <v>12656868</v>
          </cell>
          <cell r="I58" t="str">
            <v>上汽通用汽车有限公司Shanghai General Motors Corporation Limited</v>
          </cell>
          <cell r="J58" t="str">
            <v>20101348</v>
          </cell>
          <cell r="K58" t="str">
            <v>HS Turbo HT</v>
          </cell>
          <cell r="L58" t="str">
            <v>LGE</v>
          </cell>
          <cell r="M58" t="str">
            <v>PCS</v>
          </cell>
          <cell r="N58">
            <v>660</v>
          </cell>
          <cell r="O58">
            <v>1000001042</v>
          </cell>
          <cell r="P58">
            <v>0</v>
          </cell>
          <cell r="Q58">
            <v>0</v>
          </cell>
          <cell r="R58">
            <v>20.37</v>
          </cell>
        </row>
        <row r="59">
          <cell r="H59" t="str">
            <v>12656868</v>
          </cell>
          <cell r="I59" t="str">
            <v>上汽通用汽车有限公司Shanghai General Motors Corporation Limited</v>
          </cell>
          <cell r="J59" t="str">
            <v>20101348</v>
          </cell>
          <cell r="K59" t="str">
            <v>HS Turbo HT</v>
          </cell>
          <cell r="L59" t="str">
            <v>LGE</v>
          </cell>
          <cell r="M59" t="str">
            <v>PCS</v>
          </cell>
          <cell r="N59">
            <v>40</v>
          </cell>
          <cell r="O59">
            <v>1000001038</v>
          </cell>
          <cell r="P59">
            <v>0</v>
          </cell>
          <cell r="Q59">
            <v>0</v>
          </cell>
          <cell r="R59">
            <v>20.37</v>
          </cell>
        </row>
        <row r="60">
          <cell r="H60" t="str">
            <v>12639416</v>
          </cell>
          <cell r="I60" t="str">
            <v>上汽通用汽车有限公司Shanghai General Motors Corporation Limited</v>
          </cell>
          <cell r="K60" t="str">
            <v>HS-CM/SHF HSG CVR HT</v>
          </cell>
          <cell r="L60" t="str">
            <v>LGE</v>
          </cell>
          <cell r="M60" t="str">
            <v>PCS</v>
          </cell>
          <cell r="N60">
            <v>1580</v>
          </cell>
          <cell r="O60">
            <v>1000001040</v>
          </cell>
          <cell r="P60">
            <v>0</v>
          </cell>
          <cell r="Q60">
            <v>0</v>
          </cell>
          <cell r="R60">
            <v>24.39</v>
          </cell>
        </row>
        <row r="61">
          <cell r="H61" t="str">
            <v>12627073</v>
          </cell>
          <cell r="I61" t="str">
            <v>上汽通用汽车有限公司Shanghai General Motors Corporation Limited</v>
          </cell>
          <cell r="J61" t="str">
            <v>20101349</v>
          </cell>
          <cell r="K61" t="str">
            <v>HS ASM EXH MANIF UPR HT</v>
          </cell>
          <cell r="L61" t="str">
            <v>LGE</v>
          </cell>
          <cell r="M61" t="str">
            <v>PCS</v>
          </cell>
          <cell r="N61">
            <v>1584</v>
          </cell>
          <cell r="O61">
            <v>1000001041</v>
          </cell>
          <cell r="P61">
            <v>0</v>
          </cell>
          <cell r="Q61">
            <v>0</v>
          </cell>
          <cell r="R61">
            <v>16.39</v>
          </cell>
        </row>
        <row r="62">
          <cell r="H62" t="str">
            <v>12656868</v>
          </cell>
          <cell r="I62" t="str">
            <v>上汽通用汽车有限公司Shanghai General Motors Corporation Limited</v>
          </cell>
          <cell r="J62" t="str">
            <v>20101348</v>
          </cell>
          <cell r="K62" t="str">
            <v>HS Turbo HT</v>
          </cell>
          <cell r="L62" t="str">
            <v>LGE</v>
          </cell>
          <cell r="M62" t="str">
            <v>PCS</v>
          </cell>
          <cell r="N62">
            <v>380</v>
          </cell>
          <cell r="O62">
            <v>1000001039</v>
          </cell>
          <cell r="P62">
            <v>0</v>
          </cell>
          <cell r="Q62">
            <v>0</v>
          </cell>
          <cell r="R62">
            <v>20.37</v>
          </cell>
        </row>
        <row r="63">
          <cell r="H63" t="str">
            <v>A2054700347</v>
          </cell>
          <cell r="I63" t="str">
            <v>迪安汽车部件（天津）有限公司 TI Automotive (Tianjin)Co.,ltd.</v>
          </cell>
          <cell r="J63" t="str">
            <v>20101322</v>
          </cell>
          <cell r="K63" t="str">
            <v>TB LU Heat Shield</v>
          </cell>
          <cell r="L63" t="str">
            <v>W205</v>
          </cell>
          <cell r="M63" t="str">
            <v>PCS</v>
          </cell>
          <cell r="N63">
            <v>2220</v>
          </cell>
          <cell r="O63">
            <v>1000000815</v>
          </cell>
          <cell r="P63">
            <v>0</v>
          </cell>
          <cell r="Q63">
            <v>2220</v>
          </cell>
          <cell r="R63">
            <v>45.959000000000003</v>
          </cell>
        </row>
        <row r="64">
          <cell r="H64" t="str">
            <v>12656868</v>
          </cell>
          <cell r="I64" t="str">
            <v>上汽通用汽车有限公司武汉分公司SAIC Ceneral Motors Corporation Limitited Wuh</v>
          </cell>
          <cell r="J64" t="str">
            <v>20101348</v>
          </cell>
          <cell r="K64" t="str">
            <v>HS Turbo HT</v>
          </cell>
          <cell r="L64" t="str">
            <v>LGE</v>
          </cell>
          <cell r="M64" t="str">
            <v>PCS</v>
          </cell>
          <cell r="N64">
            <v>20</v>
          </cell>
          <cell r="O64">
            <v>1000001045</v>
          </cell>
          <cell r="P64">
            <v>0</v>
          </cell>
          <cell r="Q64">
            <v>20</v>
          </cell>
          <cell r="R64">
            <v>20.37</v>
          </cell>
        </row>
        <row r="65">
          <cell r="H65" t="str">
            <v>12681317</v>
          </cell>
          <cell r="I65" t="str">
            <v>上汽通用东岳汽车有限公司SAIC General Motors Corporation Limited</v>
          </cell>
          <cell r="K65" t="str">
            <v>12681317</v>
          </cell>
          <cell r="M65" t="str">
            <v>PCS</v>
          </cell>
          <cell r="N65">
            <v>540</v>
          </cell>
          <cell r="O65">
            <v>1000001052</v>
          </cell>
          <cell r="P65">
            <v>0</v>
          </cell>
          <cell r="Q65">
            <v>540</v>
          </cell>
          <cell r="R65">
            <v>21.83</v>
          </cell>
        </row>
        <row r="66">
          <cell r="H66" t="str">
            <v>12656868</v>
          </cell>
          <cell r="I66" t="str">
            <v>上汽通用东岳汽车有限公司SAIC General Motors Corporation Limited</v>
          </cell>
          <cell r="J66" t="str">
            <v>20101348</v>
          </cell>
          <cell r="K66" t="str">
            <v>HS Turbo HT</v>
          </cell>
          <cell r="L66" t="str">
            <v>LGE</v>
          </cell>
          <cell r="M66" t="str">
            <v>PCS</v>
          </cell>
          <cell r="N66">
            <v>20</v>
          </cell>
          <cell r="O66">
            <v>1000001053</v>
          </cell>
          <cell r="P66">
            <v>0</v>
          </cell>
          <cell r="Q66">
            <v>20</v>
          </cell>
          <cell r="R66">
            <v>20.37</v>
          </cell>
        </row>
        <row r="67">
          <cell r="H67" t="str">
            <v>12656868</v>
          </cell>
          <cell r="I67" t="str">
            <v>上汽通用汽车有限公司Shanghai General Motors Corporation Limited</v>
          </cell>
          <cell r="J67" t="str">
            <v>20101348</v>
          </cell>
          <cell r="K67" t="str">
            <v>HS Turbo HT</v>
          </cell>
          <cell r="L67" t="str">
            <v>LGE</v>
          </cell>
          <cell r="M67" t="str">
            <v>PCS</v>
          </cell>
          <cell r="N67">
            <v>700</v>
          </cell>
          <cell r="O67">
            <v>1000001050</v>
          </cell>
          <cell r="P67">
            <v>0</v>
          </cell>
          <cell r="Q67">
            <v>0</v>
          </cell>
          <cell r="R67">
            <v>20.37</v>
          </cell>
        </row>
        <row r="68">
          <cell r="H68" t="str">
            <v>12656868</v>
          </cell>
          <cell r="I68" t="str">
            <v>上汽通用汽车有限公司Shanghai General Motors Corporation Limited</v>
          </cell>
          <cell r="J68" t="str">
            <v>20101348</v>
          </cell>
          <cell r="K68" t="str">
            <v>HS Turbo HT</v>
          </cell>
          <cell r="L68" t="str">
            <v>LGE</v>
          </cell>
          <cell r="M68" t="str">
            <v>PCS</v>
          </cell>
          <cell r="N68">
            <v>180</v>
          </cell>
          <cell r="O68">
            <v>1000001046</v>
          </cell>
          <cell r="P68">
            <v>0</v>
          </cell>
          <cell r="Q68">
            <v>0</v>
          </cell>
          <cell r="R68">
            <v>20.37</v>
          </cell>
        </row>
        <row r="69">
          <cell r="H69" t="str">
            <v>12639416</v>
          </cell>
          <cell r="I69" t="str">
            <v>上汽通用汽车有限公司Shanghai General Motors Corporation Limited</v>
          </cell>
          <cell r="K69" t="str">
            <v>HS-CM/SHF HSG CVR HT</v>
          </cell>
          <cell r="L69" t="str">
            <v>LGE</v>
          </cell>
          <cell r="M69" t="str">
            <v>PCS</v>
          </cell>
          <cell r="N69">
            <v>900</v>
          </cell>
          <cell r="O69">
            <v>1000001047</v>
          </cell>
          <cell r="P69">
            <v>0</v>
          </cell>
          <cell r="Q69">
            <v>0</v>
          </cell>
          <cell r="R69">
            <v>24.39</v>
          </cell>
        </row>
        <row r="70">
          <cell r="H70" t="str">
            <v>12665222</v>
          </cell>
          <cell r="I70" t="str">
            <v>上汽通用汽车有限公司Shanghai General Motors Corporation Limited</v>
          </cell>
          <cell r="J70" t="str">
            <v>20101470</v>
          </cell>
          <cell r="K70" t="str">
            <v>HS-CM/SHF HSG CVR HT</v>
          </cell>
          <cell r="L70" t="str">
            <v>LGE</v>
          </cell>
          <cell r="M70" t="str">
            <v>PCS</v>
          </cell>
          <cell r="N70">
            <v>720</v>
          </cell>
          <cell r="O70">
            <v>1000001048</v>
          </cell>
          <cell r="P70">
            <v>0</v>
          </cell>
          <cell r="Q70">
            <v>0</v>
          </cell>
          <cell r="R70">
            <v>22.94</v>
          </cell>
        </row>
        <row r="71">
          <cell r="H71" t="str">
            <v>12627073</v>
          </cell>
          <cell r="I71" t="str">
            <v>上汽通用汽车有限公司Shanghai General Motors Corporation Limited</v>
          </cell>
          <cell r="J71" t="str">
            <v>20101349</v>
          </cell>
          <cell r="K71" t="str">
            <v>HS ASM EXH MANIF UPR HT</v>
          </cell>
          <cell r="L71" t="str">
            <v>LGE</v>
          </cell>
          <cell r="M71" t="str">
            <v>PCS</v>
          </cell>
          <cell r="N71">
            <v>1536</v>
          </cell>
          <cell r="O71">
            <v>1000001049</v>
          </cell>
          <cell r="P71">
            <v>0</v>
          </cell>
          <cell r="Q71">
            <v>0</v>
          </cell>
          <cell r="R71">
            <v>16.39</v>
          </cell>
        </row>
        <row r="72">
          <cell r="H72" t="str">
            <v>12639417</v>
          </cell>
          <cell r="I72" t="str">
            <v>上汽通用汽车有限公司Shanghai General Motors Corporation Limited</v>
          </cell>
          <cell r="J72" t="str">
            <v>20101454</v>
          </cell>
          <cell r="K72" t="str">
            <v>HS-CM/SHF HSG CVR HT</v>
          </cell>
          <cell r="L72" t="str">
            <v>LCV</v>
          </cell>
          <cell r="M72" t="str">
            <v>PCS</v>
          </cell>
          <cell r="N72">
            <v>240</v>
          </cell>
          <cell r="O72">
            <v>1000001056</v>
          </cell>
          <cell r="P72">
            <v>0</v>
          </cell>
          <cell r="Q72">
            <v>0</v>
          </cell>
          <cell r="R72">
            <v>24.37</v>
          </cell>
        </row>
        <row r="73">
          <cell r="H73" t="str">
            <v>12656868</v>
          </cell>
          <cell r="I73" t="str">
            <v>上汽通用汽车有限公司武汉分公司SAIC Ceneral Motors Corporation Limitited Wuh</v>
          </cell>
          <cell r="J73" t="str">
            <v>20101348</v>
          </cell>
          <cell r="K73" t="str">
            <v>HS Turbo HT</v>
          </cell>
          <cell r="L73" t="str">
            <v>LGE</v>
          </cell>
          <cell r="M73" t="str">
            <v>PCS</v>
          </cell>
          <cell r="N73">
            <v>40</v>
          </cell>
          <cell r="O73">
            <v>1000001054</v>
          </cell>
          <cell r="P73">
            <v>0</v>
          </cell>
          <cell r="Q73">
            <v>40</v>
          </cell>
          <cell r="R73">
            <v>20.37</v>
          </cell>
        </row>
        <row r="74">
          <cell r="H74" t="str">
            <v>1039998</v>
          </cell>
          <cell r="I74" t="str">
            <v>考泰斯（上海）塑料技术有限公司Kautex(Shanghai) Plastic Technology Co,ltd</v>
          </cell>
          <cell r="J74" t="str">
            <v>20101373</v>
          </cell>
          <cell r="K74" t="str">
            <v>Front Top Patch</v>
          </cell>
          <cell r="L74" t="str">
            <v>CD539</v>
          </cell>
          <cell r="M74" t="str">
            <v>PCS</v>
          </cell>
          <cell r="N74">
            <v>1500</v>
          </cell>
          <cell r="O74">
            <v>1000000898</v>
          </cell>
          <cell r="P74">
            <v>0</v>
          </cell>
          <cell r="Q74">
            <v>1500</v>
          </cell>
          <cell r="R74">
            <v>10.64</v>
          </cell>
        </row>
        <row r="75">
          <cell r="H75" t="str">
            <v>1040030</v>
          </cell>
          <cell r="I75" t="str">
            <v>考泰斯（上海）塑料技术有限公司Kautex(Shanghai) Plastic Technology Co,ltd</v>
          </cell>
          <cell r="J75" t="str">
            <v>20101375</v>
          </cell>
          <cell r="K75" t="str">
            <v>PAD Lower Front LT</v>
          </cell>
          <cell r="L75" t="str">
            <v>CD539</v>
          </cell>
          <cell r="M75" t="str">
            <v>PCS</v>
          </cell>
          <cell r="N75">
            <v>1560</v>
          </cell>
          <cell r="O75">
            <v>1000000899</v>
          </cell>
          <cell r="P75">
            <v>0</v>
          </cell>
          <cell r="Q75">
            <v>1560</v>
          </cell>
          <cell r="R75">
            <v>7.42</v>
          </cell>
        </row>
        <row r="76">
          <cell r="H76" t="str">
            <v>1031356</v>
          </cell>
          <cell r="I76" t="str">
            <v>考泰斯（上海）塑料技术有限公司Kautex(Shanghai) Plastic Technology Co,ltd</v>
          </cell>
          <cell r="J76" t="str">
            <v>20101372</v>
          </cell>
          <cell r="K76" t="str">
            <v>CD4.2  Rear Patch</v>
          </cell>
          <cell r="L76" t="str">
            <v>CD539</v>
          </cell>
          <cell r="M76" t="str">
            <v>PCS</v>
          </cell>
          <cell r="N76">
            <v>1600</v>
          </cell>
          <cell r="O76">
            <v>1000000900</v>
          </cell>
          <cell r="P76">
            <v>0</v>
          </cell>
          <cell r="Q76">
            <v>1600</v>
          </cell>
          <cell r="R76">
            <v>4.78</v>
          </cell>
        </row>
        <row r="77">
          <cell r="H77" t="str">
            <v>1045450</v>
          </cell>
          <cell r="I77" t="str">
            <v>考泰斯（上海）塑料技术有限公司Kautex(Shanghai) Plastic Technology Co,ltd</v>
          </cell>
          <cell r="J77" t="str">
            <v>20101374</v>
          </cell>
          <cell r="K77" t="str">
            <v>PAD Lower Front RT</v>
          </cell>
          <cell r="L77" t="str">
            <v>CD539</v>
          </cell>
          <cell r="M77" t="str">
            <v>PCS</v>
          </cell>
          <cell r="N77">
            <v>1560</v>
          </cell>
          <cell r="O77">
            <v>1000000901</v>
          </cell>
          <cell r="P77">
            <v>0</v>
          </cell>
          <cell r="Q77">
            <v>1560</v>
          </cell>
          <cell r="R77">
            <v>7.42</v>
          </cell>
        </row>
        <row r="78">
          <cell r="H78" t="str">
            <v>1051080</v>
          </cell>
          <cell r="I78" t="str">
            <v>考泰斯（上海）塑料技术有限公司Kautex(Shanghai) Plastic Technology Co,ltd</v>
          </cell>
          <cell r="J78" t="str">
            <v>20101440</v>
          </cell>
          <cell r="K78" t="str">
            <v>HEAT SHIELD</v>
          </cell>
          <cell r="L78" t="str">
            <v>D2UB-E</v>
          </cell>
          <cell r="M78" t="str">
            <v>PCS</v>
          </cell>
          <cell r="N78">
            <v>6000</v>
          </cell>
          <cell r="O78">
            <v>1000000902</v>
          </cell>
          <cell r="P78">
            <v>480</v>
          </cell>
          <cell r="Q78">
            <v>6000</v>
          </cell>
          <cell r="R78">
            <v>74</v>
          </cell>
        </row>
        <row r="79">
          <cell r="H79" t="str">
            <v>1046395</v>
          </cell>
          <cell r="I79" t="str">
            <v>考泰斯（武汉）塑料技术有限公司Kautex(Wuhan) Plastic Technology Co.,Ltd.</v>
          </cell>
          <cell r="J79" t="str">
            <v>20101449</v>
          </cell>
          <cell r="K79" t="str">
            <v>Heat Shield</v>
          </cell>
          <cell r="L79" t="str">
            <v>D2UC</v>
          </cell>
          <cell r="M79" t="str">
            <v>PCS</v>
          </cell>
          <cell r="N79">
            <v>2000</v>
          </cell>
          <cell r="O79">
            <v>1000001055</v>
          </cell>
          <cell r="P79">
            <v>0</v>
          </cell>
          <cell r="Q79">
            <v>2000</v>
          </cell>
          <cell r="R79">
            <v>45.44</v>
          </cell>
        </row>
        <row r="80">
          <cell r="H80" t="str">
            <v>12656868</v>
          </cell>
          <cell r="I80" t="str">
            <v>上汽通用汽车有限公司Shanghai General Motors Corporation Limited</v>
          </cell>
          <cell r="J80" t="str">
            <v>20101348</v>
          </cell>
          <cell r="K80" t="str">
            <v>HS Turbo HT</v>
          </cell>
          <cell r="L80" t="str">
            <v>LGE</v>
          </cell>
          <cell r="M80" t="str">
            <v>PCS</v>
          </cell>
          <cell r="N80">
            <v>720</v>
          </cell>
          <cell r="O80">
            <v>1000001058</v>
          </cell>
          <cell r="P80">
            <v>0</v>
          </cell>
          <cell r="Q80">
            <v>0</v>
          </cell>
          <cell r="R80">
            <v>20.37</v>
          </cell>
        </row>
        <row r="81">
          <cell r="H81" t="str">
            <v>12656868</v>
          </cell>
          <cell r="I81" t="str">
            <v>上汽通用汽车有限公司Shanghai General Motors Corporation Limited</v>
          </cell>
          <cell r="J81" t="str">
            <v>20101348</v>
          </cell>
          <cell r="K81" t="str">
            <v>HS Turbo HT</v>
          </cell>
          <cell r="L81" t="str">
            <v>LGE</v>
          </cell>
          <cell r="M81" t="str">
            <v>PCS</v>
          </cell>
          <cell r="N81">
            <v>240</v>
          </cell>
          <cell r="O81">
            <v>1000001057</v>
          </cell>
          <cell r="P81">
            <v>0</v>
          </cell>
          <cell r="Q81">
            <v>0</v>
          </cell>
          <cell r="R81">
            <v>20.37</v>
          </cell>
        </row>
        <row r="82">
          <cell r="H82" t="str">
            <v>12639416</v>
          </cell>
          <cell r="I82" t="str">
            <v>上汽通用汽车有限公司Shanghai General Motors Corporation Limited</v>
          </cell>
          <cell r="K82" t="str">
            <v>HS-CM/SHF HSG CVR HT</v>
          </cell>
          <cell r="L82" t="str">
            <v>LGE</v>
          </cell>
          <cell r="M82" t="str">
            <v>PCS</v>
          </cell>
          <cell r="N82">
            <v>740</v>
          </cell>
          <cell r="O82">
            <v>1000001059</v>
          </cell>
          <cell r="P82">
            <v>0</v>
          </cell>
          <cell r="Q82">
            <v>0</v>
          </cell>
          <cell r="R82">
            <v>24.39</v>
          </cell>
        </row>
        <row r="83">
          <cell r="H83" t="str">
            <v>12627073</v>
          </cell>
          <cell r="I83" t="str">
            <v>上汽通用汽车有限公司Shanghai General Motors Corporation Limited</v>
          </cell>
          <cell r="J83" t="str">
            <v>20101349</v>
          </cell>
          <cell r="K83" t="str">
            <v>HS ASM EXH MANIF UPR HT</v>
          </cell>
          <cell r="L83" t="str">
            <v>LGE</v>
          </cell>
          <cell r="M83" t="str">
            <v>PCS</v>
          </cell>
          <cell r="N83">
            <v>1488</v>
          </cell>
          <cell r="O83">
            <v>1000001060</v>
          </cell>
          <cell r="P83">
            <v>0</v>
          </cell>
          <cell r="Q83">
            <v>0</v>
          </cell>
          <cell r="R83">
            <v>16.39</v>
          </cell>
        </row>
        <row r="84">
          <cell r="H84" t="str">
            <v>12665222</v>
          </cell>
          <cell r="I84" t="str">
            <v>上汽通用汽车有限公司Shanghai General Motors Corporation Limited</v>
          </cell>
          <cell r="J84" t="str">
            <v>20101470</v>
          </cell>
          <cell r="K84" t="str">
            <v>HS-CM/SHF HSG CVR HT</v>
          </cell>
          <cell r="L84" t="str">
            <v>LGE</v>
          </cell>
          <cell r="M84" t="str">
            <v>PCS</v>
          </cell>
          <cell r="N84">
            <v>760</v>
          </cell>
          <cell r="O84">
            <v>1000001061</v>
          </cell>
          <cell r="P84">
            <v>0</v>
          </cell>
          <cell r="Q84">
            <v>0</v>
          </cell>
          <cell r="R84">
            <v>22.94</v>
          </cell>
        </row>
        <row r="85">
          <cell r="H85" t="str">
            <v>12656868</v>
          </cell>
          <cell r="I85" t="str">
            <v>上汽通用汽车有限公司Shanghai General Motors Corporation Limited</v>
          </cell>
          <cell r="J85" t="str">
            <v>20101348</v>
          </cell>
          <cell r="K85" t="str">
            <v>HS Turbo HT</v>
          </cell>
          <cell r="L85" t="str">
            <v>LGE</v>
          </cell>
          <cell r="M85" t="str">
            <v>PCS</v>
          </cell>
          <cell r="N85">
            <v>380</v>
          </cell>
          <cell r="O85">
            <v>1000001051</v>
          </cell>
          <cell r="P85">
            <v>0</v>
          </cell>
          <cell r="Q85">
            <v>0</v>
          </cell>
          <cell r="R85">
            <v>20.37</v>
          </cell>
        </row>
        <row r="86">
          <cell r="H86" t="str">
            <v>12681317</v>
          </cell>
          <cell r="I86" t="str">
            <v>上汽通用东岳汽车有限公司SAIC General Motors Corporation Limited</v>
          </cell>
          <cell r="K86" t="str">
            <v>12681317</v>
          </cell>
          <cell r="M86" t="str">
            <v>PCS</v>
          </cell>
          <cell r="N86">
            <v>120</v>
          </cell>
          <cell r="O86">
            <v>1000001068</v>
          </cell>
          <cell r="P86">
            <v>0</v>
          </cell>
          <cell r="Q86">
            <v>120</v>
          </cell>
          <cell r="R86">
            <v>21.83</v>
          </cell>
        </row>
        <row r="87">
          <cell r="H87" t="str">
            <v>12656868</v>
          </cell>
          <cell r="I87" t="str">
            <v>上汽通用汽车有限公司Shanghai General Motors Corporation Limited</v>
          </cell>
          <cell r="J87" t="str">
            <v>20101348</v>
          </cell>
          <cell r="K87" t="str">
            <v>HS Turbo HT</v>
          </cell>
          <cell r="L87" t="str">
            <v>LGE</v>
          </cell>
          <cell r="M87" t="str">
            <v>PCS</v>
          </cell>
          <cell r="N87">
            <v>720</v>
          </cell>
          <cell r="O87">
            <v>1000001067</v>
          </cell>
          <cell r="P87">
            <v>0</v>
          </cell>
          <cell r="Q87">
            <v>0</v>
          </cell>
          <cell r="R87">
            <v>20.37</v>
          </cell>
        </row>
        <row r="88">
          <cell r="H88" t="str">
            <v>12656868</v>
          </cell>
          <cell r="I88" t="str">
            <v>上汽通用汽车有限公司Shanghai General Motors Corporation Limited</v>
          </cell>
          <cell r="J88" t="str">
            <v>20101348</v>
          </cell>
          <cell r="K88" t="str">
            <v>HS Turbo HT</v>
          </cell>
          <cell r="L88" t="str">
            <v>LGE</v>
          </cell>
          <cell r="M88" t="str">
            <v>PCS</v>
          </cell>
          <cell r="N88">
            <v>240</v>
          </cell>
          <cell r="O88">
            <v>1000001066</v>
          </cell>
          <cell r="P88">
            <v>0</v>
          </cell>
          <cell r="Q88">
            <v>0</v>
          </cell>
          <cell r="R88">
            <v>20.37</v>
          </cell>
        </row>
        <row r="89">
          <cell r="H89" t="str">
            <v>12665222</v>
          </cell>
          <cell r="I89" t="str">
            <v>上汽通用汽车有限公司Shanghai General Motors Corporation Limited</v>
          </cell>
          <cell r="J89" t="str">
            <v>20101470</v>
          </cell>
          <cell r="K89" t="str">
            <v>HS-CM/SHF HSG CVR HT</v>
          </cell>
          <cell r="L89" t="str">
            <v>LGE</v>
          </cell>
          <cell r="M89" t="str">
            <v>PCS</v>
          </cell>
          <cell r="N89">
            <v>180</v>
          </cell>
          <cell r="O89">
            <v>1000001062</v>
          </cell>
          <cell r="P89">
            <v>0</v>
          </cell>
          <cell r="Q89">
            <v>0</v>
          </cell>
          <cell r="R89">
            <v>22.94</v>
          </cell>
        </row>
        <row r="90">
          <cell r="H90" t="str">
            <v>12627073</v>
          </cell>
          <cell r="I90" t="str">
            <v>上汽通用汽车有限公司Shanghai General Motors Corporation Limited</v>
          </cell>
          <cell r="J90" t="str">
            <v>20101349</v>
          </cell>
          <cell r="K90" t="str">
            <v>HS ASM EXH MANIF UPR HT</v>
          </cell>
          <cell r="L90" t="str">
            <v>LGE</v>
          </cell>
          <cell r="M90" t="str">
            <v>PCS</v>
          </cell>
          <cell r="N90">
            <v>1488</v>
          </cell>
          <cell r="O90">
            <v>1000001063</v>
          </cell>
          <cell r="P90">
            <v>0</v>
          </cell>
          <cell r="Q90">
            <v>0</v>
          </cell>
          <cell r="R90">
            <v>16.39</v>
          </cell>
        </row>
        <row r="91">
          <cell r="H91" t="str">
            <v>12639416</v>
          </cell>
          <cell r="I91" t="str">
            <v>上汽通用汽车有限公司Shanghai General Motors Corporation Limited</v>
          </cell>
          <cell r="K91" t="str">
            <v>HS-CM/SHF HSG CVR HT</v>
          </cell>
          <cell r="L91" t="str">
            <v>LGE</v>
          </cell>
          <cell r="M91" t="str">
            <v>PCS</v>
          </cell>
          <cell r="N91">
            <v>1340</v>
          </cell>
          <cell r="O91">
            <v>1000001064</v>
          </cell>
          <cell r="P91">
            <v>0</v>
          </cell>
          <cell r="Q91">
            <v>0</v>
          </cell>
          <cell r="R91">
            <v>24.39</v>
          </cell>
        </row>
        <row r="92">
          <cell r="H92" t="str">
            <v>12656868</v>
          </cell>
          <cell r="I92" t="str">
            <v>上汽通用汽车有限公司Shanghai General Motors Corporation Limited</v>
          </cell>
          <cell r="J92" t="str">
            <v>20101348</v>
          </cell>
          <cell r="K92" t="str">
            <v>HS Turbo HT</v>
          </cell>
          <cell r="L92" t="str">
            <v>LGE</v>
          </cell>
          <cell r="M92" t="str">
            <v>PCS</v>
          </cell>
          <cell r="N92">
            <v>440</v>
          </cell>
          <cell r="O92">
            <v>1000001065</v>
          </cell>
          <cell r="P92">
            <v>0</v>
          </cell>
          <cell r="Q92">
            <v>0</v>
          </cell>
          <cell r="R92">
            <v>20.37</v>
          </cell>
        </row>
        <row r="93">
          <cell r="H93" t="str">
            <v>23406792</v>
          </cell>
          <cell r="I93" t="str">
            <v>亚普汽车部件股份有限公司Yapp AUTOMOTIVE PARTS CO.,LTD.</v>
          </cell>
          <cell r="J93" t="str">
            <v>20101447</v>
          </cell>
          <cell r="K93" t="str">
            <v>FUEL TANK PATCH</v>
          </cell>
          <cell r="L93" t="str">
            <v>E2XX</v>
          </cell>
          <cell r="M93" t="str">
            <v>PCS</v>
          </cell>
          <cell r="N93">
            <v>3200</v>
          </cell>
          <cell r="O93">
            <v>1000000975</v>
          </cell>
          <cell r="P93">
            <v>0</v>
          </cell>
          <cell r="Q93">
            <v>3200</v>
          </cell>
          <cell r="R93">
            <v>50</v>
          </cell>
        </row>
        <row r="94">
          <cell r="H94" t="str">
            <v>12681317</v>
          </cell>
          <cell r="I94" t="str">
            <v>上汽通用东岳汽车有限公司SAIC General Motors Corporation Limited</v>
          </cell>
          <cell r="K94" t="str">
            <v>12681317</v>
          </cell>
          <cell r="M94" t="str">
            <v>PCS</v>
          </cell>
          <cell r="N94">
            <v>80</v>
          </cell>
          <cell r="O94">
            <v>1000001085</v>
          </cell>
          <cell r="P94">
            <v>0</v>
          </cell>
          <cell r="Q94">
            <v>80</v>
          </cell>
          <cell r="R94">
            <v>21.83</v>
          </cell>
        </row>
        <row r="95">
          <cell r="H95" t="str">
            <v>12656868</v>
          </cell>
          <cell r="I95" t="str">
            <v>上汽通用汽车有限公司Shanghai General Motors Corporation Limited</v>
          </cell>
          <cell r="J95" t="str">
            <v>20101348</v>
          </cell>
          <cell r="K95" t="str">
            <v>HS Turbo HT</v>
          </cell>
          <cell r="L95" t="str">
            <v>LGE</v>
          </cell>
          <cell r="M95" t="str">
            <v>PCS</v>
          </cell>
          <cell r="N95">
            <v>700</v>
          </cell>
          <cell r="O95">
            <v>1000001074</v>
          </cell>
          <cell r="P95">
            <v>0</v>
          </cell>
          <cell r="Q95">
            <v>0</v>
          </cell>
          <cell r="R95">
            <v>20.37</v>
          </cell>
        </row>
        <row r="96">
          <cell r="H96" t="str">
            <v>12656868</v>
          </cell>
          <cell r="I96" t="str">
            <v>上汽通用汽车有限公司Shanghai General Motors Corporation Limited</v>
          </cell>
          <cell r="J96" t="str">
            <v>20101348</v>
          </cell>
          <cell r="K96" t="str">
            <v>HS Turbo HT</v>
          </cell>
          <cell r="L96" t="str">
            <v>LGE</v>
          </cell>
          <cell r="M96" t="str">
            <v>PCS</v>
          </cell>
          <cell r="N96">
            <v>240</v>
          </cell>
          <cell r="O96">
            <v>1000001069</v>
          </cell>
          <cell r="P96">
            <v>0</v>
          </cell>
          <cell r="Q96">
            <v>0</v>
          </cell>
          <cell r="R96">
            <v>20.37</v>
          </cell>
        </row>
        <row r="97">
          <cell r="H97" t="str">
            <v>12627073</v>
          </cell>
          <cell r="I97" t="str">
            <v>上汽通用汽车有限公司Shanghai General Motors Corporation Limited</v>
          </cell>
          <cell r="J97" t="str">
            <v>20101349</v>
          </cell>
          <cell r="K97" t="str">
            <v>HS ASM EXH MANIF UPR HT</v>
          </cell>
          <cell r="L97" t="str">
            <v>LGE</v>
          </cell>
          <cell r="M97" t="str">
            <v>PCS</v>
          </cell>
          <cell r="N97">
            <v>840</v>
          </cell>
          <cell r="O97">
            <v>1000001071</v>
          </cell>
          <cell r="P97">
            <v>0</v>
          </cell>
          <cell r="Q97">
            <v>0</v>
          </cell>
          <cell r="R97">
            <v>16.39</v>
          </cell>
        </row>
        <row r="98">
          <cell r="H98" t="str">
            <v>12639417</v>
          </cell>
          <cell r="I98" t="str">
            <v>上汽通用汽车有限公司Shanghai General Motors Corporation Limited</v>
          </cell>
          <cell r="J98" t="str">
            <v>20101454</v>
          </cell>
          <cell r="K98" t="str">
            <v>HS-CM/SHF HSG CVR HT</v>
          </cell>
          <cell r="L98" t="str">
            <v>LCV</v>
          </cell>
          <cell r="M98" t="str">
            <v>PCS</v>
          </cell>
          <cell r="N98">
            <v>672</v>
          </cell>
          <cell r="O98">
            <v>1000001072</v>
          </cell>
          <cell r="P98">
            <v>0</v>
          </cell>
          <cell r="Q98">
            <v>0</v>
          </cell>
          <cell r="R98">
            <v>24.37</v>
          </cell>
        </row>
        <row r="99">
          <cell r="H99" t="str">
            <v>12639416</v>
          </cell>
          <cell r="I99" t="str">
            <v>上汽通用汽车有限公司Shanghai General Motors Corporation Limited</v>
          </cell>
          <cell r="K99" t="str">
            <v>HS-CM/SHF HSG CVR HT</v>
          </cell>
          <cell r="L99" t="str">
            <v>LGE</v>
          </cell>
          <cell r="M99" t="str">
            <v>PCS</v>
          </cell>
          <cell r="N99">
            <v>840</v>
          </cell>
          <cell r="O99">
            <v>1000001073</v>
          </cell>
          <cell r="P99">
            <v>0</v>
          </cell>
          <cell r="Q99">
            <v>0</v>
          </cell>
          <cell r="R99">
            <v>24.39</v>
          </cell>
        </row>
        <row r="100">
          <cell r="H100" t="str">
            <v>12656868</v>
          </cell>
          <cell r="I100" t="str">
            <v>上汽通用汽车有限公司Shanghai General Motors Corporation Limited</v>
          </cell>
          <cell r="J100" t="str">
            <v>20101348</v>
          </cell>
          <cell r="K100" t="str">
            <v>HS Turbo HT</v>
          </cell>
          <cell r="L100" t="str">
            <v>LGE</v>
          </cell>
          <cell r="M100" t="str">
            <v>PCS</v>
          </cell>
          <cell r="N100">
            <v>340</v>
          </cell>
          <cell r="O100">
            <v>1000001070</v>
          </cell>
          <cell r="P100">
            <v>0</v>
          </cell>
          <cell r="Q100">
            <v>0</v>
          </cell>
          <cell r="R100">
            <v>20.37</v>
          </cell>
        </row>
        <row r="101">
          <cell r="H101" t="str">
            <v>A2054700347</v>
          </cell>
          <cell r="I101" t="str">
            <v>迪安汽车部件（天津）有限公司 TI Automotive (Tianjin)Co.,ltd.</v>
          </cell>
          <cell r="J101" t="str">
            <v>20101322</v>
          </cell>
          <cell r="K101" t="str">
            <v>TB LU Heat Shield</v>
          </cell>
          <cell r="L101" t="str">
            <v>W205</v>
          </cell>
          <cell r="M101" t="str">
            <v>PCS</v>
          </cell>
          <cell r="N101">
            <v>2400</v>
          </cell>
          <cell r="O101">
            <v>1000000816</v>
          </cell>
          <cell r="P101">
            <v>0</v>
          </cell>
          <cell r="Q101">
            <v>2400</v>
          </cell>
          <cell r="R101">
            <v>45.959000000000003</v>
          </cell>
        </row>
        <row r="102">
          <cell r="H102" t="str">
            <v>12656868</v>
          </cell>
          <cell r="I102" t="str">
            <v>上汽通用汽车有限公司武汉分公司SAIC Ceneral Motors Corporation Limitited Wuh</v>
          </cell>
          <cell r="J102" t="str">
            <v>20101348</v>
          </cell>
          <cell r="K102" t="str">
            <v>HS Turbo HT</v>
          </cell>
          <cell r="L102" t="str">
            <v>LGE</v>
          </cell>
          <cell r="M102" t="str">
            <v>PCS</v>
          </cell>
          <cell r="N102">
            <v>20</v>
          </cell>
          <cell r="O102">
            <v>1000001086</v>
          </cell>
          <cell r="P102">
            <v>0</v>
          </cell>
          <cell r="Q102">
            <v>20</v>
          </cell>
          <cell r="R102">
            <v>20.37</v>
          </cell>
        </row>
        <row r="103">
          <cell r="H103" t="str">
            <v>40146507</v>
          </cell>
          <cell r="I103" t="str">
            <v>常熟美桥汽车传动系统制造技术有限公司 Changshu AAM Automotive Driveline High</v>
          </cell>
          <cell r="J103" t="str">
            <v>20101439</v>
          </cell>
          <cell r="K103" t="str">
            <v>HEAT SHIELD</v>
          </cell>
          <cell r="L103" t="str">
            <v>B515 AT</v>
          </cell>
          <cell r="M103" t="str">
            <v>PCS</v>
          </cell>
          <cell r="N103">
            <v>1900</v>
          </cell>
          <cell r="O103">
            <v>1000001032</v>
          </cell>
          <cell r="P103">
            <v>0</v>
          </cell>
          <cell r="Q103">
            <v>1900</v>
          </cell>
          <cell r="R103">
            <v>17.78</v>
          </cell>
        </row>
        <row r="104">
          <cell r="H104" t="str">
            <v>12681317</v>
          </cell>
          <cell r="I104" t="str">
            <v>上汽通用东岳汽车有限公司SAIC General Motors Corporation Limited</v>
          </cell>
          <cell r="K104" t="str">
            <v>12681317</v>
          </cell>
          <cell r="M104" t="str">
            <v>PCS</v>
          </cell>
          <cell r="N104">
            <v>360</v>
          </cell>
          <cell r="O104">
            <v>1000001103</v>
          </cell>
          <cell r="P104">
            <v>0</v>
          </cell>
          <cell r="Q104">
            <v>360</v>
          </cell>
          <cell r="R104">
            <v>21.83</v>
          </cell>
        </row>
        <row r="105">
          <cell r="H105" t="str">
            <v>12656868</v>
          </cell>
          <cell r="I105" t="str">
            <v>上汽通用汽车有限公司Shanghai General Motors Corporation Limited</v>
          </cell>
          <cell r="J105" t="str">
            <v>20101348</v>
          </cell>
          <cell r="K105" t="str">
            <v>HS Turbo HT</v>
          </cell>
          <cell r="L105" t="str">
            <v>LGE</v>
          </cell>
          <cell r="M105" t="str">
            <v>PCS</v>
          </cell>
          <cell r="N105">
            <v>680</v>
          </cell>
          <cell r="O105">
            <v>1000001102</v>
          </cell>
          <cell r="P105">
            <v>0</v>
          </cell>
          <cell r="Q105">
            <v>0</v>
          </cell>
          <cell r="R105">
            <v>20.37</v>
          </cell>
        </row>
        <row r="106">
          <cell r="H106" t="str">
            <v>12656868</v>
          </cell>
          <cell r="I106" t="str">
            <v>上汽通用汽车有限公司Shanghai General Motors Corporation Limited</v>
          </cell>
          <cell r="J106" t="str">
            <v>20101348</v>
          </cell>
          <cell r="K106" t="str">
            <v>HS Turbo HT</v>
          </cell>
          <cell r="L106" t="str">
            <v>LGE</v>
          </cell>
          <cell r="M106" t="str">
            <v>PCS</v>
          </cell>
          <cell r="N106">
            <v>240</v>
          </cell>
          <cell r="O106">
            <v>1000001100</v>
          </cell>
          <cell r="P106">
            <v>0</v>
          </cell>
          <cell r="Q106">
            <v>0</v>
          </cell>
          <cell r="R106">
            <v>20.37</v>
          </cell>
        </row>
        <row r="107">
          <cell r="H107" t="str">
            <v>12639417</v>
          </cell>
          <cell r="I107" t="str">
            <v>上汽通用汽车有限公司Shanghai General Motors Corporation Limited</v>
          </cell>
          <cell r="J107" t="str">
            <v>20101454</v>
          </cell>
          <cell r="K107" t="str">
            <v>HS-CM/SHF HSG CVR HT</v>
          </cell>
          <cell r="L107" t="str">
            <v>LCV</v>
          </cell>
          <cell r="M107" t="str">
            <v>PCS</v>
          </cell>
          <cell r="N107">
            <v>576</v>
          </cell>
          <cell r="O107">
            <v>1000001087</v>
          </cell>
          <cell r="P107">
            <v>0</v>
          </cell>
          <cell r="Q107">
            <v>0</v>
          </cell>
          <cell r="R107">
            <v>24.37</v>
          </cell>
        </row>
        <row r="108">
          <cell r="H108" t="str">
            <v>12639416</v>
          </cell>
          <cell r="I108" t="str">
            <v>上汽通用汽车有限公司Shanghai General Motors Corporation Limited</v>
          </cell>
          <cell r="K108" t="str">
            <v>HS-CM/SHF HSG CVR HT</v>
          </cell>
          <cell r="L108" t="str">
            <v>LGE</v>
          </cell>
          <cell r="M108" t="str">
            <v>PCS</v>
          </cell>
          <cell r="N108">
            <v>600</v>
          </cell>
          <cell r="O108">
            <v>1000001088</v>
          </cell>
          <cell r="P108">
            <v>0</v>
          </cell>
          <cell r="Q108">
            <v>0</v>
          </cell>
          <cell r="R108">
            <v>24.39</v>
          </cell>
        </row>
        <row r="109">
          <cell r="H109" t="str">
            <v>12627073</v>
          </cell>
          <cell r="I109" t="str">
            <v>上汽通用汽车有限公司Shanghai General Motors Corporation Limited</v>
          </cell>
          <cell r="J109" t="str">
            <v>20101349</v>
          </cell>
          <cell r="K109" t="str">
            <v>HS ASM EXH MANIF UPR HT</v>
          </cell>
          <cell r="L109" t="str">
            <v>LGE</v>
          </cell>
          <cell r="M109" t="str">
            <v>PCS</v>
          </cell>
          <cell r="N109">
            <v>936</v>
          </cell>
          <cell r="O109">
            <v>1000001089</v>
          </cell>
          <cell r="P109">
            <v>0</v>
          </cell>
          <cell r="Q109">
            <v>0</v>
          </cell>
          <cell r="R109">
            <v>16.39</v>
          </cell>
        </row>
        <row r="110">
          <cell r="H110" t="str">
            <v>12665222</v>
          </cell>
          <cell r="I110" t="str">
            <v>上汽通用汽车有限公司Shanghai General Motors Corporation Limited</v>
          </cell>
          <cell r="J110" t="str">
            <v>20101470</v>
          </cell>
          <cell r="K110" t="str">
            <v>HS-CM/SHF HSG CVR HT</v>
          </cell>
          <cell r="L110" t="str">
            <v>LGE</v>
          </cell>
          <cell r="M110" t="str">
            <v>PCS</v>
          </cell>
          <cell r="N110">
            <v>320</v>
          </cell>
          <cell r="O110">
            <v>1000001090</v>
          </cell>
          <cell r="P110">
            <v>0</v>
          </cell>
          <cell r="Q110">
            <v>0</v>
          </cell>
          <cell r="R110">
            <v>22.94</v>
          </cell>
        </row>
        <row r="111">
          <cell r="H111" t="str">
            <v>12656868</v>
          </cell>
          <cell r="I111" t="str">
            <v>上汽通用汽车有限公司Shanghai General Motors Corporation Limited</v>
          </cell>
          <cell r="J111" t="str">
            <v>20101348</v>
          </cell>
          <cell r="K111" t="str">
            <v>HS Turbo HT</v>
          </cell>
          <cell r="L111" t="str">
            <v>LGE</v>
          </cell>
          <cell r="M111" t="str">
            <v>PCS</v>
          </cell>
          <cell r="N111">
            <v>420</v>
          </cell>
          <cell r="O111">
            <v>1000001101</v>
          </cell>
          <cell r="P111">
            <v>0</v>
          </cell>
          <cell r="Q111">
            <v>0</v>
          </cell>
          <cell r="R111">
            <v>20.37</v>
          </cell>
        </row>
        <row r="112">
          <cell r="H112" t="str">
            <v>12656868</v>
          </cell>
          <cell r="I112" t="str">
            <v>上汽通用汽车有限公司武汉分公司SAIC Ceneral Motors Corporation Limitited Wuh</v>
          </cell>
          <cell r="J112" t="str">
            <v>20101348</v>
          </cell>
          <cell r="K112" t="str">
            <v>HS Turbo HT</v>
          </cell>
          <cell r="L112" t="str">
            <v>LGE</v>
          </cell>
          <cell r="M112" t="str">
            <v>PCS</v>
          </cell>
          <cell r="N112">
            <v>120</v>
          </cell>
          <cell r="O112">
            <v>1000001104</v>
          </cell>
          <cell r="P112">
            <v>0</v>
          </cell>
          <cell r="Q112">
            <v>120</v>
          </cell>
          <cell r="R112">
            <v>20.37</v>
          </cell>
        </row>
        <row r="113">
          <cell r="H113" t="str">
            <v>82365819</v>
          </cell>
          <cell r="I113" t="str">
            <v>Lydall Thermal/Acoustical Sales,LLC</v>
          </cell>
          <cell r="K113" t="str">
            <v>SHLD ASY MFLR HT PLM4327</v>
          </cell>
          <cell r="L113" t="str">
            <v>U55X</v>
          </cell>
          <cell r="M113" t="str">
            <v>PCS</v>
          </cell>
          <cell r="N113">
            <v>2400</v>
          </cell>
          <cell r="O113">
            <v>1000001114</v>
          </cell>
          <cell r="P113">
            <v>0</v>
          </cell>
          <cell r="Q113">
            <v>2400</v>
          </cell>
          <cell r="R113">
            <v>3.52</v>
          </cell>
        </row>
        <row r="114">
          <cell r="H114" t="str">
            <v>1024930</v>
          </cell>
          <cell r="I114" t="str">
            <v>考泰斯(重庆)塑料技术有限公司Kautex(Chongqing) Plastic Technology Co.,Ltd.</v>
          </cell>
          <cell r="J114" t="str">
            <v>20101383</v>
          </cell>
          <cell r="K114" t="str">
            <v>Fuel Tank FWD</v>
          </cell>
          <cell r="L114" t="str">
            <v>CD391</v>
          </cell>
          <cell r="M114" t="str">
            <v>PCS</v>
          </cell>
          <cell r="N114">
            <v>7200</v>
          </cell>
          <cell r="O114">
            <v>1000000855</v>
          </cell>
          <cell r="P114">
            <v>0</v>
          </cell>
          <cell r="Q114">
            <v>7200</v>
          </cell>
          <cell r="R114">
            <v>6.99</v>
          </cell>
        </row>
        <row r="115">
          <cell r="H115" t="str">
            <v>U-30045-303</v>
          </cell>
          <cell r="I115" t="str">
            <v>威巴克（无锡）减震器有限公司 Vibracoustic（Wuxi）Vibration Isolator Co.Ltd.</v>
          </cell>
          <cell r="J115" t="str">
            <v>20101433</v>
          </cell>
          <cell r="K115" t="str">
            <v>Left Side - Heat Shield</v>
          </cell>
          <cell r="L115" t="str">
            <v>Trellebory</v>
          </cell>
          <cell r="M115" t="str">
            <v>PCS</v>
          </cell>
          <cell r="N115">
            <v>504</v>
          </cell>
          <cell r="O115">
            <v>1000001110</v>
          </cell>
          <cell r="P115">
            <v>0</v>
          </cell>
          <cell r="Q115">
            <v>504</v>
          </cell>
          <cell r="R115">
            <v>5.8</v>
          </cell>
        </row>
        <row r="116">
          <cell r="H116" t="str">
            <v>U-30046-303</v>
          </cell>
          <cell r="I116" t="str">
            <v>威巴克（无锡）减震器有限公司 Vibracoustic（Wuxi）Vibration Isolator Co.Ltd.</v>
          </cell>
          <cell r="J116" t="str">
            <v>20101435</v>
          </cell>
          <cell r="K116" t="str">
            <v>Right Side - Heat Shield</v>
          </cell>
          <cell r="L116" t="str">
            <v>Trellebory</v>
          </cell>
          <cell r="M116" t="str">
            <v>PCS</v>
          </cell>
          <cell r="N116">
            <v>504</v>
          </cell>
          <cell r="O116">
            <v>1000001111</v>
          </cell>
          <cell r="P116">
            <v>0</v>
          </cell>
          <cell r="Q116">
            <v>504</v>
          </cell>
          <cell r="R116">
            <v>5.42</v>
          </cell>
        </row>
        <row r="117">
          <cell r="H117" t="str">
            <v>200102568</v>
          </cell>
          <cell r="I117" t="str">
            <v>迪安汽车部件（天津）有限公司保定分公司 TI Automotive (Tianjin)Co.,LTD BaoDing</v>
          </cell>
          <cell r="J117" t="str">
            <v>20101387</v>
          </cell>
          <cell r="K117" t="str">
            <v>Shield Heat</v>
          </cell>
          <cell r="L117" t="str">
            <v>CHB041</v>
          </cell>
          <cell r="M117" t="str">
            <v>PCS</v>
          </cell>
          <cell r="N117">
            <v>3240</v>
          </cell>
          <cell r="O117">
            <v>1000000779</v>
          </cell>
          <cell r="P117">
            <v>1620</v>
          </cell>
          <cell r="Q117">
            <v>3240</v>
          </cell>
          <cell r="R117">
            <v>27.495899999999999</v>
          </cell>
        </row>
        <row r="118">
          <cell r="H118" t="str">
            <v>12681317</v>
          </cell>
          <cell r="I118" t="str">
            <v>上汽通用东岳汽车有限公司SAIC General Motors Corporation Limited</v>
          </cell>
          <cell r="K118" t="str">
            <v>12681317</v>
          </cell>
          <cell r="M118" t="str">
            <v>PCS</v>
          </cell>
          <cell r="N118">
            <v>560</v>
          </cell>
          <cell r="O118">
            <v>1000001112</v>
          </cell>
          <cell r="P118">
            <v>0</v>
          </cell>
          <cell r="Q118">
            <v>560</v>
          </cell>
          <cell r="R118">
            <v>21.83</v>
          </cell>
        </row>
        <row r="119">
          <cell r="H119" t="str">
            <v>12656868</v>
          </cell>
          <cell r="I119" t="str">
            <v>上汽通用汽车有限公司Shanghai General Motors Corporation Limited</v>
          </cell>
          <cell r="J119" t="str">
            <v>20101348</v>
          </cell>
          <cell r="K119" t="str">
            <v>HS Turbo HT</v>
          </cell>
          <cell r="L119" t="str">
            <v>LGE</v>
          </cell>
          <cell r="M119" t="str">
            <v>PCS</v>
          </cell>
          <cell r="N119">
            <v>680</v>
          </cell>
          <cell r="O119">
            <v>1000001109</v>
          </cell>
          <cell r="P119">
            <v>0</v>
          </cell>
          <cell r="Q119">
            <v>0</v>
          </cell>
          <cell r="R119">
            <v>20.37</v>
          </cell>
        </row>
        <row r="120">
          <cell r="H120" t="str">
            <v>12656868</v>
          </cell>
          <cell r="I120" t="str">
            <v>上汽通用汽车有限公司Shanghai General Motors Corporation Limited</v>
          </cell>
          <cell r="J120" t="str">
            <v>20101348</v>
          </cell>
          <cell r="K120" t="str">
            <v>HS Turbo HT</v>
          </cell>
          <cell r="L120" t="str">
            <v>LGE</v>
          </cell>
          <cell r="M120" t="str">
            <v>PCS</v>
          </cell>
          <cell r="N120">
            <v>250</v>
          </cell>
          <cell r="O120">
            <v>1000001105</v>
          </cell>
          <cell r="P120">
            <v>0</v>
          </cell>
          <cell r="Q120">
            <v>0</v>
          </cell>
          <cell r="R120">
            <v>20.37</v>
          </cell>
        </row>
        <row r="121">
          <cell r="H121" t="str">
            <v>12627073</v>
          </cell>
          <cell r="I121" t="str">
            <v>上汽通用汽车有限公司Shanghai General Motors Corporation Limited</v>
          </cell>
          <cell r="J121" t="str">
            <v>20101349</v>
          </cell>
          <cell r="K121" t="str">
            <v>HS ASM EXH MANIF UPR HT</v>
          </cell>
          <cell r="L121" t="str">
            <v>LGE</v>
          </cell>
          <cell r="M121" t="str">
            <v>PCS</v>
          </cell>
          <cell r="N121">
            <v>1464</v>
          </cell>
          <cell r="O121">
            <v>1000001107</v>
          </cell>
          <cell r="P121">
            <v>0</v>
          </cell>
          <cell r="Q121">
            <v>0</v>
          </cell>
          <cell r="R121">
            <v>16.39</v>
          </cell>
        </row>
        <row r="122">
          <cell r="H122" t="str">
            <v>12639416</v>
          </cell>
          <cell r="I122" t="str">
            <v>上汽通用汽车有限公司Shanghai General Motors Corporation Limited</v>
          </cell>
          <cell r="K122" t="str">
            <v>HS-CM/SHF HSG CVR HT</v>
          </cell>
          <cell r="L122" t="str">
            <v>LGE</v>
          </cell>
          <cell r="M122" t="str">
            <v>PCS</v>
          </cell>
          <cell r="N122">
            <v>1360</v>
          </cell>
          <cell r="O122">
            <v>1000001108</v>
          </cell>
          <cell r="P122">
            <v>0</v>
          </cell>
          <cell r="Q122">
            <v>0</v>
          </cell>
          <cell r="R122">
            <v>24.39</v>
          </cell>
        </row>
        <row r="123">
          <cell r="H123" t="str">
            <v>12656868</v>
          </cell>
          <cell r="I123" t="str">
            <v>上汽通用汽车有限公司Shanghai General Motors Corporation Limited</v>
          </cell>
          <cell r="J123" t="str">
            <v>20101348</v>
          </cell>
          <cell r="K123" t="str">
            <v>HS Turbo HT</v>
          </cell>
          <cell r="L123" t="str">
            <v>LGE</v>
          </cell>
          <cell r="M123" t="str">
            <v>PCS</v>
          </cell>
          <cell r="N123">
            <v>400</v>
          </cell>
          <cell r="O123">
            <v>1000001106</v>
          </cell>
          <cell r="P123">
            <v>0</v>
          </cell>
          <cell r="Q123">
            <v>0</v>
          </cell>
          <cell r="R123">
            <v>20.37</v>
          </cell>
        </row>
        <row r="124">
          <cell r="H124" t="str">
            <v>12681317</v>
          </cell>
          <cell r="I124" t="str">
            <v>上汽通用汽车销售有限公司 SAIC General Motors Sales Company Limited</v>
          </cell>
          <cell r="K124" t="str">
            <v>12681317</v>
          </cell>
          <cell r="M124" t="str">
            <v>PCS</v>
          </cell>
          <cell r="N124">
            <v>24</v>
          </cell>
          <cell r="O124">
            <v>1000001025</v>
          </cell>
          <cell r="P124">
            <v>0</v>
          </cell>
          <cell r="Q124">
            <v>24</v>
          </cell>
          <cell r="R124">
            <v>25.3</v>
          </cell>
        </row>
        <row r="125">
          <cell r="H125" t="str">
            <v>12656868</v>
          </cell>
          <cell r="I125" t="str">
            <v>上汽通用汽车有限公司武汉分公司SAIC Ceneral Motors Corporation Limitited Wuh</v>
          </cell>
          <cell r="J125" t="str">
            <v>20101348</v>
          </cell>
          <cell r="K125" t="str">
            <v>HS Turbo HT</v>
          </cell>
          <cell r="L125" t="str">
            <v>LGE</v>
          </cell>
          <cell r="M125" t="str">
            <v>PCS</v>
          </cell>
          <cell r="N125">
            <v>40</v>
          </cell>
          <cell r="O125">
            <v>1000001113</v>
          </cell>
          <cell r="P125">
            <v>0</v>
          </cell>
          <cell r="Q125">
            <v>40</v>
          </cell>
          <cell r="R125">
            <v>20.37</v>
          </cell>
        </row>
        <row r="126">
          <cell r="H126" t="str">
            <v>1046423</v>
          </cell>
          <cell r="I126" t="str">
            <v>考泰斯（武汉）塑料技术有限公司Kautex(Wuhan) Plastic Technology Co.,Ltd.</v>
          </cell>
          <cell r="J126" t="str">
            <v>20101448</v>
          </cell>
          <cell r="K126" t="str">
            <v>Heat Shield</v>
          </cell>
          <cell r="L126" t="str">
            <v>D2UC</v>
          </cell>
          <cell r="M126" t="str">
            <v>PCS</v>
          </cell>
          <cell r="N126">
            <v>1400</v>
          </cell>
          <cell r="O126">
            <v>1000001115</v>
          </cell>
          <cell r="P126">
            <v>0</v>
          </cell>
          <cell r="Q126">
            <v>1400</v>
          </cell>
          <cell r="R126">
            <v>38.57</v>
          </cell>
        </row>
        <row r="127">
          <cell r="H127" t="str">
            <v>12681317</v>
          </cell>
          <cell r="I127" t="str">
            <v>上汽通用东岳汽车有限公司SAIC General Motors Corporation Limited</v>
          </cell>
          <cell r="K127" t="str">
            <v>12681317</v>
          </cell>
          <cell r="M127" t="str">
            <v>PCS</v>
          </cell>
          <cell r="N127">
            <v>380</v>
          </cell>
          <cell r="O127">
            <v>1000001120</v>
          </cell>
          <cell r="P127">
            <v>0</v>
          </cell>
          <cell r="Q127">
            <v>380</v>
          </cell>
          <cell r="R127">
            <v>21.83</v>
          </cell>
        </row>
        <row r="128">
          <cell r="H128" t="str">
            <v>12656868</v>
          </cell>
          <cell r="I128" t="str">
            <v>上汽通用汽车有限公司Shanghai General Motors Corporation Limited</v>
          </cell>
          <cell r="J128" t="str">
            <v>20101348</v>
          </cell>
          <cell r="K128" t="str">
            <v>HS Turbo HT</v>
          </cell>
          <cell r="L128" t="str">
            <v>LGE</v>
          </cell>
          <cell r="M128" t="str">
            <v>PCS</v>
          </cell>
          <cell r="N128">
            <v>190</v>
          </cell>
          <cell r="O128">
            <v>1000001116</v>
          </cell>
          <cell r="P128">
            <v>0</v>
          </cell>
          <cell r="Q128">
            <v>0</v>
          </cell>
          <cell r="R128">
            <v>20.37</v>
          </cell>
        </row>
        <row r="129">
          <cell r="H129" t="str">
            <v>12627073</v>
          </cell>
          <cell r="I129" t="str">
            <v>上汽通用汽车有限公司Shanghai General Motors Corporation Limited</v>
          </cell>
          <cell r="J129" t="str">
            <v>20101349</v>
          </cell>
          <cell r="K129" t="str">
            <v>HS ASM EXH MANIF UPR HT</v>
          </cell>
          <cell r="L129" t="str">
            <v>LGE</v>
          </cell>
          <cell r="M129" t="str">
            <v>PCS</v>
          </cell>
          <cell r="N129">
            <v>1680</v>
          </cell>
          <cell r="O129">
            <v>1000001117</v>
          </cell>
          <cell r="P129">
            <v>0</v>
          </cell>
          <cell r="Q129">
            <v>0</v>
          </cell>
          <cell r="R129">
            <v>16.39</v>
          </cell>
        </row>
        <row r="130">
          <cell r="H130" t="str">
            <v>12639416</v>
          </cell>
          <cell r="I130" t="str">
            <v>上汽通用汽车有限公司Shanghai General Motors Corporation Limited</v>
          </cell>
          <cell r="K130" t="str">
            <v>HS-CM/SHF HSG CVR HT</v>
          </cell>
          <cell r="L130" t="str">
            <v>LGE</v>
          </cell>
          <cell r="M130" t="str">
            <v>PCS</v>
          </cell>
          <cell r="N130">
            <v>1680</v>
          </cell>
          <cell r="O130">
            <v>1000001118</v>
          </cell>
          <cell r="P130">
            <v>0</v>
          </cell>
          <cell r="Q130">
            <v>0</v>
          </cell>
          <cell r="R130">
            <v>24.39</v>
          </cell>
        </row>
        <row r="131">
          <cell r="H131" t="str">
            <v>12656868</v>
          </cell>
          <cell r="I131" t="str">
            <v>上汽通用汽车有限公司Shanghai General Motors Corporation Limited</v>
          </cell>
          <cell r="J131" t="str">
            <v>20101348</v>
          </cell>
          <cell r="K131" t="str">
            <v>HS Turbo HT</v>
          </cell>
          <cell r="L131" t="str">
            <v>LGE</v>
          </cell>
          <cell r="M131" t="str">
            <v>PCS</v>
          </cell>
          <cell r="N131">
            <v>460</v>
          </cell>
          <cell r="O131">
            <v>1000001119</v>
          </cell>
          <cell r="P131">
            <v>0</v>
          </cell>
          <cell r="Q131">
            <v>0</v>
          </cell>
          <cell r="R131">
            <v>20.37</v>
          </cell>
        </row>
        <row r="132">
          <cell r="H132" t="str">
            <v>A2054700347</v>
          </cell>
          <cell r="I132" t="str">
            <v>迪安汽车部件（天津）有限公司 TI Automotive (Tianjin)Co.,ltd.</v>
          </cell>
          <cell r="J132" t="str">
            <v>20101322</v>
          </cell>
          <cell r="K132" t="str">
            <v>TB LU Heat Shield</v>
          </cell>
          <cell r="L132" t="str">
            <v>W205</v>
          </cell>
          <cell r="M132" t="str">
            <v>PCS</v>
          </cell>
          <cell r="N132">
            <v>2400</v>
          </cell>
          <cell r="O132">
            <v>1000000817</v>
          </cell>
          <cell r="P132">
            <v>0</v>
          </cell>
          <cell r="Q132">
            <v>2400</v>
          </cell>
          <cell r="R132">
            <v>45.959000000000003</v>
          </cell>
        </row>
        <row r="133">
          <cell r="H133" t="str">
            <v>12656868</v>
          </cell>
          <cell r="I133" t="str">
            <v>上汽通用汽车有限公司武汉分公司SAIC Ceneral Motors Corporation Limitited Wuh</v>
          </cell>
          <cell r="J133" t="str">
            <v>20101348</v>
          </cell>
          <cell r="K133" t="str">
            <v>HS Turbo HT</v>
          </cell>
          <cell r="L133" t="str">
            <v>LGE</v>
          </cell>
          <cell r="M133" t="str">
            <v>PCS</v>
          </cell>
          <cell r="N133">
            <v>140</v>
          </cell>
          <cell r="O133">
            <v>1000001121</v>
          </cell>
          <cell r="P133">
            <v>0</v>
          </cell>
          <cell r="Q133">
            <v>140</v>
          </cell>
          <cell r="R133">
            <v>20.37</v>
          </cell>
        </row>
        <row r="134">
          <cell r="H134" t="str">
            <v>1051080</v>
          </cell>
          <cell r="I134" t="str">
            <v>考泰斯（上海）塑料技术有限公司Kautex(Shanghai) Plastic Technology Co,ltd</v>
          </cell>
          <cell r="J134" t="str">
            <v>20101440</v>
          </cell>
          <cell r="K134" t="str">
            <v>HEAT SHIELD</v>
          </cell>
          <cell r="L134" t="str">
            <v>D2UB-E</v>
          </cell>
          <cell r="M134" t="str">
            <v>PCS</v>
          </cell>
          <cell r="N134">
            <v>1500</v>
          </cell>
          <cell r="O134">
            <v>1000001082</v>
          </cell>
          <cell r="P134">
            <v>0</v>
          </cell>
          <cell r="Q134">
            <v>1500</v>
          </cell>
          <cell r="R134">
            <v>74</v>
          </cell>
        </row>
        <row r="135">
          <cell r="H135" t="str">
            <v>12681317</v>
          </cell>
          <cell r="I135" t="str">
            <v>上汽通用东岳汽车有限公司SAIC General Motors Corporation Limited</v>
          </cell>
          <cell r="K135" t="str">
            <v>12681317</v>
          </cell>
          <cell r="M135" t="str">
            <v>PCS</v>
          </cell>
          <cell r="N135">
            <v>260</v>
          </cell>
          <cell r="O135">
            <v>1000001128</v>
          </cell>
          <cell r="P135">
            <v>0</v>
          </cell>
          <cell r="Q135">
            <v>260</v>
          </cell>
          <cell r="R135">
            <v>21.83</v>
          </cell>
        </row>
        <row r="136">
          <cell r="H136" t="str">
            <v>12656868</v>
          </cell>
          <cell r="I136" t="str">
            <v>上汽通用汽车有限公司Shanghai General Motors Corporation Limited</v>
          </cell>
          <cell r="J136" t="str">
            <v>20101348</v>
          </cell>
          <cell r="K136" t="str">
            <v>HS Turbo HT</v>
          </cell>
          <cell r="L136" t="str">
            <v>LGE</v>
          </cell>
          <cell r="M136" t="str">
            <v>PCS</v>
          </cell>
          <cell r="N136">
            <v>700</v>
          </cell>
          <cell r="O136">
            <v>1000001122</v>
          </cell>
          <cell r="P136">
            <v>0</v>
          </cell>
          <cell r="Q136">
            <v>0</v>
          </cell>
          <cell r="R136">
            <v>20.37</v>
          </cell>
        </row>
        <row r="137">
          <cell r="H137" t="str">
            <v>12639416</v>
          </cell>
          <cell r="I137" t="str">
            <v>上汽通用汽车有限公司Shanghai General Motors Corporation Limited</v>
          </cell>
          <cell r="K137" t="str">
            <v>HS-CM/SHF HSG CVR HT</v>
          </cell>
          <cell r="L137" t="str">
            <v>LGE</v>
          </cell>
          <cell r="M137" t="str">
            <v>PCS</v>
          </cell>
          <cell r="N137">
            <v>1180</v>
          </cell>
          <cell r="O137">
            <v>1000001123</v>
          </cell>
          <cell r="P137">
            <v>0</v>
          </cell>
          <cell r="Q137">
            <v>0</v>
          </cell>
          <cell r="R137">
            <v>24.39</v>
          </cell>
        </row>
        <row r="138">
          <cell r="H138" t="str">
            <v>12665222</v>
          </cell>
          <cell r="I138" t="str">
            <v>上汽通用汽车有限公司Shanghai General Motors Corporation Limited</v>
          </cell>
          <cell r="J138" t="str">
            <v>20101470</v>
          </cell>
          <cell r="K138" t="str">
            <v>HS-CM/SHF HSG CVR HT</v>
          </cell>
          <cell r="L138" t="str">
            <v>LGE</v>
          </cell>
          <cell r="M138" t="str">
            <v>PCS</v>
          </cell>
          <cell r="N138">
            <v>440</v>
          </cell>
          <cell r="O138">
            <v>1000001124</v>
          </cell>
          <cell r="P138">
            <v>0</v>
          </cell>
          <cell r="Q138">
            <v>0</v>
          </cell>
          <cell r="R138">
            <v>22.94</v>
          </cell>
        </row>
        <row r="139">
          <cell r="H139" t="str">
            <v>12627073</v>
          </cell>
          <cell r="I139" t="str">
            <v>上汽通用汽车有限公司Shanghai General Motors Corporation Limited</v>
          </cell>
          <cell r="J139" t="str">
            <v>20101349</v>
          </cell>
          <cell r="K139" t="str">
            <v>HS ASM EXH MANIF UPR HT</v>
          </cell>
          <cell r="L139" t="str">
            <v>LGE</v>
          </cell>
          <cell r="M139" t="str">
            <v>PCS</v>
          </cell>
          <cell r="N139">
            <v>1536</v>
          </cell>
          <cell r="O139">
            <v>1000001125</v>
          </cell>
          <cell r="P139">
            <v>0</v>
          </cell>
          <cell r="Q139">
            <v>0</v>
          </cell>
          <cell r="R139">
            <v>16.39</v>
          </cell>
        </row>
        <row r="140">
          <cell r="H140" t="str">
            <v>12656868</v>
          </cell>
          <cell r="I140" t="str">
            <v>上汽通用汽车有限公司Shanghai General Motors Corporation Limited</v>
          </cell>
          <cell r="J140" t="str">
            <v>20101348</v>
          </cell>
          <cell r="K140" t="str">
            <v>HS Turbo HT</v>
          </cell>
          <cell r="L140" t="str">
            <v>LGE</v>
          </cell>
          <cell r="M140" t="str">
            <v>PCS</v>
          </cell>
          <cell r="N140">
            <v>400</v>
          </cell>
          <cell r="O140">
            <v>1000001126</v>
          </cell>
          <cell r="P140">
            <v>0</v>
          </cell>
          <cell r="Q140">
            <v>0</v>
          </cell>
          <cell r="R140">
            <v>20.37</v>
          </cell>
        </row>
        <row r="141">
          <cell r="H141" t="str">
            <v>12656868</v>
          </cell>
          <cell r="I141" t="str">
            <v>上汽通用汽车有限公司武汉分公司SAIC Ceneral Motors Corporation Limitited Wuh</v>
          </cell>
          <cell r="J141" t="str">
            <v>20101348</v>
          </cell>
          <cell r="K141" t="str">
            <v>HS Turbo HT</v>
          </cell>
          <cell r="L141" t="str">
            <v>LGE</v>
          </cell>
          <cell r="M141" t="str">
            <v>PCS</v>
          </cell>
          <cell r="N141">
            <v>20</v>
          </cell>
          <cell r="O141">
            <v>1000001127</v>
          </cell>
          <cell r="P141">
            <v>0</v>
          </cell>
          <cell r="Q141">
            <v>20</v>
          </cell>
          <cell r="R141">
            <v>20.37</v>
          </cell>
        </row>
        <row r="142">
          <cell r="H142" t="str">
            <v>1046208</v>
          </cell>
          <cell r="I142" t="str">
            <v>考泰斯（上海）塑料技术有限公司Kautex(Shanghai) Plastic Technology Co,ltd</v>
          </cell>
          <cell r="J142" t="str">
            <v>20101376</v>
          </cell>
          <cell r="K142" t="str">
            <v>CD4.2  Front Patch</v>
          </cell>
          <cell r="L142" t="str">
            <v>CD539</v>
          </cell>
          <cell r="M142" t="str">
            <v>PCS</v>
          </cell>
          <cell r="N142">
            <v>1440</v>
          </cell>
          <cell r="O142">
            <v>1000000965</v>
          </cell>
          <cell r="P142">
            <v>0</v>
          </cell>
          <cell r="Q142">
            <v>1440</v>
          </cell>
          <cell r="R142">
            <v>18.149999999999999</v>
          </cell>
        </row>
        <row r="143">
          <cell r="H143" t="str">
            <v>1051080</v>
          </cell>
          <cell r="I143" t="str">
            <v>考泰斯（上海）塑料技术有限公司Kautex(Shanghai) Plastic Technology Co,ltd</v>
          </cell>
          <cell r="J143" t="str">
            <v>20101440</v>
          </cell>
          <cell r="K143" t="str">
            <v>HEAT SHIELD</v>
          </cell>
          <cell r="L143" t="str">
            <v>D2UB-E</v>
          </cell>
          <cell r="M143" t="str">
            <v>PCS</v>
          </cell>
          <cell r="N143">
            <v>2880</v>
          </cell>
          <cell r="O143">
            <v>1000000966</v>
          </cell>
          <cell r="P143">
            <v>2880</v>
          </cell>
          <cell r="Q143">
            <v>2880</v>
          </cell>
          <cell r="R143">
            <v>74</v>
          </cell>
        </row>
        <row r="144">
          <cell r="H144" t="str">
            <v>1046395</v>
          </cell>
          <cell r="I144" t="str">
            <v>考泰斯（武汉）塑料技术有限公司Kautex(Wuhan) Plastic Technology Co.,Ltd.</v>
          </cell>
          <cell r="J144" t="str">
            <v>20101449</v>
          </cell>
          <cell r="K144" t="str">
            <v>Heat Shield</v>
          </cell>
          <cell r="L144" t="str">
            <v>D2UC</v>
          </cell>
          <cell r="M144" t="str">
            <v>PCS</v>
          </cell>
          <cell r="N144">
            <v>2000</v>
          </cell>
          <cell r="O144">
            <v>1000001143</v>
          </cell>
          <cell r="P144">
            <v>0</v>
          </cell>
          <cell r="Q144">
            <v>2000</v>
          </cell>
          <cell r="R144">
            <v>44.14</v>
          </cell>
        </row>
        <row r="145">
          <cell r="H145" t="str">
            <v>12681317</v>
          </cell>
          <cell r="I145" t="str">
            <v>上汽通用东岳汽车有限公司SAIC General Motors Corporation Limited</v>
          </cell>
          <cell r="K145" t="str">
            <v>12681317</v>
          </cell>
          <cell r="M145" t="str">
            <v>PCS</v>
          </cell>
          <cell r="N145">
            <v>460</v>
          </cell>
          <cell r="O145">
            <v>1000001129</v>
          </cell>
          <cell r="P145">
            <v>0</v>
          </cell>
          <cell r="Q145">
            <v>460</v>
          </cell>
          <cell r="R145">
            <v>21.83</v>
          </cell>
        </row>
        <row r="146">
          <cell r="H146" t="str">
            <v>12656868</v>
          </cell>
          <cell r="I146" t="str">
            <v>上汽通用汽车有限公司Shanghai General Motors Corporation Limited</v>
          </cell>
          <cell r="J146" t="str">
            <v>20101348</v>
          </cell>
          <cell r="K146" t="str">
            <v>HS Turbo HT</v>
          </cell>
          <cell r="L146" t="str">
            <v>LGE</v>
          </cell>
          <cell r="M146" t="str">
            <v>PCS</v>
          </cell>
          <cell r="N146">
            <v>680</v>
          </cell>
          <cell r="O146">
            <v>1000001130</v>
          </cell>
          <cell r="P146">
            <v>0</v>
          </cell>
          <cell r="Q146">
            <v>680</v>
          </cell>
          <cell r="R146">
            <v>20.37</v>
          </cell>
        </row>
        <row r="147">
          <cell r="H147" t="str">
            <v>12656868</v>
          </cell>
          <cell r="I147" t="str">
            <v>上汽通用汽车有限公司Shanghai General Motors Corporation Limited</v>
          </cell>
          <cell r="J147" t="str">
            <v>20101348</v>
          </cell>
          <cell r="K147" t="str">
            <v>HS Turbo HT</v>
          </cell>
          <cell r="L147" t="str">
            <v>LGE</v>
          </cell>
          <cell r="M147" t="str">
            <v>PCS</v>
          </cell>
          <cell r="N147">
            <v>210</v>
          </cell>
          <cell r="O147">
            <v>1000001131</v>
          </cell>
          <cell r="P147">
            <v>0</v>
          </cell>
          <cell r="Q147">
            <v>210</v>
          </cell>
          <cell r="R147">
            <v>20.37</v>
          </cell>
        </row>
        <row r="148">
          <cell r="H148" t="str">
            <v>12627073</v>
          </cell>
          <cell r="I148" t="str">
            <v>上汽通用汽车有限公司Shanghai General Motors Corporation Limited</v>
          </cell>
          <cell r="J148" t="str">
            <v>20101349</v>
          </cell>
          <cell r="K148" t="str">
            <v>HS ASM EXH MANIF UPR HT</v>
          </cell>
          <cell r="L148" t="str">
            <v>LGE</v>
          </cell>
          <cell r="M148" t="str">
            <v>PCS</v>
          </cell>
          <cell r="N148">
            <v>1440</v>
          </cell>
          <cell r="O148">
            <v>1000001132</v>
          </cell>
          <cell r="P148">
            <v>0</v>
          </cell>
          <cell r="Q148">
            <v>1440</v>
          </cell>
          <cell r="R148">
            <v>16.39</v>
          </cell>
        </row>
        <row r="149">
          <cell r="H149" t="str">
            <v>12665222</v>
          </cell>
          <cell r="I149" t="str">
            <v>上汽通用汽车有限公司Shanghai General Motors Corporation Limited</v>
          </cell>
          <cell r="J149" t="str">
            <v>20101470</v>
          </cell>
          <cell r="K149" t="str">
            <v>HS-CM/SHF HSG CVR HT</v>
          </cell>
          <cell r="L149" t="str">
            <v>LGE</v>
          </cell>
          <cell r="M149" t="str">
            <v>PCS</v>
          </cell>
          <cell r="N149">
            <v>620</v>
          </cell>
          <cell r="O149">
            <v>1000001133</v>
          </cell>
          <cell r="P149">
            <v>0</v>
          </cell>
          <cell r="Q149">
            <v>620</v>
          </cell>
          <cell r="R149">
            <v>22.94</v>
          </cell>
        </row>
        <row r="150">
          <cell r="H150" t="str">
            <v>12639416</v>
          </cell>
          <cell r="I150" t="str">
            <v>上汽通用汽车有限公司Shanghai General Motors Corporation Limited</v>
          </cell>
          <cell r="K150" t="str">
            <v>HS-CM/SHF HSG CVR HT</v>
          </cell>
          <cell r="L150" t="str">
            <v>LGE</v>
          </cell>
          <cell r="M150" t="str">
            <v>PCS</v>
          </cell>
          <cell r="N150">
            <v>840</v>
          </cell>
          <cell r="O150">
            <v>1000001134</v>
          </cell>
          <cell r="P150">
            <v>0</v>
          </cell>
          <cell r="Q150">
            <v>840</v>
          </cell>
          <cell r="R150">
            <v>24.39</v>
          </cell>
        </row>
        <row r="151">
          <cell r="H151" t="str">
            <v>12656868</v>
          </cell>
          <cell r="I151" t="str">
            <v>上汽通用汽车有限公司Shanghai General Motors Corporation Limited</v>
          </cell>
          <cell r="J151" t="str">
            <v>20101348</v>
          </cell>
          <cell r="K151" t="str">
            <v>HS Turbo HT</v>
          </cell>
          <cell r="L151" t="str">
            <v>LGE</v>
          </cell>
          <cell r="M151" t="str">
            <v>PCS</v>
          </cell>
          <cell r="N151">
            <v>440</v>
          </cell>
          <cell r="O151">
            <v>1000001135</v>
          </cell>
          <cell r="P151">
            <v>0</v>
          </cell>
          <cell r="Q151">
            <v>440</v>
          </cell>
          <cell r="R151">
            <v>20.37</v>
          </cell>
        </row>
        <row r="152">
          <cell r="H152" t="str">
            <v>12656868</v>
          </cell>
          <cell r="I152" t="str">
            <v>上汽通用汽车有限公司武汉分公司SAIC Ceneral Motors Corporation Limitited Wuh</v>
          </cell>
          <cell r="J152" t="str">
            <v>20101348</v>
          </cell>
          <cell r="K152" t="str">
            <v>HS Turbo HT</v>
          </cell>
          <cell r="L152" t="str">
            <v>LGE</v>
          </cell>
          <cell r="M152" t="str">
            <v>PCS</v>
          </cell>
          <cell r="N152">
            <v>40</v>
          </cell>
          <cell r="O152">
            <v>1000001136</v>
          </cell>
          <cell r="P152">
            <v>0</v>
          </cell>
          <cell r="Q152">
            <v>40</v>
          </cell>
          <cell r="R152">
            <v>20.37</v>
          </cell>
        </row>
        <row r="153">
          <cell r="H153" t="str">
            <v>7720437AA</v>
          </cell>
          <cell r="I153" t="str">
            <v>Plastic Omnium Co.,Ltd</v>
          </cell>
          <cell r="J153" t="str">
            <v>20101465</v>
          </cell>
          <cell r="K153" t="str">
            <v>THERMALPATCH</v>
          </cell>
          <cell r="L153" t="str">
            <v>AE/DE</v>
          </cell>
          <cell r="M153" t="str">
            <v>PCS</v>
          </cell>
          <cell r="N153">
            <v>1800</v>
          </cell>
          <cell r="O153">
            <v>1000000851</v>
          </cell>
          <cell r="P153">
            <v>1800</v>
          </cell>
          <cell r="Q153">
            <v>1800</v>
          </cell>
          <cell r="R153">
            <v>0.52229999999999999</v>
          </cell>
        </row>
        <row r="154">
          <cell r="H154" t="str">
            <v>12681317</v>
          </cell>
          <cell r="I154" t="str">
            <v>上汽通用东岳汽车有限公司SAIC General Motors Corporation Limited</v>
          </cell>
          <cell r="K154" t="str">
            <v>12681317</v>
          </cell>
          <cell r="M154" t="str">
            <v>PCS</v>
          </cell>
          <cell r="N154">
            <v>100</v>
          </cell>
          <cell r="O154">
            <v>1000001145</v>
          </cell>
          <cell r="P154">
            <v>100</v>
          </cell>
          <cell r="Q154">
            <v>100</v>
          </cell>
          <cell r="R154">
            <v>21.83</v>
          </cell>
        </row>
        <row r="155">
          <cell r="H155" t="str">
            <v>12656868</v>
          </cell>
          <cell r="I155" t="str">
            <v>上汽通用汽车有限公司Shanghai General Motors Corporation Limited</v>
          </cell>
          <cell r="J155" t="str">
            <v>20101348</v>
          </cell>
          <cell r="K155" t="str">
            <v>HS Turbo HT</v>
          </cell>
          <cell r="L155" t="str">
            <v>LGE</v>
          </cell>
          <cell r="M155" t="str">
            <v>PCS</v>
          </cell>
          <cell r="N155">
            <v>680</v>
          </cell>
          <cell r="O155">
            <v>1000001138</v>
          </cell>
          <cell r="P155">
            <v>680</v>
          </cell>
          <cell r="Q155">
            <v>680</v>
          </cell>
          <cell r="R155">
            <v>20.37</v>
          </cell>
        </row>
        <row r="156">
          <cell r="H156" t="str">
            <v>12656868</v>
          </cell>
          <cell r="I156" t="str">
            <v>上汽通用汽车有限公司Shanghai General Motors Corporation Limited</v>
          </cell>
          <cell r="J156" t="str">
            <v>20101348</v>
          </cell>
          <cell r="K156" t="str">
            <v>HS Turbo HT</v>
          </cell>
          <cell r="L156" t="str">
            <v>LGE</v>
          </cell>
          <cell r="M156" t="str">
            <v>PCS</v>
          </cell>
          <cell r="N156">
            <v>180</v>
          </cell>
          <cell r="O156">
            <v>1000001137</v>
          </cell>
          <cell r="P156">
            <v>180</v>
          </cell>
          <cell r="Q156">
            <v>180</v>
          </cell>
          <cell r="R156">
            <v>20.37</v>
          </cell>
        </row>
        <row r="157">
          <cell r="H157" t="str">
            <v>12665222</v>
          </cell>
          <cell r="I157" t="str">
            <v>上汽通用汽车有限公司Shanghai General Motors Corporation Limited</v>
          </cell>
          <cell r="J157" t="str">
            <v>20101470</v>
          </cell>
          <cell r="K157" t="str">
            <v>HS-CM/SHF HSG CVR HT</v>
          </cell>
          <cell r="L157" t="str">
            <v>LGE</v>
          </cell>
          <cell r="M157" t="str">
            <v>PCS</v>
          </cell>
          <cell r="N157">
            <v>380</v>
          </cell>
          <cell r="O157">
            <v>1000001139</v>
          </cell>
          <cell r="P157">
            <v>380</v>
          </cell>
          <cell r="Q157">
            <v>380</v>
          </cell>
          <cell r="R157">
            <v>22.94</v>
          </cell>
        </row>
        <row r="158">
          <cell r="H158" t="str">
            <v>12639417</v>
          </cell>
          <cell r="I158" t="str">
            <v>上汽通用汽车有限公司Shanghai General Motors Corporation Limited</v>
          </cell>
          <cell r="J158" t="str">
            <v>20101454</v>
          </cell>
          <cell r="K158" t="str">
            <v>HS-CM/SHF HSG CVR HT</v>
          </cell>
          <cell r="L158" t="str">
            <v>LCV</v>
          </cell>
          <cell r="M158" t="str">
            <v>PCS</v>
          </cell>
          <cell r="N158">
            <v>600</v>
          </cell>
          <cell r="O158">
            <v>1000001140</v>
          </cell>
          <cell r="P158">
            <v>600</v>
          </cell>
          <cell r="Q158">
            <v>600</v>
          </cell>
          <cell r="R158">
            <v>23.66</v>
          </cell>
        </row>
        <row r="159">
          <cell r="H159" t="str">
            <v>12639416</v>
          </cell>
          <cell r="I159" t="str">
            <v>上汽通用汽车有限公司Shanghai General Motors Corporation Limited</v>
          </cell>
          <cell r="K159" t="str">
            <v>HS-CM/SHF HSG CVR HT</v>
          </cell>
          <cell r="L159" t="str">
            <v>LGE</v>
          </cell>
          <cell r="M159" t="str">
            <v>PCS</v>
          </cell>
          <cell r="N159">
            <v>600</v>
          </cell>
          <cell r="O159">
            <v>1000001141</v>
          </cell>
          <cell r="P159">
            <v>600</v>
          </cell>
          <cell r="Q159">
            <v>600</v>
          </cell>
          <cell r="R159">
            <v>24.39</v>
          </cell>
        </row>
        <row r="160">
          <cell r="H160" t="str">
            <v>12627073</v>
          </cell>
          <cell r="I160" t="str">
            <v>上汽通用汽车有限公司Shanghai General Motors Corporation Limited</v>
          </cell>
          <cell r="J160" t="str">
            <v>20101349</v>
          </cell>
          <cell r="K160" t="str">
            <v>HS ASM EXH MANIF UPR HT</v>
          </cell>
          <cell r="L160" t="str">
            <v>LGE</v>
          </cell>
          <cell r="M160" t="str">
            <v>PCS</v>
          </cell>
          <cell r="N160">
            <v>984</v>
          </cell>
          <cell r="O160">
            <v>1000001142</v>
          </cell>
          <cell r="P160">
            <v>984</v>
          </cell>
          <cell r="Q160">
            <v>984</v>
          </cell>
          <cell r="R160">
            <v>16.39</v>
          </cell>
        </row>
        <row r="161">
          <cell r="H161" t="str">
            <v>12656868</v>
          </cell>
          <cell r="I161" t="str">
            <v>上汽通用汽车有限公司Shanghai General Motors Corporation Limited</v>
          </cell>
          <cell r="J161" t="str">
            <v>20101348</v>
          </cell>
          <cell r="K161" t="str">
            <v>HS Turbo HT</v>
          </cell>
          <cell r="L161" t="str">
            <v>LGE</v>
          </cell>
          <cell r="M161" t="str">
            <v>PCS</v>
          </cell>
          <cell r="N161">
            <v>540</v>
          </cell>
          <cell r="O161">
            <v>1000001144</v>
          </cell>
          <cell r="P161">
            <v>540</v>
          </cell>
          <cell r="Q161">
            <v>540</v>
          </cell>
          <cell r="R161">
            <v>20.37</v>
          </cell>
        </row>
        <row r="162">
          <cell r="H162" t="str">
            <v>23406792</v>
          </cell>
          <cell r="I162" t="str">
            <v>亚普汽车部件股份有限公司Yapp AUTOMOTIVE PARTS CO.,LTD.</v>
          </cell>
          <cell r="J162" t="str">
            <v>20101447</v>
          </cell>
          <cell r="K162" t="str">
            <v>FUEL TANK PATCH</v>
          </cell>
          <cell r="L162" t="str">
            <v>E2XX</v>
          </cell>
          <cell r="M162" t="str">
            <v>PCS</v>
          </cell>
          <cell r="N162">
            <v>3200</v>
          </cell>
          <cell r="O162">
            <v>1000000976</v>
          </cell>
          <cell r="P162">
            <v>3200</v>
          </cell>
          <cell r="Q162">
            <v>3200</v>
          </cell>
          <cell r="R162">
            <v>50</v>
          </cell>
        </row>
        <row r="163">
          <cell r="H163" t="str">
            <v>12656868</v>
          </cell>
          <cell r="I163" t="str">
            <v>上汽通用汽车有限公司武汉分公司SAIC Ceneral Motors Corporation Limitited Wuh</v>
          </cell>
          <cell r="J163" t="str">
            <v>20101348</v>
          </cell>
          <cell r="K163" t="str">
            <v>HS Turbo HT</v>
          </cell>
          <cell r="L163" t="str">
            <v>LGE</v>
          </cell>
          <cell r="M163" t="str">
            <v>PCS</v>
          </cell>
          <cell r="N163">
            <v>80</v>
          </cell>
          <cell r="O163">
            <v>1000001146</v>
          </cell>
          <cell r="P163">
            <v>80</v>
          </cell>
          <cell r="Q163">
            <v>80</v>
          </cell>
          <cell r="R163">
            <v>20.37</v>
          </cell>
        </row>
        <row r="164">
          <cell r="H164" t="str">
            <v>A2054700347</v>
          </cell>
          <cell r="I164" t="str">
            <v>迪安汽车部件（天津）有限公司 TI Automotive (Tianjin)Co.,ltd.</v>
          </cell>
          <cell r="J164" t="str">
            <v>20101322</v>
          </cell>
          <cell r="K164" t="str">
            <v>TB LU Heat Shield</v>
          </cell>
          <cell r="L164" t="str">
            <v>W205</v>
          </cell>
          <cell r="M164" t="str">
            <v>PCS</v>
          </cell>
          <cell r="N164">
            <v>2670</v>
          </cell>
          <cell r="O164">
            <v>1000000818</v>
          </cell>
          <cell r="P164">
            <v>2670</v>
          </cell>
          <cell r="Q164">
            <v>2670</v>
          </cell>
          <cell r="R164">
            <v>45.959000000000003</v>
          </cell>
        </row>
        <row r="165">
          <cell r="H165" t="str">
            <v>A2134700047</v>
          </cell>
          <cell r="I165" t="str">
            <v>迪安汽车部件（天津）有限公司 TI Automotive (Tianjin)Co.,ltd.</v>
          </cell>
          <cell r="J165" t="str">
            <v>20101405</v>
          </cell>
          <cell r="K165" t="str">
            <v>TB LU Screening Plate</v>
          </cell>
          <cell r="L165" t="str">
            <v>V213</v>
          </cell>
          <cell r="M165" t="str">
            <v>PCS</v>
          </cell>
          <cell r="N165">
            <v>3120</v>
          </cell>
          <cell r="O165">
            <v>1000000822</v>
          </cell>
          <cell r="P165">
            <v>3120</v>
          </cell>
          <cell r="Q165">
            <v>3120</v>
          </cell>
          <cell r="R165">
            <v>53.491999999999997</v>
          </cell>
        </row>
        <row r="166">
          <cell r="H166" t="str">
            <v>40146507</v>
          </cell>
          <cell r="I166" t="str">
            <v>常熟美桥汽车传动系统制造技术有限公司 Changshu AAM Automotive Driveline High</v>
          </cell>
          <cell r="J166" t="str">
            <v>20101439</v>
          </cell>
          <cell r="K166" t="str">
            <v>HEAT SHIELD</v>
          </cell>
          <cell r="L166" t="str">
            <v>B515 AT</v>
          </cell>
          <cell r="M166" t="str">
            <v>PCS</v>
          </cell>
          <cell r="N166">
            <v>1900</v>
          </cell>
          <cell r="O166">
            <v>1000001091</v>
          </cell>
          <cell r="P166">
            <v>1900</v>
          </cell>
          <cell r="Q166">
            <v>1900</v>
          </cell>
          <cell r="R166">
            <v>17.78</v>
          </cell>
        </row>
        <row r="167">
          <cell r="H167" t="str">
            <v>KC09300CFB</v>
          </cell>
          <cell r="I167" t="str">
            <v>亚普汽车部件股份有限公司Yapp AUTOMOTIVE PARTS CO.,LTD.</v>
          </cell>
          <cell r="J167" t="str">
            <v>20101385</v>
          </cell>
          <cell r="K167" t="str">
            <v>WELD CAP- DUCATO UREA TANK</v>
          </cell>
          <cell r="L167" t="str">
            <v>K4</v>
          </cell>
          <cell r="M167" t="str">
            <v>PCS</v>
          </cell>
          <cell r="N167">
            <v>2240</v>
          </cell>
          <cell r="O167">
            <v>1000000922</v>
          </cell>
          <cell r="P167">
            <v>2240</v>
          </cell>
          <cell r="Q167">
            <v>2240</v>
          </cell>
          <cell r="R167">
            <v>9.6999999999999993</v>
          </cell>
        </row>
        <row r="168">
          <cell r="H168" t="str">
            <v>200102568</v>
          </cell>
          <cell r="I168" t="str">
            <v>迪安汽车部件（天津）有限公司保定分公司 TI Automotive (Tianjin)Co.,LTD BaoDing</v>
          </cell>
          <cell r="J168" t="str">
            <v>20101387</v>
          </cell>
          <cell r="K168" t="str">
            <v>Shield Heat</v>
          </cell>
          <cell r="L168" t="str">
            <v>CHB041</v>
          </cell>
          <cell r="M168" t="str">
            <v>PCS</v>
          </cell>
          <cell r="N168">
            <v>2250</v>
          </cell>
          <cell r="O168">
            <v>1000000780</v>
          </cell>
          <cell r="P168">
            <v>2250</v>
          </cell>
          <cell r="Q168">
            <v>2250</v>
          </cell>
          <cell r="R168">
            <v>27.495899999999999</v>
          </cell>
        </row>
        <row r="169">
          <cell r="H169" t="str">
            <v>200103171</v>
          </cell>
          <cell r="I169" t="str">
            <v>迪安汽车部件（天津）有限公司保定分公司 TI Automotive (Tianjin)Co.,LTD BaoDing</v>
          </cell>
          <cell r="J169" t="str">
            <v>20101388</v>
          </cell>
          <cell r="K169" t="str">
            <v>Shield Heat</v>
          </cell>
          <cell r="L169" t="str">
            <v>CHB071</v>
          </cell>
          <cell r="M169" t="str">
            <v>PCS</v>
          </cell>
          <cell r="N169">
            <v>1250</v>
          </cell>
          <cell r="O169">
            <v>1000000782</v>
          </cell>
          <cell r="P169">
            <v>1250</v>
          </cell>
          <cell r="Q169">
            <v>1250</v>
          </cell>
          <cell r="R169">
            <v>22.900600000000001</v>
          </cell>
        </row>
        <row r="170">
          <cell r="H170" t="str">
            <v>12681317</v>
          </cell>
          <cell r="I170" t="str">
            <v>上汽通用汽车销售有限公司 SAIC General Motors Sales Company Limited</v>
          </cell>
          <cell r="K170" t="str">
            <v>12681317</v>
          </cell>
          <cell r="M170" t="str">
            <v>PCS</v>
          </cell>
          <cell r="N170">
            <v>25</v>
          </cell>
          <cell r="O170">
            <v>1000001084</v>
          </cell>
          <cell r="P170">
            <v>25</v>
          </cell>
          <cell r="Q170">
            <v>25</v>
          </cell>
          <cell r="R170">
            <v>25.3</v>
          </cell>
        </row>
        <row r="171">
          <cell r="H171" t="str">
            <v>A2054700347</v>
          </cell>
          <cell r="I171" t="str">
            <v>迪安汽车部件（天津）有限公司 TI Automotive (Tianjin)Co.,ltd.</v>
          </cell>
          <cell r="J171" t="str">
            <v>20101322</v>
          </cell>
          <cell r="K171" t="str">
            <v>TB LU Heat Shield</v>
          </cell>
          <cell r="L171" t="str">
            <v>W205</v>
          </cell>
          <cell r="M171" t="str">
            <v>PCS</v>
          </cell>
          <cell r="N171">
            <v>2670</v>
          </cell>
          <cell r="O171">
            <v>1000000819</v>
          </cell>
          <cell r="P171">
            <v>2670</v>
          </cell>
          <cell r="Q171">
            <v>2670</v>
          </cell>
          <cell r="R171">
            <v>45.959000000000003</v>
          </cell>
        </row>
        <row r="172">
          <cell r="H172" t="str">
            <v>1051080</v>
          </cell>
          <cell r="I172" t="str">
            <v>考泰斯（上海）塑料技术有限公司Kautex(Shanghai) Plastic Technology Co,ltd</v>
          </cell>
          <cell r="J172" t="str">
            <v>20101440</v>
          </cell>
          <cell r="K172" t="str">
            <v>HEAT SHIELD</v>
          </cell>
          <cell r="L172" t="str">
            <v>D2UB-E</v>
          </cell>
          <cell r="M172" t="str">
            <v>PCS</v>
          </cell>
          <cell r="N172">
            <v>4380</v>
          </cell>
          <cell r="O172">
            <v>1000001033</v>
          </cell>
          <cell r="P172">
            <v>4380</v>
          </cell>
          <cell r="Q172">
            <v>4380</v>
          </cell>
          <cell r="R172">
            <v>74</v>
          </cell>
        </row>
        <row r="173">
          <cell r="H173" t="str">
            <v>1051080</v>
          </cell>
          <cell r="I173" t="str">
            <v>考泰斯（上海）塑料技术有限公司Kautex(Shanghai) Plastic Technology Co,ltd</v>
          </cell>
          <cell r="J173" t="str">
            <v>20101440</v>
          </cell>
          <cell r="K173" t="str">
            <v>HEAT SHIELD</v>
          </cell>
          <cell r="L173" t="str">
            <v>D2UB-E</v>
          </cell>
          <cell r="M173" t="str">
            <v>PCS</v>
          </cell>
          <cell r="N173">
            <v>1320</v>
          </cell>
          <cell r="O173">
            <v>1000001083</v>
          </cell>
          <cell r="P173">
            <v>1320</v>
          </cell>
          <cell r="Q173">
            <v>1320</v>
          </cell>
          <cell r="R173">
            <v>74</v>
          </cell>
        </row>
        <row r="174">
          <cell r="H174" t="str">
            <v>7720437AA</v>
          </cell>
          <cell r="I174" t="str">
            <v>Plastic Omnium Co.,Ltd</v>
          </cell>
          <cell r="J174" t="str">
            <v>20101465</v>
          </cell>
          <cell r="K174" t="str">
            <v>THERMALPATCH</v>
          </cell>
          <cell r="L174" t="str">
            <v>AE/DE</v>
          </cell>
          <cell r="M174" t="str">
            <v>PCS</v>
          </cell>
          <cell r="N174">
            <v>1800</v>
          </cell>
          <cell r="O174">
            <v>1000000852</v>
          </cell>
          <cell r="P174">
            <v>1800</v>
          </cell>
          <cell r="Q174">
            <v>1800</v>
          </cell>
          <cell r="R174">
            <v>0.52229999999999999</v>
          </cell>
        </row>
        <row r="175">
          <cell r="H175" t="str">
            <v>23406792</v>
          </cell>
          <cell r="I175" t="str">
            <v>亚普汽车部件股份有限公司Yapp AUTOMOTIVE PARTS CO.,LTD.</v>
          </cell>
          <cell r="J175" t="str">
            <v>20101447</v>
          </cell>
          <cell r="K175" t="str">
            <v>FUEL TANK PATCH</v>
          </cell>
          <cell r="L175" t="str">
            <v>E2XX</v>
          </cell>
          <cell r="M175" t="str">
            <v>PCS</v>
          </cell>
          <cell r="N175">
            <v>3200</v>
          </cell>
          <cell r="O175">
            <v>1000000977</v>
          </cell>
          <cell r="P175">
            <v>3200</v>
          </cell>
          <cell r="Q175">
            <v>3200</v>
          </cell>
          <cell r="R175">
            <v>50</v>
          </cell>
        </row>
        <row r="176">
          <cell r="H176" t="str">
            <v>200102568</v>
          </cell>
          <cell r="I176" t="str">
            <v>迪安汽车部件（天津）有限公司保定分公司 TI Automotive (Tianjin)Co.,LTD BaoDing</v>
          </cell>
          <cell r="J176" t="str">
            <v>20101387</v>
          </cell>
          <cell r="K176" t="str">
            <v>Shield Heat</v>
          </cell>
          <cell r="L176" t="str">
            <v>CHB041</v>
          </cell>
          <cell r="M176" t="str">
            <v>PCS</v>
          </cell>
          <cell r="N176">
            <v>2250</v>
          </cell>
          <cell r="O176">
            <v>1000000781</v>
          </cell>
          <cell r="P176">
            <v>2250</v>
          </cell>
          <cell r="Q176">
            <v>2250</v>
          </cell>
          <cell r="R176">
            <v>27.495899999999999</v>
          </cell>
        </row>
        <row r="177">
          <cell r="H177" t="str">
            <v>200103171</v>
          </cell>
          <cell r="I177" t="str">
            <v>迪安汽车部件（天津）有限公司保定分公司 TI Automotive (Tianjin)Co.,LTD BaoDing</v>
          </cell>
          <cell r="J177" t="str">
            <v>20101388</v>
          </cell>
          <cell r="K177" t="str">
            <v>Shield Heat</v>
          </cell>
          <cell r="L177" t="str">
            <v>CHB071</v>
          </cell>
          <cell r="M177" t="str">
            <v>PCS</v>
          </cell>
          <cell r="N177">
            <v>1250</v>
          </cell>
          <cell r="O177">
            <v>1000000783</v>
          </cell>
          <cell r="P177">
            <v>1250</v>
          </cell>
          <cell r="Q177">
            <v>1250</v>
          </cell>
          <cell r="R177">
            <v>22.900600000000001</v>
          </cell>
        </row>
        <row r="178">
          <cell r="H178" t="str">
            <v>12681317</v>
          </cell>
          <cell r="I178" t="str">
            <v>上汽通用汽车销售有限公司 SAIC General Motors Sales Company Limited</v>
          </cell>
          <cell r="K178" t="str">
            <v>12681317</v>
          </cell>
          <cell r="M178" t="str">
            <v>PCS</v>
          </cell>
          <cell r="N178">
            <v>18</v>
          </cell>
          <cell r="O178">
            <v>1000001147</v>
          </cell>
          <cell r="P178">
            <v>18</v>
          </cell>
          <cell r="Q178">
            <v>18</v>
          </cell>
          <cell r="R178">
            <v>25.3</v>
          </cell>
        </row>
        <row r="179">
          <cell r="H179" t="str">
            <v>A2054700347</v>
          </cell>
          <cell r="I179" t="str">
            <v>迪安汽车部件（天津）有限公司 TI Automotive (Tianjin)Co.,ltd.</v>
          </cell>
          <cell r="J179" t="str">
            <v>20101322</v>
          </cell>
          <cell r="K179" t="str">
            <v>TB LU Heat Shield</v>
          </cell>
          <cell r="L179" t="str">
            <v>W205</v>
          </cell>
          <cell r="M179" t="str">
            <v>PCS</v>
          </cell>
          <cell r="N179">
            <v>2670</v>
          </cell>
          <cell r="O179">
            <v>1000000821</v>
          </cell>
          <cell r="P179">
            <v>2670</v>
          </cell>
          <cell r="Q179">
            <v>2670</v>
          </cell>
          <cell r="R179">
            <v>45.959000000000003</v>
          </cell>
        </row>
        <row r="180">
          <cell r="H180" t="str">
            <v>A2054700347</v>
          </cell>
          <cell r="I180" t="str">
            <v>迪安汽车部件（天津）有限公司 TI Automotive (Tianjin)Co.,ltd.</v>
          </cell>
          <cell r="J180" t="str">
            <v>20101322</v>
          </cell>
          <cell r="K180" t="str">
            <v>TB LU Heat Shield</v>
          </cell>
          <cell r="L180" t="str">
            <v>W205</v>
          </cell>
          <cell r="M180" t="str">
            <v>PCS</v>
          </cell>
          <cell r="N180">
            <v>2670</v>
          </cell>
          <cell r="O180">
            <v>1000000820</v>
          </cell>
          <cell r="P180">
            <v>2670</v>
          </cell>
          <cell r="Q180">
            <v>2670</v>
          </cell>
          <cell r="R180">
            <v>45.959000000000003</v>
          </cell>
        </row>
        <row r="181">
          <cell r="H181" t="str">
            <v>KC09300CFB</v>
          </cell>
          <cell r="I181" t="str">
            <v>亚普汽车部件股份有限公司Yapp AUTOMOTIVE PARTS CO.,LTD.</v>
          </cell>
          <cell r="J181" t="str">
            <v>20101385</v>
          </cell>
          <cell r="K181" t="str">
            <v>WELD CAP- DUCATO UREA TANK</v>
          </cell>
          <cell r="L181" t="str">
            <v>K4</v>
          </cell>
          <cell r="M181" t="str">
            <v>PCS</v>
          </cell>
          <cell r="N181">
            <v>2240</v>
          </cell>
          <cell r="O181">
            <v>1000001098</v>
          </cell>
          <cell r="P181">
            <v>2240</v>
          </cell>
          <cell r="Q181">
            <v>2240</v>
          </cell>
          <cell r="R181">
            <v>9.6999999999999993</v>
          </cell>
        </row>
        <row r="182">
          <cell r="H182" t="str">
            <v>1046208</v>
          </cell>
          <cell r="I182" t="str">
            <v>考泰斯（上海）塑料技术有限公司Kautex(Shanghai) Plastic Technology Co,ltd</v>
          </cell>
          <cell r="J182" t="str">
            <v>20101376</v>
          </cell>
          <cell r="K182" t="str">
            <v>CD4.2  Front Patch</v>
          </cell>
          <cell r="L182" t="str">
            <v>CD539</v>
          </cell>
          <cell r="M182" t="str">
            <v>PCS</v>
          </cell>
          <cell r="N182">
            <v>2880</v>
          </cell>
          <cell r="O182">
            <v>1000001092</v>
          </cell>
          <cell r="P182">
            <v>2880</v>
          </cell>
          <cell r="Q182">
            <v>2880</v>
          </cell>
          <cell r="R182">
            <v>18.149999999999999</v>
          </cell>
        </row>
        <row r="183">
          <cell r="H183" t="str">
            <v>1039998</v>
          </cell>
          <cell r="I183" t="str">
            <v>考泰斯（上海）塑料技术有限公司Kautex(Shanghai) Plastic Technology Co,ltd</v>
          </cell>
          <cell r="J183" t="str">
            <v>20101373</v>
          </cell>
          <cell r="K183" t="str">
            <v>Front Top Patch</v>
          </cell>
          <cell r="L183" t="str">
            <v>CD539</v>
          </cell>
          <cell r="M183" t="str">
            <v>PCS</v>
          </cell>
          <cell r="N183">
            <v>1800</v>
          </cell>
          <cell r="O183">
            <v>1000001093</v>
          </cell>
          <cell r="P183">
            <v>1800</v>
          </cell>
          <cell r="Q183">
            <v>1800</v>
          </cell>
          <cell r="R183">
            <v>10.64</v>
          </cell>
        </row>
        <row r="184">
          <cell r="H184" t="str">
            <v>1040030</v>
          </cell>
          <cell r="I184" t="str">
            <v>考泰斯（上海）塑料技术有限公司Kautex(Shanghai) Plastic Technology Co,ltd</v>
          </cell>
          <cell r="J184" t="str">
            <v>20101375</v>
          </cell>
          <cell r="K184" t="str">
            <v>PAD Lower Front LT</v>
          </cell>
          <cell r="L184" t="str">
            <v>CD539</v>
          </cell>
          <cell r="M184" t="str">
            <v>PCS</v>
          </cell>
          <cell r="N184">
            <v>1800</v>
          </cell>
          <cell r="O184">
            <v>1000001094</v>
          </cell>
          <cell r="P184">
            <v>1800</v>
          </cell>
          <cell r="Q184">
            <v>1800</v>
          </cell>
          <cell r="R184">
            <v>7.42</v>
          </cell>
        </row>
        <row r="185">
          <cell r="H185" t="str">
            <v>1031356</v>
          </cell>
          <cell r="I185" t="str">
            <v>考泰斯（上海）塑料技术有限公司Kautex(Shanghai) Plastic Technology Co,ltd</v>
          </cell>
          <cell r="J185" t="str">
            <v>20101372</v>
          </cell>
          <cell r="K185" t="str">
            <v>CD4.2  Rear Patch</v>
          </cell>
          <cell r="L185" t="str">
            <v>CD539</v>
          </cell>
          <cell r="M185" t="str">
            <v>PCS</v>
          </cell>
          <cell r="N185">
            <v>1600</v>
          </cell>
          <cell r="O185">
            <v>1000001095</v>
          </cell>
          <cell r="P185">
            <v>1600</v>
          </cell>
          <cell r="Q185">
            <v>1600</v>
          </cell>
          <cell r="R185">
            <v>4.78</v>
          </cell>
        </row>
        <row r="186">
          <cell r="H186" t="str">
            <v>1045450</v>
          </cell>
          <cell r="I186" t="str">
            <v>考泰斯（上海）塑料技术有限公司Kautex(Shanghai) Plastic Technology Co,ltd</v>
          </cell>
          <cell r="J186" t="str">
            <v>20101374</v>
          </cell>
          <cell r="K186" t="str">
            <v>PAD Lower Front RT</v>
          </cell>
          <cell r="L186" t="str">
            <v>CD539</v>
          </cell>
          <cell r="M186" t="str">
            <v>PCS</v>
          </cell>
          <cell r="N186">
            <v>1800</v>
          </cell>
          <cell r="O186">
            <v>1000001096</v>
          </cell>
          <cell r="P186">
            <v>1800</v>
          </cell>
          <cell r="Q186">
            <v>1800</v>
          </cell>
          <cell r="R186">
            <v>7.42</v>
          </cell>
        </row>
        <row r="187">
          <cell r="H187" t="str">
            <v>1051080</v>
          </cell>
          <cell r="I187" t="str">
            <v>考泰斯（上海）塑料技术有限公司Kautex(Shanghai) Plastic Technology Co,ltd</v>
          </cell>
          <cell r="J187" t="str">
            <v>20101440</v>
          </cell>
          <cell r="K187" t="str">
            <v>HEAT SHIELD</v>
          </cell>
          <cell r="L187" t="str">
            <v>D2UB-E</v>
          </cell>
          <cell r="M187" t="str">
            <v>PCS</v>
          </cell>
          <cell r="N187">
            <v>5760</v>
          </cell>
          <cell r="O187">
            <v>1000001097</v>
          </cell>
          <cell r="P187">
            <v>5760</v>
          </cell>
          <cell r="Q187">
            <v>5760</v>
          </cell>
          <cell r="R187">
            <v>74</v>
          </cell>
        </row>
        <row r="188">
          <cell r="H188" t="str">
            <v>A2054700347</v>
          </cell>
          <cell r="I188" t="str">
            <v>迪安汽车部件（天津）有限公司 TI Automotive (Tianjin)Co.,ltd.</v>
          </cell>
          <cell r="J188" t="str">
            <v>20101322</v>
          </cell>
          <cell r="K188" t="str">
            <v>TB LU Heat Shield</v>
          </cell>
          <cell r="L188" t="str">
            <v>W205</v>
          </cell>
          <cell r="M188" t="str">
            <v>PCS</v>
          </cell>
          <cell r="N188">
            <v>3180</v>
          </cell>
          <cell r="O188">
            <v>1000001078</v>
          </cell>
          <cell r="P188">
            <v>3180</v>
          </cell>
          <cell r="Q188">
            <v>3180</v>
          </cell>
          <cell r="R188">
            <v>45.959000000000003</v>
          </cell>
        </row>
        <row r="189">
          <cell r="H189" t="str">
            <v>A2134700047</v>
          </cell>
          <cell r="I189" t="str">
            <v>迪安汽车部件（天津）有限公司 TI Automotive (Tianjin)Co.,ltd.</v>
          </cell>
          <cell r="J189" t="str">
            <v>20101405</v>
          </cell>
          <cell r="K189" t="str">
            <v>TB LU Screening Plate</v>
          </cell>
          <cell r="L189" t="str">
            <v>V213</v>
          </cell>
          <cell r="M189" t="str">
            <v>PCS</v>
          </cell>
          <cell r="N189">
            <v>1680</v>
          </cell>
          <cell r="O189">
            <v>1000001075</v>
          </cell>
          <cell r="P189">
            <v>1680</v>
          </cell>
          <cell r="Q189">
            <v>1680</v>
          </cell>
          <cell r="R189">
            <v>53.491999999999997</v>
          </cell>
        </row>
        <row r="190">
          <cell r="H190" t="str">
            <v>23406792</v>
          </cell>
          <cell r="I190" t="str">
            <v>亚普汽车部件股份有限公司Yapp AUTOMOTIVE PARTS CO.,LTD.</v>
          </cell>
          <cell r="J190" t="str">
            <v>20101447</v>
          </cell>
          <cell r="K190" t="str">
            <v>FUEL TANK PATCH</v>
          </cell>
          <cell r="L190" t="str">
            <v>E2XX</v>
          </cell>
          <cell r="M190" t="str">
            <v>PCS</v>
          </cell>
          <cell r="N190">
            <v>3200</v>
          </cell>
          <cell r="O190">
            <v>1000000978</v>
          </cell>
          <cell r="P190">
            <v>3200</v>
          </cell>
          <cell r="Q190">
            <v>3200</v>
          </cell>
          <cell r="R190">
            <v>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客户价格表列表"/>
    </sheetNames>
    <sheetDataSet>
      <sheetData sheetId="0">
        <row r="1">
          <cell r="E1" t="str">
            <v>存货编码</v>
          </cell>
          <cell r="F1" t="str">
            <v>客户简称</v>
          </cell>
        </row>
        <row r="2">
          <cell r="E2" t="str">
            <v>AMV63035</v>
          </cell>
          <cell r="F2" t="str">
            <v>亚普汽车部件股份有限公司Yapp AUTOMOTIVE PARTS CO.,LTD.</v>
          </cell>
        </row>
        <row r="3">
          <cell r="E3" t="str">
            <v>23406792</v>
          </cell>
          <cell r="F3" t="str">
            <v>亚普汽车部件股份有限公司Yapp AUTOMOTIVE PARTS CO.,LTD.</v>
          </cell>
        </row>
        <row r="4">
          <cell r="E4" t="str">
            <v>A2054700347</v>
          </cell>
          <cell r="F4" t="str">
            <v>迪安汽车部件（天津）有限公司 TI Automotive (Tianjin)Co.,ltd.</v>
          </cell>
        </row>
        <row r="5">
          <cell r="E5" t="str">
            <v>1051080</v>
          </cell>
          <cell r="F5" t="str">
            <v>考泰斯（上海）塑料技术有限公司Kautex(Shanghai) Plastic Technology Co,ltd</v>
          </cell>
        </row>
        <row r="6">
          <cell r="E6" t="str">
            <v>1024930</v>
          </cell>
          <cell r="F6" t="str">
            <v>考泰斯(重庆)塑料技术有限公司Kautex(Chongqing) Plastic Technology Co.,Ltd.</v>
          </cell>
        </row>
        <row r="7">
          <cell r="E7" t="str">
            <v>1039998</v>
          </cell>
          <cell r="F7" t="str">
            <v>考泰斯（上海）塑料技术有限公司Kautex(Shanghai) Plastic Technology Co,ltd</v>
          </cell>
        </row>
        <row r="8">
          <cell r="E8" t="str">
            <v>1040030</v>
          </cell>
          <cell r="F8" t="str">
            <v>考泰斯（上海）塑料技术有限公司Kautex(Shanghai) Plastic Technology Co,ltd</v>
          </cell>
        </row>
        <row r="9">
          <cell r="E9" t="str">
            <v>1046208</v>
          </cell>
          <cell r="F9" t="str">
            <v>考泰斯（上海）塑料技术有限公司Kautex(Shanghai) Plastic Technology Co,ltd</v>
          </cell>
        </row>
        <row r="10">
          <cell r="E10" t="str">
            <v>1045450</v>
          </cell>
          <cell r="F10" t="str">
            <v>考泰斯（上海）塑料技术有限公司Kautex(Shanghai) Plastic Technology Co,ltd</v>
          </cell>
        </row>
        <row r="11">
          <cell r="E11" t="str">
            <v>1031356</v>
          </cell>
          <cell r="F11" t="str">
            <v>考泰斯（上海）塑料技术有限公司Kautex(Shanghai) Plastic Technology Co,ltd</v>
          </cell>
        </row>
        <row r="12">
          <cell r="E12" t="str">
            <v>12639417</v>
          </cell>
          <cell r="F12" t="str">
            <v>上汽通用汽车有限公司Shanghai General Motors Corporation Limited</v>
          </cell>
        </row>
        <row r="13">
          <cell r="E13" t="str">
            <v>U-30045-303</v>
          </cell>
          <cell r="F13" t="str">
            <v>威巴克（无锡）减震器有限公司 Vibracoustic（Wuxi）Vibration Isolator Co.Ltd.</v>
          </cell>
        </row>
        <row r="14">
          <cell r="E14" t="str">
            <v>U-30046-303</v>
          </cell>
          <cell r="F14" t="str">
            <v>威巴克（无锡）减震器有限公司 Vibracoustic（Wuxi）Vibration Isolator Co.Ltd.</v>
          </cell>
        </row>
        <row r="15">
          <cell r="E15" t="str">
            <v>40146507</v>
          </cell>
          <cell r="F15" t="str">
            <v>常熟美桥汽车传动系统制造技术有限公司 Changshu AAM Automotive Driveline High</v>
          </cell>
        </row>
        <row r="16">
          <cell r="E16" t="str">
            <v>40166029</v>
          </cell>
          <cell r="F16" t="str">
            <v>威巴克（无锡）减震器有限公司 Vibracoustic（Wuxi）Vibration Isolator Co.Ltd.</v>
          </cell>
        </row>
        <row r="17">
          <cell r="E17" t="str">
            <v>1046423</v>
          </cell>
          <cell r="F17" t="str">
            <v>考泰斯（武汉）塑料技术有限公司Kautex(Wuhan) Plastic Technology Co.,Ltd.</v>
          </cell>
        </row>
        <row r="18">
          <cell r="E18" t="str">
            <v>1046395</v>
          </cell>
          <cell r="F18" t="str">
            <v>考泰斯（武汉）塑料技术有限公司Kautex(Wuhan) Plastic Technology Co.,Ltd.</v>
          </cell>
        </row>
        <row r="19">
          <cell r="E19" t="str">
            <v>7720437AA</v>
          </cell>
          <cell r="F19" t="str">
            <v>Plastic Omnium Co.,Ltd</v>
          </cell>
        </row>
        <row r="20">
          <cell r="E20" t="str">
            <v>7720463AA</v>
          </cell>
          <cell r="F20" t="str">
            <v>Plastic Omnium Co.,Ltd</v>
          </cell>
        </row>
        <row r="21">
          <cell r="E21" t="str">
            <v>82423290</v>
          </cell>
          <cell r="F21" t="str">
            <v>Lydall Thermal/Acoustical Sales,LLC</v>
          </cell>
        </row>
        <row r="22">
          <cell r="E22" t="str">
            <v>68267101AA</v>
          </cell>
          <cell r="F22" t="str">
            <v>Lydall Thermal/Acoustical Sales,LLC</v>
          </cell>
        </row>
        <row r="23">
          <cell r="E23" t="str">
            <v>68267104AA</v>
          </cell>
          <cell r="F23" t="str">
            <v>Lydall Thermal/Acoustical Sales,LLC</v>
          </cell>
        </row>
        <row r="24">
          <cell r="E24" t="str">
            <v>68267107AA-FP2</v>
          </cell>
          <cell r="F24" t="str">
            <v>Lydall Thermal/Acoustical Sales,LLC</v>
          </cell>
        </row>
        <row r="25">
          <cell r="E25" t="str">
            <v>68267107AA-FP1</v>
          </cell>
          <cell r="F25" t="str">
            <v>Lydall Thermal/Acoustical Sales,LLC</v>
          </cell>
        </row>
        <row r="26">
          <cell r="E26" t="str">
            <v>12665222</v>
          </cell>
          <cell r="F26" t="str">
            <v>上汽通用汽车有限公司Shanghai General Motors Corporation Limited</v>
          </cell>
        </row>
        <row r="27">
          <cell r="E27" t="str">
            <v>222424-2800</v>
          </cell>
          <cell r="F27" t="str">
            <v>长春力登维科技产业有限公司广州分公司ARMSTRONG ODENWALD CHANGCHUN(AOC) TECHNOLO</v>
          </cell>
        </row>
        <row r="28">
          <cell r="E28" t="str">
            <v>200102568</v>
          </cell>
          <cell r="F28" t="str">
            <v>迪安汽车部件（天津）有限公司保定分公司 TI Automotive (Tianjin)Co.,LTD BaoDing</v>
          </cell>
        </row>
        <row r="29">
          <cell r="E29" t="str">
            <v>200103171</v>
          </cell>
          <cell r="F29" t="str">
            <v>迪安汽车部件（天津）有限公司保定分公司 TI Automotive (Tianjin)Co.,LTD BaoDing</v>
          </cell>
        </row>
        <row r="30">
          <cell r="E30" t="str">
            <v>A2134700047</v>
          </cell>
          <cell r="F30" t="str">
            <v>迪安汽车部件（天津）有限公司 TI Automotive (Tianjin)Co.,ltd.</v>
          </cell>
        </row>
        <row r="31">
          <cell r="E31" t="str">
            <v>S-EM0002-301</v>
          </cell>
          <cell r="F31" t="str">
            <v>威巴克（无锡）减震器有限公司 Vibracoustic（Wuxi）Vibration Isolator Co.Ltd.</v>
          </cell>
        </row>
        <row r="32">
          <cell r="E32" t="str">
            <v>31220G4010</v>
          </cell>
          <cell r="F32" t="str">
            <v>Donghee Czech s.r.o</v>
          </cell>
        </row>
        <row r="33">
          <cell r="E33" t="str">
            <v>12627073</v>
          </cell>
          <cell r="F33" t="str">
            <v>上汽通用汽车有限公司Shanghai General Motors Corporation Limited</v>
          </cell>
        </row>
        <row r="34">
          <cell r="E34" t="str">
            <v>12656868</v>
          </cell>
          <cell r="F34" t="str">
            <v>上汽通用东岳汽车有限公司SAIC General Motors Corporation Limited</v>
          </cell>
        </row>
        <row r="35">
          <cell r="E35" t="str">
            <v>12656868</v>
          </cell>
          <cell r="F35" t="str">
            <v>上汽通用汽车有限公司武汉分公司SAIC Ceneral Motors Corporation Limitited Wuh</v>
          </cell>
        </row>
        <row r="36">
          <cell r="E36" t="str">
            <v>12681317</v>
          </cell>
          <cell r="F36" t="str">
            <v>上汽通用东岳汽车有限公司SAIC General Motors Corporation Limited</v>
          </cell>
        </row>
        <row r="37">
          <cell r="E37" t="str">
            <v>12639416</v>
          </cell>
          <cell r="F37" t="str">
            <v>上汽通用汽车有限公司Shanghai General Motors Corporation Limited</v>
          </cell>
        </row>
        <row r="38">
          <cell r="E38" t="str">
            <v>12656868</v>
          </cell>
          <cell r="F38" t="str">
            <v>上汽通用汽车有限公司Shanghai General Motors Corporation Limited</v>
          </cell>
        </row>
        <row r="39">
          <cell r="E39" t="str">
            <v>12639416</v>
          </cell>
          <cell r="F39" t="str">
            <v>上汽通用汽车销售有限公司 SAIC General Motors Sales Company Limited</v>
          </cell>
        </row>
        <row r="40">
          <cell r="E40" t="str">
            <v>12656868</v>
          </cell>
          <cell r="F40" t="str">
            <v>上汽通用汽车销售有限公司 SAIC General Motors Sales Company Limited</v>
          </cell>
        </row>
        <row r="41">
          <cell r="E41" t="str">
            <v>12681317</v>
          </cell>
          <cell r="F41" t="str">
            <v>上汽通用汽车有限公司Shanghai General Motors Corporation Limited</v>
          </cell>
        </row>
        <row r="42">
          <cell r="E42" t="str">
            <v>KC09300CFB</v>
          </cell>
          <cell r="F42" t="str">
            <v>亚普汽车部件股份有限公司Yapp AUTOMOTIVE PARTS CO.,LTD.</v>
          </cell>
        </row>
        <row r="43">
          <cell r="E43" t="str">
            <v>82423024</v>
          </cell>
          <cell r="F43" t="str">
            <v>Lydall Thermal/Acoustical Sales,LLC</v>
          </cell>
        </row>
        <row r="44">
          <cell r="E44" t="str">
            <v>82423025</v>
          </cell>
          <cell r="F44" t="str">
            <v>Lydall Thermal/Acoustical Sales,LLC</v>
          </cell>
        </row>
        <row r="45">
          <cell r="E45" t="str">
            <v>82365819</v>
          </cell>
          <cell r="F45" t="str">
            <v>Lydall Thermal/Acoustical Sales,LLC</v>
          </cell>
        </row>
        <row r="46">
          <cell r="E46" t="str">
            <v>P40158093I</v>
          </cell>
          <cell r="F46" t="str">
            <v>AMERICAN ALEX&amp;MFG INC</v>
          </cell>
        </row>
        <row r="47">
          <cell r="E47" t="str">
            <v>12671557</v>
          </cell>
          <cell r="F47" t="str">
            <v>上汽通用汽车有限公司Shanghai General Motors Corporation Limited</v>
          </cell>
        </row>
        <row r="48">
          <cell r="E48" t="str">
            <v>12677132</v>
          </cell>
          <cell r="F48" t="str">
            <v>上汽通用汽车有限公司Shanghai General Motors Corporation Limited</v>
          </cell>
        </row>
        <row r="49">
          <cell r="E49" t="str">
            <v>40166029</v>
          </cell>
          <cell r="F49" t="str">
            <v>常熟美桥汽车传动系统制造技术有限公司 Changshu AAM Automotive Driveline High</v>
          </cell>
        </row>
        <row r="50">
          <cell r="E50" t="str">
            <v>68267107AC-FP1</v>
          </cell>
          <cell r="F50" t="str">
            <v>Lydall Thermal/Acoustical Sales,LLC</v>
          </cell>
        </row>
        <row r="51">
          <cell r="E51" t="str">
            <v>68267107AC-FP2</v>
          </cell>
          <cell r="F51" t="str">
            <v>Lydall Thermal/Acoustical Sales,LLC</v>
          </cell>
        </row>
        <row r="52">
          <cell r="E52" t="str">
            <v>68267104AB</v>
          </cell>
          <cell r="F52" t="str">
            <v>Lydall Thermal/Acoustical Sales,LLC</v>
          </cell>
        </row>
        <row r="53">
          <cell r="E53" t="str">
            <v>C519</v>
          </cell>
          <cell r="F53" t="str">
            <v>重庆大江亚普汽车部件有限公司 Daijiang YAPP Automotive Systems Co.,Ltd</v>
          </cell>
        </row>
        <row r="54">
          <cell r="E54" t="str">
            <v>200106562</v>
          </cell>
          <cell r="F54" t="str">
            <v>迪安汽车部件（天津）有限公司 TI Automotive (Tianjin)Co.,ltd.</v>
          </cell>
        </row>
        <row r="55">
          <cell r="E55" t="str">
            <v>6725-00</v>
          </cell>
          <cell r="F55" t="str">
            <v>佛吉亚排气控制技术开发（上海）有限公司 FECT Development （Shanghai）Co.,Ltd</v>
          </cell>
        </row>
        <row r="56">
          <cell r="E56" t="str">
            <v>6726-00</v>
          </cell>
          <cell r="F56" t="str">
            <v>佛吉亚排气控制技术开发（上海）有限公司 FECT Development （Shanghai）Co.,Ltd</v>
          </cell>
        </row>
        <row r="57">
          <cell r="E57" t="str">
            <v>6797-00</v>
          </cell>
          <cell r="F57" t="str">
            <v>佛吉亚排气控制技术开发（上海）有限公司 FECT Development （Shanghai）Co.,Ltd</v>
          </cell>
        </row>
        <row r="58">
          <cell r="E58" t="str">
            <v>6798-00</v>
          </cell>
          <cell r="F58" t="str">
            <v>佛吉亚排气控制技术开发（上海）有限公司 FECT Development （Shanghai）Co.,Ltd</v>
          </cell>
        </row>
        <row r="59">
          <cell r="E59" t="str">
            <v>1055774</v>
          </cell>
          <cell r="F59" t="str">
            <v>考泰斯（上海）塑料技术有限公司Kautex(Shanghai) Plastic Technology Co,ltd</v>
          </cell>
        </row>
        <row r="60">
          <cell r="E60" t="str">
            <v>6726-00</v>
          </cell>
          <cell r="F60" t="str">
            <v>佛吉亚排气控制技术开发（上海）有限公司 FECT Development （Shanghai）Co.,Ltd</v>
          </cell>
        </row>
        <row r="61">
          <cell r="E61" t="str">
            <v>6797-00</v>
          </cell>
          <cell r="F61" t="str">
            <v>佛吉亚排气控制技术开发（上海）有限公司 FECT Development （Shanghai）Co.,Ltd</v>
          </cell>
        </row>
        <row r="62">
          <cell r="E62" t="str">
            <v>12681317</v>
          </cell>
          <cell r="F62" t="str">
            <v>上汽通用汽车销售有限公司 SAIC General Motors Sales Company Limited</v>
          </cell>
        </row>
        <row r="63">
          <cell r="E63" t="str">
            <v>X74C</v>
          </cell>
          <cell r="F63" t="str">
            <v>迪安汽车部件（天津）有限公司东莞分公司 Ti Dongguan</v>
          </cell>
        </row>
        <row r="64">
          <cell r="E64" t="str">
            <v>12656868</v>
          </cell>
          <cell r="F64" t="str">
            <v>上汽通用东岳汽车有限公司SAIC General Motors Corporation Limited</v>
          </cell>
        </row>
        <row r="65">
          <cell r="E65" t="str">
            <v>12656868</v>
          </cell>
          <cell r="F65" t="str">
            <v>上汽通用东岳汽车有限公司SAIC General Motors Corporation Limited</v>
          </cell>
        </row>
        <row r="66">
          <cell r="E66" t="str">
            <v>12681317</v>
          </cell>
          <cell r="F66" t="str">
            <v>上汽通用东岳汽车有限公司SAIC General Motors Corporation Limited</v>
          </cell>
        </row>
        <row r="67">
          <cell r="E67" t="str">
            <v>12681317</v>
          </cell>
          <cell r="F67" t="str">
            <v>上汽通用东岳汽车有限公司SAIC General Motors Corporation Limited</v>
          </cell>
        </row>
        <row r="68">
          <cell r="E68" t="str">
            <v>12656868</v>
          </cell>
          <cell r="F68" t="str">
            <v>上汽通用汽车有限公司武汉分公司SAIC Ceneral Motors Corporation Limitited Wuh</v>
          </cell>
        </row>
        <row r="69">
          <cell r="E69" t="str">
            <v>12656868</v>
          </cell>
          <cell r="F69" t="str">
            <v>上汽通用汽车有限公司武汉分公司SAIC Ceneral Motors Corporation Limitited Wuh</v>
          </cell>
        </row>
        <row r="70">
          <cell r="E70" t="str">
            <v>12627073</v>
          </cell>
          <cell r="F70" t="str">
            <v>上汽通用汽车有限公司Shanghai General Motors Corporation Limited</v>
          </cell>
        </row>
        <row r="71">
          <cell r="E71" t="str">
            <v>12627073</v>
          </cell>
          <cell r="F71" t="str">
            <v>上汽通用汽车有限公司Shanghai General Motors Corporation Limited</v>
          </cell>
        </row>
        <row r="72">
          <cell r="E72" t="str">
            <v>12639416</v>
          </cell>
          <cell r="F72" t="str">
            <v>上汽通用汽车有限公司Shanghai General Motors Corporation Limited</v>
          </cell>
        </row>
        <row r="73">
          <cell r="E73" t="str">
            <v>12639416</v>
          </cell>
          <cell r="F73" t="str">
            <v>上汽通用汽车有限公司Shanghai General Motors Corporation Limited</v>
          </cell>
        </row>
        <row r="74">
          <cell r="E74" t="str">
            <v>12656868</v>
          </cell>
          <cell r="F74" t="str">
            <v>上汽通用汽车有限公司Shanghai General Motors Corporation Limited</v>
          </cell>
        </row>
        <row r="75">
          <cell r="E75" t="str">
            <v>12656868</v>
          </cell>
          <cell r="F75" t="str">
            <v>上汽通用汽车有限公司Shanghai General Motors Corporation Limited</v>
          </cell>
        </row>
        <row r="76">
          <cell r="E76" t="str">
            <v>12665222</v>
          </cell>
          <cell r="F76" t="str">
            <v>上汽通用汽车有限公司Shanghai General Motors Corporation Limited</v>
          </cell>
        </row>
        <row r="77">
          <cell r="E77" t="str">
            <v>12671557</v>
          </cell>
          <cell r="F77" t="str">
            <v>上汽通用汽车有限公司Shanghai General Motors Corporation Limited</v>
          </cell>
        </row>
        <row r="78">
          <cell r="E78" t="str">
            <v>1046423</v>
          </cell>
          <cell r="F78" t="str">
            <v>考泰斯（武汉）塑料技术有限公司Kautex(Wuhan) Plastic Technology Co.,Ltd.</v>
          </cell>
        </row>
        <row r="79">
          <cell r="E79" t="str">
            <v>1046423</v>
          </cell>
          <cell r="F79" t="str">
            <v>考泰斯（武汉）塑料技术有限公司Kautex(Wuhan) Plastic Technology Co.,Ltd.</v>
          </cell>
        </row>
        <row r="80">
          <cell r="E80" t="str">
            <v>1046395</v>
          </cell>
          <cell r="F80" t="str">
            <v>考泰斯（武汉）塑料技术有限公司Kautex(Wuhan) Plastic Technology Co.,Ltd.</v>
          </cell>
        </row>
        <row r="81">
          <cell r="E81" t="str">
            <v>1046395</v>
          </cell>
          <cell r="F81" t="str">
            <v>考泰斯（武汉）塑料技术有限公司Kautex(Wuhan) Plastic Technology Co.,Ltd.</v>
          </cell>
        </row>
        <row r="82">
          <cell r="E82" t="str">
            <v>1051080</v>
          </cell>
          <cell r="F82" t="str">
            <v>考泰斯（上海）塑料技术有限公司Kautex(Shanghai) Plastic Technology Co,ltd</v>
          </cell>
        </row>
        <row r="83">
          <cell r="E83" t="str">
            <v>12639417</v>
          </cell>
          <cell r="F83" t="str">
            <v>上汽通用汽车有限公司Shanghai General Motors Corporation Limited</v>
          </cell>
        </row>
        <row r="84">
          <cell r="E84" t="str">
            <v>200102568</v>
          </cell>
          <cell r="F84" t="str">
            <v>迪安汽车部件（天津）有限公司保定分公司 TI Automotive (Tianjin)Co.,LTD BaoDing</v>
          </cell>
        </row>
        <row r="85">
          <cell r="E85" t="str">
            <v>200103171</v>
          </cell>
          <cell r="F85" t="str">
            <v>迪安汽车部件（天津）有限公司保定分公司 TI Automotive (Tianjin)Co.,LTD BaoDing</v>
          </cell>
        </row>
        <row r="86">
          <cell r="E86" t="str">
            <v>A2134700047</v>
          </cell>
          <cell r="F86" t="str">
            <v>迪安汽车部件（天津）有限公司 TI Automotive (Tianjin)Co.,ltd.</v>
          </cell>
        </row>
        <row r="87">
          <cell r="E87" t="str">
            <v>12639416</v>
          </cell>
          <cell r="F87" t="str">
            <v>上汽通用汽车销售有限公司 SAIC General Motors Sales Company Limited</v>
          </cell>
        </row>
        <row r="88">
          <cell r="E88" t="str">
            <v>12656868</v>
          </cell>
          <cell r="F88" t="str">
            <v>上汽通用汽车销售有限公司 SAIC General Motors Sales Company Limited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BG95"/>
  <sheetViews>
    <sheetView showGridLines="0" tabSelected="1" workbookViewId="0">
      <pane xSplit="4" ySplit="4" topLeftCell="AO5" activePane="bottomRight" state="frozen"/>
      <selection pane="topRight" activeCell="E1" sqref="E1"/>
      <selection pane="bottomLeft" activeCell="A5" sqref="A5"/>
      <selection pane="bottomRight" activeCell="AS73" sqref="AS73"/>
    </sheetView>
  </sheetViews>
  <sheetFormatPr defaultRowHeight="13.8" x14ac:dyDescent="0.25"/>
  <cols>
    <col min="1" max="1" width="4.33203125" customWidth="1"/>
    <col min="2" max="2" width="19" bestFit="1" customWidth="1"/>
    <col min="3" max="3" width="13.21875" bestFit="1" customWidth="1"/>
    <col min="4" max="4" width="18.6640625" customWidth="1"/>
    <col min="5" max="5" width="8.77734375" customWidth="1"/>
    <col min="6" max="6" width="8.44140625" customWidth="1"/>
    <col min="7" max="7" width="4.88671875" customWidth="1"/>
    <col min="8" max="8" width="15.109375" customWidth="1"/>
    <col min="9" max="9" width="14.109375" customWidth="1"/>
    <col min="10" max="10" width="11.21875" customWidth="1"/>
    <col min="11" max="11" width="12.21875" customWidth="1"/>
    <col min="12" max="12" width="14.109375" customWidth="1"/>
    <col min="13" max="14" width="12.21875" customWidth="1"/>
    <col min="15" max="15" width="11.21875" customWidth="1"/>
    <col min="16" max="16" width="10.21875" customWidth="1"/>
    <col min="17" max="17" width="13.21875" customWidth="1"/>
    <col min="18" max="18" width="12.21875" customWidth="1"/>
    <col min="19" max="19" width="13.21875" customWidth="1"/>
    <col min="20" max="20" width="14.109375" customWidth="1"/>
    <col min="21" max="21" width="11.21875" customWidth="1"/>
    <col min="22" max="22" width="13.21875" customWidth="1"/>
    <col min="23" max="23" width="12.21875" customWidth="1"/>
    <col min="24" max="24" width="13.21875" customWidth="1"/>
    <col min="25" max="25" width="12.21875" customWidth="1"/>
    <col min="26" max="26" width="11.21875" customWidth="1"/>
    <col min="27" max="27" width="13.21875" customWidth="1"/>
    <col min="28" max="29" width="12.21875" customWidth="1"/>
    <col min="30" max="30" width="5.77734375" customWidth="1"/>
    <col min="31" max="31" width="8.44140625" customWidth="1"/>
    <col min="32" max="34" width="14.109375" customWidth="1"/>
    <col min="35" max="35" width="11.21875" customWidth="1"/>
    <col min="36" max="36" width="10.21875" customWidth="1"/>
    <col min="37" max="37" width="11.21875" customWidth="1"/>
    <col min="38" max="38" width="6.21875" customWidth="1"/>
    <col min="39" max="39" width="11.6640625" customWidth="1"/>
    <col min="40" max="40" width="8.33203125" customWidth="1"/>
    <col min="41" max="41" width="6.5546875" customWidth="1"/>
    <col min="42" max="42" width="24.5546875" style="3" customWidth="1"/>
    <col min="43" max="43" width="35.88671875" style="51" customWidth="1"/>
    <col min="44" max="45" width="8.88671875" customWidth="1"/>
    <col min="46" max="46" width="8.44140625" style="3" customWidth="1"/>
    <col min="47" max="47" width="13.33203125" style="29" bestFit="1" customWidth="1"/>
    <col min="48" max="48" width="7.44140625" customWidth="1"/>
    <col min="49" max="50" width="13.33203125" customWidth="1"/>
    <col min="51" max="51" width="6.88671875" customWidth="1"/>
    <col min="52" max="52" width="11.6640625" style="29" customWidth="1"/>
    <col min="53" max="53" width="10.5546875" style="29" customWidth="1"/>
    <col min="54" max="55" width="11.6640625" style="29" customWidth="1"/>
    <col min="56" max="56" width="13.6640625" bestFit="1" customWidth="1"/>
    <col min="57" max="57" width="13.33203125" bestFit="1" customWidth="1"/>
  </cols>
  <sheetData>
    <row r="1" spans="1:59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</row>
    <row r="2" spans="1:59" ht="69" x14ac:dyDescent="0.25">
      <c r="A2" s="1"/>
      <c r="B2" s="1"/>
      <c r="C2" s="1"/>
      <c r="D2" s="56" t="s">
        <v>183</v>
      </c>
      <c r="E2" s="56"/>
      <c r="F2" s="56"/>
      <c r="G2" s="5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37" t="s">
        <v>119</v>
      </c>
      <c r="AM2" s="37" t="s">
        <v>211</v>
      </c>
      <c r="AN2" s="37" t="s">
        <v>120</v>
      </c>
      <c r="AO2" s="37" t="s">
        <v>121</v>
      </c>
      <c r="AP2" s="38" t="s">
        <v>130</v>
      </c>
      <c r="AQ2" s="38"/>
      <c r="AR2" s="37" t="s">
        <v>122</v>
      </c>
      <c r="AS2" s="37" t="s">
        <v>123</v>
      </c>
      <c r="AT2" s="37" t="s">
        <v>142</v>
      </c>
      <c r="AU2" s="49" t="s">
        <v>124</v>
      </c>
      <c r="AV2" s="37" t="s">
        <v>135</v>
      </c>
      <c r="AW2" s="37" t="s">
        <v>136</v>
      </c>
      <c r="AX2" s="37" t="s">
        <v>137</v>
      </c>
      <c r="AY2" s="37" t="s">
        <v>138</v>
      </c>
      <c r="AZ2" s="39" t="s">
        <v>134</v>
      </c>
      <c r="BA2" s="39" t="s">
        <v>139</v>
      </c>
      <c r="BB2" s="39" t="s">
        <v>140</v>
      </c>
      <c r="BC2" s="39" t="s">
        <v>141</v>
      </c>
      <c r="BD2" s="37" t="s">
        <v>125</v>
      </c>
      <c r="BE2" s="37" t="s">
        <v>126</v>
      </c>
      <c r="BF2" s="3"/>
      <c r="BG2" s="3"/>
    </row>
    <row r="3" spans="1:59" x14ac:dyDescent="0.25">
      <c r="A3" s="57" t="s">
        <v>1</v>
      </c>
      <c r="B3" s="57" t="s">
        <v>184</v>
      </c>
      <c r="C3" s="57" t="s">
        <v>185</v>
      </c>
      <c r="D3" s="57" t="s">
        <v>186</v>
      </c>
      <c r="E3" s="57" t="s">
        <v>187</v>
      </c>
      <c r="F3" s="57" t="s">
        <v>188</v>
      </c>
      <c r="G3" s="57" t="s">
        <v>189</v>
      </c>
      <c r="H3" s="57" t="s">
        <v>191</v>
      </c>
      <c r="I3" s="59" t="s">
        <v>192</v>
      </c>
      <c r="J3" s="60"/>
      <c r="K3" s="60"/>
      <c r="L3" s="61"/>
      <c r="M3" s="59" t="s">
        <v>197</v>
      </c>
      <c r="N3" s="60"/>
      <c r="O3" s="60"/>
      <c r="P3" s="60"/>
      <c r="Q3" s="61"/>
      <c r="R3" s="59" t="s">
        <v>198</v>
      </c>
      <c r="S3" s="60"/>
      <c r="T3" s="60"/>
      <c r="U3" s="60"/>
      <c r="V3" s="61"/>
      <c r="W3" s="59" t="s">
        <v>199</v>
      </c>
      <c r="X3" s="60"/>
      <c r="Y3" s="60"/>
      <c r="Z3" s="60"/>
      <c r="AA3" s="61"/>
      <c r="AB3" s="59" t="s">
        <v>200</v>
      </c>
      <c r="AC3" s="60"/>
      <c r="AD3" s="60"/>
      <c r="AE3" s="61"/>
      <c r="AF3" s="59" t="s">
        <v>201</v>
      </c>
      <c r="AG3" s="60"/>
      <c r="AH3" s="61"/>
      <c r="AI3" s="59" t="s">
        <v>204</v>
      </c>
      <c r="AJ3" s="60"/>
      <c r="AK3" s="60"/>
      <c r="AL3" s="38"/>
      <c r="AM3" s="38"/>
      <c r="AN3" s="38"/>
      <c r="AO3" s="38"/>
      <c r="AP3" s="38"/>
      <c r="AQ3" s="38"/>
      <c r="AR3" s="38"/>
      <c r="AS3" s="38"/>
      <c r="AT3" s="38"/>
      <c r="AU3" s="39"/>
      <c r="AV3" s="38"/>
      <c r="AW3" s="38"/>
      <c r="AX3" s="38"/>
      <c r="AY3" s="38"/>
      <c r="AZ3" s="39"/>
      <c r="BA3" s="39"/>
      <c r="BB3" s="39"/>
      <c r="BC3" s="39"/>
      <c r="BD3" s="38"/>
      <c r="BE3" s="38"/>
    </row>
    <row r="4" spans="1:59" x14ac:dyDescent="0.25">
      <c r="A4" s="58"/>
      <c r="B4" s="58"/>
      <c r="C4" s="58"/>
      <c r="D4" s="58"/>
      <c r="E4" s="58"/>
      <c r="F4" s="58"/>
      <c r="G4" s="58"/>
      <c r="H4" s="58"/>
      <c r="I4" s="2" t="s">
        <v>193</v>
      </c>
      <c r="J4" s="2" t="s">
        <v>194</v>
      </c>
      <c r="K4" s="2" t="s">
        <v>195</v>
      </c>
      <c r="L4" s="2" t="s">
        <v>196</v>
      </c>
      <c r="M4" s="2" t="s">
        <v>2</v>
      </c>
      <c r="N4" s="2" t="s">
        <v>205</v>
      </c>
      <c r="O4" s="2" t="s">
        <v>206</v>
      </c>
      <c r="P4" s="2" t="s">
        <v>207</v>
      </c>
      <c r="Q4" s="2" t="s">
        <v>196</v>
      </c>
      <c r="R4" s="2" t="s">
        <v>2</v>
      </c>
      <c r="S4" s="2" t="s">
        <v>208</v>
      </c>
      <c r="T4" s="2" t="s">
        <v>206</v>
      </c>
      <c r="U4" s="2" t="s">
        <v>209</v>
      </c>
      <c r="V4" s="2" t="s">
        <v>196</v>
      </c>
      <c r="W4" s="2" t="s">
        <v>2</v>
      </c>
      <c r="X4" s="2" t="s">
        <v>208</v>
      </c>
      <c r="Y4" s="2" t="s">
        <v>206</v>
      </c>
      <c r="Z4" s="2" t="s">
        <v>210</v>
      </c>
      <c r="AA4" s="2" t="s">
        <v>196</v>
      </c>
      <c r="AB4" s="2" t="s">
        <v>2</v>
      </c>
      <c r="AC4" s="2" t="s">
        <v>3</v>
      </c>
      <c r="AD4" s="2" t="s">
        <v>4</v>
      </c>
      <c r="AE4" s="2" t="s">
        <v>196</v>
      </c>
      <c r="AF4" s="2" t="s">
        <v>202</v>
      </c>
      <c r="AG4" s="2" t="s">
        <v>203</v>
      </c>
      <c r="AH4" s="2" t="s">
        <v>196</v>
      </c>
      <c r="AI4" s="2" t="s">
        <v>202</v>
      </c>
      <c r="AJ4" s="2" t="s">
        <v>203</v>
      </c>
      <c r="AK4" s="2" t="s">
        <v>196</v>
      </c>
      <c r="AL4" s="38"/>
      <c r="AM4" s="38"/>
      <c r="AN4" s="38"/>
      <c r="AO4" s="38"/>
      <c r="AP4" s="38"/>
      <c r="AQ4" s="38"/>
      <c r="AR4" s="38"/>
      <c r="AS4" s="38"/>
      <c r="AT4" s="38"/>
      <c r="AU4" s="39"/>
      <c r="AV4" s="38"/>
      <c r="AW4" s="38"/>
      <c r="AX4" s="38"/>
      <c r="AY4" s="38"/>
      <c r="AZ4" s="39"/>
      <c r="BA4" s="39"/>
      <c r="BB4" s="39"/>
      <c r="BC4" s="39"/>
      <c r="BD4" s="38"/>
      <c r="BE4" s="38"/>
    </row>
    <row r="5" spans="1:59" s="7" customFormat="1" x14ac:dyDescent="0.25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190</v>
      </c>
      <c r="H5" s="5">
        <v>6720</v>
      </c>
      <c r="I5" s="6">
        <v>9391.86</v>
      </c>
      <c r="J5" s="6">
        <v>-8284.5300000000007</v>
      </c>
      <c r="K5" s="6">
        <v>310.01</v>
      </c>
      <c r="L5" s="6">
        <v>1417.34</v>
      </c>
      <c r="M5" s="6">
        <v>0</v>
      </c>
      <c r="N5" s="6">
        <v>281.58</v>
      </c>
      <c r="O5" s="6">
        <v>241.73</v>
      </c>
      <c r="P5" s="6">
        <v>0</v>
      </c>
      <c r="Q5" s="6">
        <v>523.30999999999995</v>
      </c>
      <c r="R5" s="6">
        <v>0</v>
      </c>
      <c r="S5" s="6">
        <v>3331.1</v>
      </c>
      <c r="T5" s="6">
        <v>-2372.11</v>
      </c>
      <c r="U5" s="6">
        <v>0</v>
      </c>
      <c r="V5" s="6">
        <v>958.99</v>
      </c>
      <c r="W5" s="6">
        <v>0</v>
      </c>
      <c r="X5" s="6">
        <v>2087.9</v>
      </c>
      <c r="Y5" s="6">
        <v>-984.67</v>
      </c>
      <c r="Z5" s="6">
        <v>0</v>
      </c>
      <c r="AA5" s="6">
        <v>1103.23</v>
      </c>
      <c r="AB5" s="6">
        <v>0</v>
      </c>
      <c r="AC5" s="6">
        <v>0</v>
      </c>
      <c r="AD5" s="6">
        <v>0</v>
      </c>
      <c r="AE5" s="6">
        <v>0</v>
      </c>
      <c r="AF5" s="6">
        <v>15092.44</v>
      </c>
      <c r="AG5" s="6">
        <v>-11089.57</v>
      </c>
      <c r="AH5" s="6">
        <v>4002.87</v>
      </c>
      <c r="AI5" s="5">
        <v>2.2458999999999998</v>
      </c>
      <c r="AJ5" s="5">
        <v>-1.6501999999999999</v>
      </c>
      <c r="AK5" s="34">
        <v>0.59570000000000001</v>
      </c>
      <c r="AL5" s="38" t="s">
        <v>128</v>
      </c>
      <c r="AM5" s="38">
        <f>VLOOKUP(C5,[1]sale_order_list!$A$64:$B$85,2,0)</f>
        <v>2560</v>
      </c>
      <c r="AN5" s="38">
        <f t="shared" ref="AN5:AN55" si="0">IF(H5&lt;AM5,H5,AM5)</f>
        <v>2560</v>
      </c>
      <c r="AO5" s="38">
        <f>VLOOKUP(C5,[2]销售订单列表!$H$1:$R$65536,11,0)</f>
        <v>4.78</v>
      </c>
      <c r="AP5" s="38" t="str">
        <f>VLOOKUP(C5,[3]客户价格表列表!$E$1:$F$65536,2,0)</f>
        <v>考泰斯（上海）塑料技术有限公司Kautex(Shanghai) Plastic Technology Co,ltd</v>
      </c>
      <c r="AQ5" s="38"/>
      <c r="AR5" s="52" t="s">
        <v>127</v>
      </c>
      <c r="AS5" s="38">
        <f>IF(AR5="Y",AM5,0)</f>
        <v>2560</v>
      </c>
      <c r="AT5" s="40" t="str">
        <f>IF(AS5=0,"N",IF(AS5&lt;AM5,"Y","N"))</f>
        <v>N</v>
      </c>
      <c r="AU5" s="39">
        <f t="shared" ref="AU5:AU55" si="1">AS5*AO5</f>
        <v>12236.800000000001</v>
      </c>
      <c r="AV5" s="41">
        <f t="shared" ref="AV5:AV23" si="2">L5/H5</f>
        <v>0.21091369047619046</v>
      </c>
      <c r="AW5" s="41">
        <f t="shared" ref="AW5:AW23" si="3">Q5/H5</f>
        <v>7.7873511904761897E-2</v>
      </c>
      <c r="AX5" s="41">
        <f t="shared" ref="AX5:AX23" si="4">AA5/H5</f>
        <v>0.16417113095238095</v>
      </c>
      <c r="AY5" s="41">
        <f t="shared" ref="AY5:AY23" si="5">V5/H5</f>
        <v>0.14270684523809524</v>
      </c>
      <c r="AZ5" s="39">
        <f t="shared" ref="AZ5:AZ31" si="6">$AS5*AV5</f>
        <v>539.93904761904764</v>
      </c>
      <c r="BA5" s="39">
        <f t="shared" ref="BA5:BA31" si="7">$AS5*AW5</f>
        <v>199.35619047619045</v>
      </c>
      <c r="BB5" s="39">
        <f t="shared" ref="BB5:BB31" si="8">$AS5*AX5</f>
        <v>420.27809523809526</v>
      </c>
      <c r="BC5" s="39">
        <f t="shared" ref="BC5:BC31" si="9">$AS5*AY5</f>
        <v>365.32952380952383</v>
      </c>
      <c r="BD5" s="42">
        <f>H5-AS5</f>
        <v>4160</v>
      </c>
      <c r="BE5" s="42">
        <f>AH5-AZ5-BA5-BB5-BC5</f>
        <v>2477.9671428571428</v>
      </c>
    </row>
    <row r="6" spans="1:59" s="7" customFormat="1" x14ac:dyDescent="0.25">
      <c r="A6" s="4" t="s">
        <v>5</v>
      </c>
      <c r="B6" s="4" t="s">
        <v>6</v>
      </c>
      <c r="C6" s="4" t="s">
        <v>144</v>
      </c>
      <c r="D6" s="4" t="s">
        <v>11</v>
      </c>
      <c r="E6" s="4" t="s">
        <v>9</v>
      </c>
      <c r="F6" s="4" t="s">
        <v>10</v>
      </c>
      <c r="G6" s="4" t="s">
        <v>212</v>
      </c>
      <c r="H6" s="5">
        <v>1200</v>
      </c>
      <c r="I6" s="6">
        <v>4174.5600000000004</v>
      </c>
      <c r="J6" s="6">
        <v>10.26</v>
      </c>
      <c r="K6" s="6">
        <v>-89.89</v>
      </c>
      <c r="L6" s="6">
        <v>4094.93</v>
      </c>
      <c r="M6" s="6">
        <v>0</v>
      </c>
      <c r="N6" s="6">
        <v>78.010000000000005</v>
      </c>
      <c r="O6" s="6">
        <v>115.92</v>
      </c>
      <c r="P6" s="6">
        <v>0</v>
      </c>
      <c r="Q6" s="6">
        <v>193.93</v>
      </c>
      <c r="R6" s="6">
        <v>0</v>
      </c>
      <c r="S6" s="6">
        <v>923.04</v>
      </c>
      <c r="T6" s="6">
        <v>-586.63</v>
      </c>
      <c r="U6" s="6">
        <v>0</v>
      </c>
      <c r="V6" s="6">
        <v>336.41</v>
      </c>
      <c r="W6" s="6">
        <v>0</v>
      </c>
      <c r="X6" s="6">
        <v>578.52</v>
      </c>
      <c r="Y6" s="6">
        <v>-105.5</v>
      </c>
      <c r="Z6" s="6">
        <v>0</v>
      </c>
      <c r="AA6" s="6">
        <v>473.02</v>
      </c>
      <c r="AB6" s="6">
        <v>0</v>
      </c>
      <c r="AC6" s="6">
        <v>0</v>
      </c>
      <c r="AD6" s="6">
        <v>0</v>
      </c>
      <c r="AE6" s="6">
        <v>0</v>
      </c>
      <c r="AF6" s="6">
        <v>5754.13</v>
      </c>
      <c r="AG6" s="6">
        <v>-655.84</v>
      </c>
      <c r="AH6" s="6">
        <v>5098.29</v>
      </c>
      <c r="AI6" s="5">
        <v>4.7950999999999997</v>
      </c>
      <c r="AJ6" s="5">
        <v>-0.54649999999999999</v>
      </c>
      <c r="AK6" s="34">
        <v>4.2485999999999997</v>
      </c>
      <c r="AL6" s="38" t="s">
        <v>213</v>
      </c>
      <c r="AM6" s="38">
        <f>VLOOKUP(C6,[1]sale_order_list!$A$64:$B$85,2,0)</f>
        <v>2400</v>
      </c>
      <c r="AN6" s="38">
        <f t="shared" si="0"/>
        <v>1200</v>
      </c>
      <c r="AO6" s="38">
        <f>VLOOKUP(C6,[2]销售订单列表!$H$1:$R$65536,11,0)</f>
        <v>10.64</v>
      </c>
      <c r="AP6" s="38" t="str">
        <f>VLOOKUP(C6,[3]客户价格表列表!$E$1:$F$65536,2,0)</f>
        <v>考泰斯（上海）塑料技术有限公司Kautex(Shanghai) Plastic Technology Co,ltd</v>
      </c>
      <c r="AQ6" s="38"/>
      <c r="AR6" s="52" t="s">
        <v>127</v>
      </c>
      <c r="AS6" s="38">
        <f t="shared" ref="AS6:AS31" si="10">IF(AR6="Y",AN6,0)</f>
        <v>1200</v>
      </c>
      <c r="AT6" s="40" t="str">
        <f t="shared" ref="AT6:AT33" si="11">IF(AS6=0,"N",IF(AS6&lt;AM6,"Y","N"))</f>
        <v>Y</v>
      </c>
      <c r="AU6" s="39">
        <f t="shared" si="1"/>
        <v>12768</v>
      </c>
      <c r="AV6" s="41">
        <f t="shared" si="2"/>
        <v>3.4124416666666666</v>
      </c>
      <c r="AW6" s="41">
        <f t="shared" si="3"/>
        <v>0.16160833333333333</v>
      </c>
      <c r="AX6" s="41">
        <f t="shared" si="4"/>
        <v>0.39418333333333333</v>
      </c>
      <c r="AY6" s="41">
        <f t="shared" si="5"/>
        <v>0.28034166666666671</v>
      </c>
      <c r="AZ6" s="39">
        <f t="shared" si="6"/>
        <v>4094.93</v>
      </c>
      <c r="BA6" s="39">
        <f t="shared" si="7"/>
        <v>193.92999999999998</v>
      </c>
      <c r="BB6" s="39">
        <f t="shared" si="8"/>
        <v>473.02</v>
      </c>
      <c r="BC6" s="39">
        <f t="shared" si="9"/>
        <v>336.41000000000008</v>
      </c>
      <c r="BD6" s="42">
        <f t="shared" ref="BD6:BD50" si="12">H6-AS6</f>
        <v>0</v>
      </c>
      <c r="BE6" s="42">
        <f t="shared" ref="BE6:BE50" si="13">AH6-AZ6-BA6-BB6-BC6</f>
        <v>0</v>
      </c>
    </row>
    <row r="7" spans="1:59" s="7" customFormat="1" x14ac:dyDescent="0.25">
      <c r="A7" s="4" t="s">
        <v>5</v>
      </c>
      <c r="B7" s="4" t="s">
        <v>6</v>
      </c>
      <c r="C7" s="4" t="s">
        <v>145</v>
      </c>
      <c r="D7" s="4" t="s">
        <v>12</v>
      </c>
      <c r="E7" s="4" t="s">
        <v>9</v>
      </c>
      <c r="F7" s="4" t="s">
        <v>10</v>
      </c>
      <c r="G7" s="4" t="s">
        <v>214</v>
      </c>
      <c r="H7" s="5">
        <v>1200</v>
      </c>
      <c r="I7" s="6">
        <v>3645.36</v>
      </c>
      <c r="J7" s="6">
        <v>-3190.26</v>
      </c>
      <c r="K7" s="6">
        <v>65.67</v>
      </c>
      <c r="L7" s="6">
        <v>520.77</v>
      </c>
      <c r="M7" s="6">
        <v>0</v>
      </c>
      <c r="N7" s="6">
        <v>53.53</v>
      </c>
      <c r="O7" s="6">
        <v>82.75</v>
      </c>
      <c r="P7" s="6">
        <v>0</v>
      </c>
      <c r="Q7" s="6">
        <v>136.28</v>
      </c>
      <c r="R7" s="6">
        <v>0</v>
      </c>
      <c r="S7" s="6">
        <v>633.6</v>
      </c>
      <c r="T7" s="6">
        <v>-406.41</v>
      </c>
      <c r="U7" s="6">
        <v>0</v>
      </c>
      <c r="V7" s="6">
        <v>227.19</v>
      </c>
      <c r="W7" s="6">
        <v>0</v>
      </c>
      <c r="X7" s="6">
        <v>397.07</v>
      </c>
      <c r="Y7" s="6">
        <v>-67.459999999999994</v>
      </c>
      <c r="Z7" s="6">
        <v>0</v>
      </c>
      <c r="AA7" s="6">
        <v>329.61</v>
      </c>
      <c r="AB7" s="6">
        <v>0</v>
      </c>
      <c r="AC7" s="6">
        <v>0</v>
      </c>
      <c r="AD7" s="6">
        <v>0</v>
      </c>
      <c r="AE7" s="6">
        <v>0</v>
      </c>
      <c r="AF7" s="6">
        <v>4729.5600000000004</v>
      </c>
      <c r="AG7" s="6">
        <v>-3515.71</v>
      </c>
      <c r="AH7" s="6">
        <v>1213.8499999999999</v>
      </c>
      <c r="AI7" s="5">
        <v>3.9413</v>
      </c>
      <c r="AJ7" s="5">
        <v>-2.9298000000000002</v>
      </c>
      <c r="AK7" s="34">
        <v>1.0115000000000001</v>
      </c>
      <c r="AL7" s="38" t="s">
        <v>213</v>
      </c>
      <c r="AM7" s="38">
        <f>VLOOKUP(C7,[1]sale_order_list!$A$64:$B$85,2,0)</f>
        <v>2520</v>
      </c>
      <c r="AN7" s="38">
        <f t="shared" si="0"/>
        <v>1200</v>
      </c>
      <c r="AO7" s="38">
        <f>VLOOKUP(C7,[2]销售订单列表!$H$1:$R$65536,11,0)</f>
        <v>7.42</v>
      </c>
      <c r="AP7" s="38" t="str">
        <f>VLOOKUP(C7,[3]客户价格表列表!$E$1:$F$65536,2,0)</f>
        <v>考泰斯（上海）塑料技术有限公司Kautex(Shanghai) Plastic Technology Co,ltd</v>
      </c>
      <c r="AQ7" s="38"/>
      <c r="AR7" s="52" t="s">
        <v>127</v>
      </c>
      <c r="AS7" s="38">
        <f t="shared" si="10"/>
        <v>1200</v>
      </c>
      <c r="AT7" s="40" t="str">
        <f t="shared" si="11"/>
        <v>Y</v>
      </c>
      <c r="AU7" s="39">
        <f t="shared" si="1"/>
        <v>8904</v>
      </c>
      <c r="AV7" s="41">
        <f t="shared" si="2"/>
        <v>0.433975</v>
      </c>
      <c r="AW7" s="41">
        <f t="shared" si="3"/>
        <v>0.11356666666666666</v>
      </c>
      <c r="AX7" s="41">
        <f t="shared" si="4"/>
        <v>0.274675</v>
      </c>
      <c r="AY7" s="41">
        <f t="shared" si="5"/>
        <v>0.18932499999999999</v>
      </c>
      <c r="AZ7" s="39">
        <f t="shared" si="6"/>
        <v>520.77</v>
      </c>
      <c r="BA7" s="39">
        <f t="shared" si="7"/>
        <v>136.28</v>
      </c>
      <c r="BB7" s="39">
        <f t="shared" si="8"/>
        <v>329.61</v>
      </c>
      <c r="BC7" s="39">
        <f t="shared" si="9"/>
        <v>227.19</v>
      </c>
      <c r="BD7" s="42">
        <f t="shared" si="12"/>
        <v>0</v>
      </c>
      <c r="BE7" s="42">
        <f t="shared" si="13"/>
        <v>0</v>
      </c>
    </row>
    <row r="8" spans="1:59" s="7" customFormat="1" x14ac:dyDescent="0.25">
      <c r="A8" s="4" t="s">
        <v>5</v>
      </c>
      <c r="B8" s="4" t="s">
        <v>6</v>
      </c>
      <c r="C8" s="4" t="s">
        <v>146</v>
      </c>
      <c r="D8" s="4" t="s">
        <v>13</v>
      </c>
      <c r="E8" s="4" t="s">
        <v>9</v>
      </c>
      <c r="F8" s="4" t="s">
        <v>10</v>
      </c>
      <c r="G8" s="4" t="s">
        <v>190</v>
      </c>
      <c r="H8" s="5">
        <v>1200</v>
      </c>
      <c r="I8" s="6">
        <v>3645.36</v>
      </c>
      <c r="J8" s="6">
        <v>-3156.13</v>
      </c>
      <c r="K8" s="6">
        <v>137.96</v>
      </c>
      <c r="L8" s="6">
        <v>627.19000000000005</v>
      </c>
      <c r="M8" s="6">
        <v>0</v>
      </c>
      <c r="N8" s="6">
        <v>53.53</v>
      </c>
      <c r="O8" s="6">
        <v>81.16</v>
      </c>
      <c r="P8" s="6">
        <v>0</v>
      </c>
      <c r="Q8" s="6">
        <v>134.69</v>
      </c>
      <c r="R8" s="6">
        <v>0</v>
      </c>
      <c r="S8" s="6">
        <v>633.6</v>
      </c>
      <c r="T8" s="6">
        <v>-385.72</v>
      </c>
      <c r="U8" s="6">
        <v>0</v>
      </c>
      <c r="V8" s="6">
        <v>247.88</v>
      </c>
      <c r="W8" s="6">
        <v>0</v>
      </c>
      <c r="X8" s="6">
        <v>397.07</v>
      </c>
      <c r="Y8" s="6">
        <v>-60.67</v>
      </c>
      <c r="Z8" s="6">
        <v>0</v>
      </c>
      <c r="AA8" s="6">
        <v>336.4</v>
      </c>
      <c r="AB8" s="6">
        <v>0</v>
      </c>
      <c r="AC8" s="6">
        <v>0</v>
      </c>
      <c r="AD8" s="6">
        <v>0</v>
      </c>
      <c r="AE8" s="6">
        <v>0</v>
      </c>
      <c r="AF8" s="6">
        <v>4729.5600000000004</v>
      </c>
      <c r="AG8" s="6">
        <v>-3383.4</v>
      </c>
      <c r="AH8" s="6">
        <v>1346.16</v>
      </c>
      <c r="AI8" s="5">
        <v>3.9413</v>
      </c>
      <c r="AJ8" s="5">
        <v>-2.8195000000000001</v>
      </c>
      <c r="AK8" s="34">
        <v>1.1217999999999999</v>
      </c>
      <c r="AL8" s="38" t="s">
        <v>128</v>
      </c>
      <c r="AM8" s="38">
        <f>VLOOKUP(C8,[1]sale_order_list!$A$64:$B$85,2,0)</f>
        <v>2520</v>
      </c>
      <c r="AN8" s="38">
        <f t="shared" si="0"/>
        <v>1200</v>
      </c>
      <c r="AO8" s="38">
        <f>VLOOKUP(C8,[2]销售订单列表!$H$1:$R$65536,11,0)</f>
        <v>7.42</v>
      </c>
      <c r="AP8" s="38" t="str">
        <f>VLOOKUP(C8,[3]客户价格表列表!$E$1:$F$65536,2,0)</f>
        <v>考泰斯（上海）塑料技术有限公司Kautex(Shanghai) Plastic Technology Co,ltd</v>
      </c>
      <c r="AQ8" s="38"/>
      <c r="AR8" s="52" t="s">
        <v>127</v>
      </c>
      <c r="AS8" s="38">
        <f t="shared" si="10"/>
        <v>1200</v>
      </c>
      <c r="AT8" s="40" t="str">
        <f t="shared" si="11"/>
        <v>Y</v>
      </c>
      <c r="AU8" s="39">
        <f t="shared" si="1"/>
        <v>8904</v>
      </c>
      <c r="AV8" s="41">
        <f t="shared" si="2"/>
        <v>0.52265833333333334</v>
      </c>
      <c r="AW8" s="41">
        <f t="shared" si="3"/>
        <v>0.11224166666666667</v>
      </c>
      <c r="AX8" s="41">
        <f t="shared" si="4"/>
        <v>0.28033333333333332</v>
      </c>
      <c r="AY8" s="41">
        <f t="shared" si="5"/>
        <v>0.20656666666666668</v>
      </c>
      <c r="AZ8" s="39">
        <f t="shared" si="6"/>
        <v>627.19000000000005</v>
      </c>
      <c r="BA8" s="39">
        <f t="shared" si="7"/>
        <v>134.69</v>
      </c>
      <c r="BB8" s="39">
        <f t="shared" si="8"/>
        <v>336.4</v>
      </c>
      <c r="BC8" s="39">
        <f t="shared" si="9"/>
        <v>247.88000000000002</v>
      </c>
      <c r="BD8" s="42">
        <f t="shared" si="12"/>
        <v>0</v>
      </c>
      <c r="BE8" s="42">
        <f t="shared" si="13"/>
        <v>0</v>
      </c>
    </row>
    <row r="9" spans="1:59" s="7" customFormat="1" x14ac:dyDescent="0.25">
      <c r="A9" s="4" t="s">
        <v>5</v>
      </c>
      <c r="B9" s="4" t="s">
        <v>6</v>
      </c>
      <c r="C9" s="4" t="s">
        <v>14</v>
      </c>
      <c r="D9" s="4" t="s">
        <v>15</v>
      </c>
      <c r="E9" s="4" t="s">
        <v>9</v>
      </c>
      <c r="F9" s="4" t="s">
        <v>10</v>
      </c>
      <c r="G9" s="4" t="s">
        <v>212</v>
      </c>
      <c r="H9" s="5">
        <v>2700</v>
      </c>
      <c r="I9" s="6">
        <v>25978.3</v>
      </c>
      <c r="J9" s="6">
        <v>93.09</v>
      </c>
      <c r="K9" s="6">
        <v>-1147.08</v>
      </c>
      <c r="L9" s="6">
        <v>24924.31</v>
      </c>
      <c r="M9" s="6">
        <v>0</v>
      </c>
      <c r="N9" s="6">
        <v>318.05</v>
      </c>
      <c r="O9" s="6">
        <v>501.77</v>
      </c>
      <c r="P9" s="6">
        <v>0</v>
      </c>
      <c r="Q9" s="6">
        <v>819.82</v>
      </c>
      <c r="R9" s="6">
        <v>0</v>
      </c>
      <c r="S9" s="6">
        <v>3764.62</v>
      </c>
      <c r="T9" s="6">
        <v>-2616.29</v>
      </c>
      <c r="U9" s="6">
        <v>0</v>
      </c>
      <c r="V9" s="6">
        <v>1148.33</v>
      </c>
      <c r="W9" s="6">
        <v>0</v>
      </c>
      <c r="X9" s="6">
        <v>2359.2600000000002</v>
      </c>
      <c r="Y9" s="6">
        <v>-531.77</v>
      </c>
      <c r="Z9" s="6">
        <v>0</v>
      </c>
      <c r="AA9" s="6">
        <v>1827.49</v>
      </c>
      <c r="AB9" s="6">
        <v>0</v>
      </c>
      <c r="AC9" s="6">
        <v>0</v>
      </c>
      <c r="AD9" s="6">
        <v>0</v>
      </c>
      <c r="AE9" s="6">
        <v>0</v>
      </c>
      <c r="AF9" s="6">
        <v>32420.23</v>
      </c>
      <c r="AG9" s="6">
        <v>-3700.28</v>
      </c>
      <c r="AH9" s="6">
        <v>28719.95</v>
      </c>
      <c r="AI9" s="5">
        <v>12.0075</v>
      </c>
      <c r="AJ9" s="5">
        <v>-1.3705000000000001</v>
      </c>
      <c r="AK9" s="34">
        <v>10.637</v>
      </c>
      <c r="AL9" s="38" t="s">
        <v>213</v>
      </c>
      <c r="AM9" s="38">
        <f>VLOOKUP(C9,[1]sale_order_list!$A$64:$B$85,2,0)</f>
        <v>4140</v>
      </c>
      <c r="AN9" s="38">
        <f t="shared" si="0"/>
        <v>2700</v>
      </c>
      <c r="AO9" s="38">
        <f>VLOOKUP(C9,[2]销售订单列表!$H$1:$R$65536,11,0)</f>
        <v>18.149999999999999</v>
      </c>
      <c r="AP9" s="38" t="str">
        <f>VLOOKUP(C9,[3]客户价格表列表!$E$1:$F$65536,2,0)</f>
        <v>考泰斯（上海）塑料技术有限公司Kautex(Shanghai) Plastic Technology Co,ltd</v>
      </c>
      <c r="AQ9" s="38"/>
      <c r="AR9" s="52" t="s">
        <v>127</v>
      </c>
      <c r="AS9" s="38">
        <f t="shared" si="10"/>
        <v>2700</v>
      </c>
      <c r="AT9" s="40" t="str">
        <f t="shared" si="11"/>
        <v>Y</v>
      </c>
      <c r="AU9" s="39">
        <f t="shared" si="1"/>
        <v>49004.999999999993</v>
      </c>
      <c r="AV9" s="41">
        <f t="shared" si="2"/>
        <v>9.2312259259259264</v>
      </c>
      <c r="AW9" s="41">
        <f t="shared" si="3"/>
        <v>0.30363703703703704</v>
      </c>
      <c r="AX9" s="41">
        <f t="shared" si="4"/>
        <v>0.6768481481481482</v>
      </c>
      <c r="AY9" s="41">
        <f t="shared" si="5"/>
        <v>0.42530740740740736</v>
      </c>
      <c r="AZ9" s="39">
        <f t="shared" si="6"/>
        <v>24924.31</v>
      </c>
      <c r="BA9" s="39">
        <f t="shared" si="7"/>
        <v>819.82</v>
      </c>
      <c r="BB9" s="39">
        <f t="shared" si="8"/>
        <v>1827.4900000000002</v>
      </c>
      <c r="BC9" s="39">
        <f t="shared" si="9"/>
        <v>1148.33</v>
      </c>
      <c r="BD9" s="42">
        <f t="shared" si="12"/>
        <v>0</v>
      </c>
      <c r="BE9" s="42">
        <f t="shared" si="13"/>
        <v>0</v>
      </c>
    </row>
    <row r="10" spans="1:59" s="7" customFormat="1" x14ac:dyDescent="0.25">
      <c r="A10" s="4" t="s">
        <v>5</v>
      </c>
      <c r="B10" s="4" t="s">
        <v>6</v>
      </c>
      <c r="C10" s="4" t="s">
        <v>147</v>
      </c>
      <c r="D10" s="4" t="s">
        <v>16</v>
      </c>
      <c r="E10" s="4" t="s">
        <v>17</v>
      </c>
      <c r="F10" s="4" t="s">
        <v>10</v>
      </c>
      <c r="G10" s="4" t="s">
        <v>190</v>
      </c>
      <c r="H10" s="5">
        <v>364</v>
      </c>
      <c r="I10" s="6">
        <v>7428.38</v>
      </c>
      <c r="J10" s="6">
        <v>347.16</v>
      </c>
      <c r="K10" s="6">
        <v>-1292.73</v>
      </c>
      <c r="L10" s="6">
        <v>6482.81</v>
      </c>
      <c r="M10" s="6">
        <v>7.0000000000000007E-2</v>
      </c>
      <c r="N10" s="6">
        <v>194.15</v>
      </c>
      <c r="O10" s="6">
        <v>226.28</v>
      </c>
      <c r="P10" s="6">
        <v>-6.24</v>
      </c>
      <c r="Q10" s="6">
        <v>414.26</v>
      </c>
      <c r="R10" s="6">
        <v>3.36</v>
      </c>
      <c r="S10" s="6">
        <v>4524.76</v>
      </c>
      <c r="T10" s="6">
        <v>-3678.03</v>
      </c>
      <c r="U10" s="6">
        <v>-107.89</v>
      </c>
      <c r="V10" s="6">
        <v>742.2</v>
      </c>
      <c r="W10" s="6">
        <v>2.12</v>
      </c>
      <c r="X10" s="6">
        <v>2835.53</v>
      </c>
      <c r="Y10" s="6">
        <v>-1762.32</v>
      </c>
      <c r="Z10" s="6">
        <v>-67.62</v>
      </c>
      <c r="AA10" s="6">
        <v>1007.71</v>
      </c>
      <c r="AB10" s="6">
        <v>0</v>
      </c>
      <c r="AC10" s="6">
        <v>0</v>
      </c>
      <c r="AD10" s="6">
        <v>0</v>
      </c>
      <c r="AE10" s="6">
        <v>0</v>
      </c>
      <c r="AF10" s="6">
        <v>14982.82</v>
      </c>
      <c r="AG10" s="6">
        <v>-6335.84</v>
      </c>
      <c r="AH10" s="6">
        <v>8646.98</v>
      </c>
      <c r="AI10" s="5">
        <v>41.1616</v>
      </c>
      <c r="AJ10" s="5">
        <v>-17.406199999999998</v>
      </c>
      <c r="AK10" s="34">
        <v>23.755400000000002</v>
      </c>
      <c r="AL10" s="38" t="s">
        <v>128</v>
      </c>
      <c r="AM10" s="38">
        <v>0</v>
      </c>
      <c r="AN10" s="38">
        <f t="shared" si="0"/>
        <v>0</v>
      </c>
      <c r="AO10" s="38">
        <f>VLOOKUP(C10,[2]销售订单列表!$H$1:$R$65536,11,0)</f>
        <v>45.44</v>
      </c>
      <c r="AP10" s="38" t="str">
        <f>VLOOKUP(C10,[3]客户价格表列表!$E$1:$F$65536,2,0)</f>
        <v>考泰斯（武汉）塑料技术有限公司Kautex(Wuhan) Plastic Technology Co.,Ltd.</v>
      </c>
      <c r="AQ10" s="38"/>
      <c r="AR10" s="52" t="s">
        <v>127</v>
      </c>
      <c r="AS10" s="38">
        <f t="shared" si="10"/>
        <v>0</v>
      </c>
      <c r="AT10" s="40" t="str">
        <f t="shared" si="11"/>
        <v>N</v>
      </c>
      <c r="AU10" s="39">
        <f t="shared" si="1"/>
        <v>0</v>
      </c>
      <c r="AV10" s="41">
        <f t="shared" si="2"/>
        <v>17.809917582417583</v>
      </c>
      <c r="AW10" s="41">
        <f t="shared" si="3"/>
        <v>1.138076923076923</v>
      </c>
      <c r="AX10" s="41">
        <f t="shared" si="4"/>
        <v>2.7684340659340658</v>
      </c>
      <c r="AY10" s="41">
        <f t="shared" si="5"/>
        <v>2.0390109890109893</v>
      </c>
      <c r="AZ10" s="39">
        <f t="shared" si="6"/>
        <v>0</v>
      </c>
      <c r="BA10" s="39">
        <f t="shared" si="7"/>
        <v>0</v>
      </c>
      <c r="BB10" s="39">
        <f t="shared" si="8"/>
        <v>0</v>
      </c>
      <c r="BC10" s="39">
        <f t="shared" si="9"/>
        <v>0</v>
      </c>
      <c r="BD10" s="42">
        <f t="shared" si="12"/>
        <v>364</v>
      </c>
      <c r="BE10" s="42">
        <f t="shared" si="13"/>
        <v>8646.98</v>
      </c>
    </row>
    <row r="11" spans="1:59" s="7" customFormat="1" x14ac:dyDescent="0.25">
      <c r="A11" s="4" t="s">
        <v>5</v>
      </c>
      <c r="B11" s="4" t="s">
        <v>6</v>
      </c>
      <c r="C11" s="4" t="s">
        <v>20</v>
      </c>
      <c r="D11" s="4" t="s">
        <v>16</v>
      </c>
      <c r="E11" s="4" t="s">
        <v>17</v>
      </c>
      <c r="F11" s="4" t="s">
        <v>10</v>
      </c>
      <c r="G11" s="4" t="s">
        <v>190</v>
      </c>
      <c r="H11" s="5">
        <v>3806</v>
      </c>
      <c r="I11" s="6">
        <v>71322.539999999994</v>
      </c>
      <c r="J11" s="6">
        <v>2755.21</v>
      </c>
      <c r="K11" s="6">
        <v>-5026.3900000000003</v>
      </c>
      <c r="L11" s="6">
        <v>69051.360000000001</v>
      </c>
      <c r="M11" s="6">
        <v>17.899999999999999</v>
      </c>
      <c r="N11" s="6">
        <v>2030.11</v>
      </c>
      <c r="O11" s="6">
        <v>1671.32</v>
      </c>
      <c r="P11" s="6">
        <v>57.96</v>
      </c>
      <c r="Q11" s="6">
        <v>3777.29</v>
      </c>
      <c r="R11" s="6">
        <v>1096.02</v>
      </c>
      <c r="S11" s="6">
        <v>47311.25</v>
      </c>
      <c r="T11" s="6">
        <v>-32951.120000000003</v>
      </c>
      <c r="U11" s="6">
        <v>905.03</v>
      </c>
      <c r="V11" s="6">
        <v>16361.18</v>
      </c>
      <c r="W11" s="6">
        <v>686.83</v>
      </c>
      <c r="X11" s="6">
        <v>29648.36</v>
      </c>
      <c r="Y11" s="6">
        <v>-16748.18</v>
      </c>
      <c r="Z11" s="6">
        <v>567.16</v>
      </c>
      <c r="AA11" s="6">
        <v>14154.17</v>
      </c>
      <c r="AB11" s="6">
        <v>0</v>
      </c>
      <c r="AC11" s="6">
        <v>0</v>
      </c>
      <c r="AD11" s="6">
        <v>0</v>
      </c>
      <c r="AE11" s="6">
        <v>0</v>
      </c>
      <c r="AF11" s="6">
        <v>150312.26</v>
      </c>
      <c r="AG11" s="6">
        <v>-46968.26</v>
      </c>
      <c r="AH11" s="6">
        <v>103344</v>
      </c>
      <c r="AI11" s="5">
        <v>39.493499999999997</v>
      </c>
      <c r="AJ11" s="5">
        <v>-12.3406</v>
      </c>
      <c r="AK11" s="34">
        <v>27.152899999999999</v>
      </c>
      <c r="AL11" s="38" t="s">
        <v>128</v>
      </c>
      <c r="AM11" s="38">
        <v>0</v>
      </c>
      <c r="AN11" s="38">
        <f t="shared" si="0"/>
        <v>0</v>
      </c>
      <c r="AO11" s="38">
        <f>VLOOKUP(C11,[2]销售订单列表!$H$1:$R$65536,11,0)</f>
        <v>38.57</v>
      </c>
      <c r="AP11" s="38" t="str">
        <f>VLOOKUP(C11,[3]客户价格表列表!$E$1:$F$65536,2,0)</f>
        <v>考泰斯（武汉）塑料技术有限公司Kautex(Wuhan) Plastic Technology Co.,Ltd.</v>
      </c>
      <c r="AQ11" s="38"/>
      <c r="AR11" s="52" t="s">
        <v>127</v>
      </c>
      <c r="AS11" s="38">
        <f t="shared" si="10"/>
        <v>0</v>
      </c>
      <c r="AT11" s="40" t="str">
        <f t="shared" si="11"/>
        <v>N</v>
      </c>
      <c r="AU11" s="39">
        <f t="shared" si="1"/>
        <v>0</v>
      </c>
      <c r="AV11" s="41">
        <f t="shared" si="2"/>
        <v>18.142764056752497</v>
      </c>
      <c r="AW11" s="41">
        <f t="shared" si="3"/>
        <v>0.99245664739884387</v>
      </c>
      <c r="AX11" s="41">
        <f t="shared" si="4"/>
        <v>3.7189096163951656</v>
      </c>
      <c r="AY11" s="41">
        <f t="shared" si="5"/>
        <v>4.29878612716763</v>
      </c>
      <c r="AZ11" s="39">
        <f t="shared" si="6"/>
        <v>0</v>
      </c>
      <c r="BA11" s="39">
        <f t="shared" si="7"/>
        <v>0</v>
      </c>
      <c r="BB11" s="39">
        <f t="shared" si="8"/>
        <v>0</v>
      </c>
      <c r="BC11" s="39">
        <f t="shared" si="9"/>
        <v>0</v>
      </c>
      <c r="BD11" s="42">
        <f t="shared" si="12"/>
        <v>3806</v>
      </c>
      <c r="BE11" s="42">
        <f t="shared" si="13"/>
        <v>103344</v>
      </c>
    </row>
    <row r="12" spans="1:59" s="7" customFormat="1" x14ac:dyDescent="0.25">
      <c r="A12" s="4" t="s">
        <v>5</v>
      </c>
      <c r="B12" s="4" t="s">
        <v>143</v>
      </c>
      <c r="C12" s="4" t="s">
        <v>24</v>
      </c>
      <c r="D12" s="4" t="s">
        <v>25</v>
      </c>
      <c r="E12" s="4" t="s">
        <v>26</v>
      </c>
      <c r="F12" s="4" t="s">
        <v>10</v>
      </c>
      <c r="G12" s="4" t="s">
        <v>190</v>
      </c>
      <c r="H12" s="5">
        <v>6305</v>
      </c>
      <c r="I12" s="6">
        <v>273286.43</v>
      </c>
      <c r="J12" s="6">
        <v>2785.34</v>
      </c>
      <c r="K12" s="6">
        <v>-2316.52</v>
      </c>
      <c r="L12" s="6">
        <v>273755.25</v>
      </c>
      <c r="M12" s="6">
        <v>0</v>
      </c>
      <c r="N12" s="6">
        <v>4143.03</v>
      </c>
      <c r="O12" s="6">
        <v>6088.13</v>
      </c>
      <c r="P12" s="6">
        <v>2.4900000000000002</v>
      </c>
      <c r="Q12" s="6">
        <v>10233.65</v>
      </c>
      <c r="R12" s="6">
        <v>0</v>
      </c>
      <c r="S12" s="6">
        <v>64688.65</v>
      </c>
      <c r="T12" s="6">
        <v>-50033.16</v>
      </c>
      <c r="U12" s="6">
        <v>38.700000000000003</v>
      </c>
      <c r="V12" s="6">
        <v>14694.19</v>
      </c>
      <c r="W12" s="6">
        <v>0</v>
      </c>
      <c r="X12" s="6">
        <v>40538</v>
      </c>
      <c r="Y12" s="6">
        <v>-17997.5</v>
      </c>
      <c r="Z12" s="6">
        <v>24.27</v>
      </c>
      <c r="AA12" s="6">
        <v>22564.77</v>
      </c>
      <c r="AB12" s="6">
        <v>0</v>
      </c>
      <c r="AC12" s="6">
        <v>0</v>
      </c>
      <c r="AD12" s="6">
        <v>0</v>
      </c>
      <c r="AE12" s="6">
        <v>0</v>
      </c>
      <c r="AF12" s="6">
        <v>382656.11</v>
      </c>
      <c r="AG12" s="6">
        <v>-61408.25</v>
      </c>
      <c r="AH12" s="6">
        <v>321247.86</v>
      </c>
      <c r="AI12" s="5">
        <v>60.690899999999999</v>
      </c>
      <c r="AJ12" s="5">
        <v>-9.7395999999999994</v>
      </c>
      <c r="AK12" s="34">
        <v>50.951300000000003</v>
      </c>
      <c r="AL12" s="38" t="s">
        <v>128</v>
      </c>
      <c r="AM12" s="38">
        <f>VLOOKUP(C12,[1]sale_order_list!$A$64:$B$85,2,0)</f>
        <v>14880</v>
      </c>
      <c r="AN12" s="38">
        <f t="shared" si="0"/>
        <v>6305</v>
      </c>
      <c r="AO12" s="38">
        <f>VLOOKUP(C12,[2]销售订单列表!$H$1:$R$65536,11,0)</f>
        <v>74</v>
      </c>
      <c r="AP12" s="38" t="str">
        <f>VLOOKUP(C12,[3]客户价格表列表!$E$1:$F$65536,2,0)</f>
        <v>考泰斯（上海）塑料技术有限公司Kautex(Shanghai) Plastic Technology Co,ltd</v>
      </c>
      <c r="AQ12" s="38"/>
      <c r="AR12" s="52" t="s">
        <v>127</v>
      </c>
      <c r="AS12" s="38">
        <f t="shared" si="10"/>
        <v>6305</v>
      </c>
      <c r="AT12" s="40" t="str">
        <f>IF(AS12=0,"N",IF(AS12&lt;AM12,"Y","N"))</f>
        <v>Y</v>
      </c>
      <c r="AU12" s="39">
        <f t="shared" si="1"/>
        <v>466570</v>
      </c>
      <c r="AV12" s="41">
        <f t="shared" si="2"/>
        <v>43.418754956383822</v>
      </c>
      <c r="AW12" s="41">
        <f t="shared" si="3"/>
        <v>1.6231007137192703</v>
      </c>
      <c r="AX12" s="41">
        <f t="shared" si="4"/>
        <v>3.5788691514670896</v>
      </c>
      <c r="AY12" s="41">
        <f t="shared" si="5"/>
        <v>2.3305614591593975</v>
      </c>
      <c r="AZ12" s="39">
        <f t="shared" si="6"/>
        <v>273755.25</v>
      </c>
      <c r="BA12" s="39">
        <f t="shared" si="7"/>
        <v>10233.65</v>
      </c>
      <c r="BB12" s="39">
        <f t="shared" si="8"/>
        <v>22564.77</v>
      </c>
      <c r="BC12" s="39">
        <f t="shared" si="9"/>
        <v>14694.19</v>
      </c>
      <c r="BD12" s="42">
        <f t="shared" si="12"/>
        <v>0</v>
      </c>
      <c r="BE12" s="42">
        <f t="shared" si="13"/>
        <v>-1.6370904631912708E-11</v>
      </c>
    </row>
    <row r="13" spans="1:59" s="7" customFormat="1" x14ac:dyDescent="0.25">
      <c r="A13" s="4" t="s">
        <v>5</v>
      </c>
      <c r="B13" s="4" t="s">
        <v>6</v>
      </c>
      <c r="C13" s="4" t="s">
        <v>27</v>
      </c>
      <c r="D13" s="4" t="s">
        <v>28</v>
      </c>
      <c r="E13" s="4" t="s">
        <v>29</v>
      </c>
      <c r="F13" s="4" t="s">
        <v>10</v>
      </c>
      <c r="G13" s="4" t="s">
        <v>190</v>
      </c>
      <c r="H13" s="5">
        <v>270</v>
      </c>
      <c r="I13" s="6">
        <v>517.32000000000005</v>
      </c>
      <c r="J13" s="6">
        <v>0.02</v>
      </c>
      <c r="K13" s="6">
        <v>213.61</v>
      </c>
      <c r="L13" s="6">
        <v>730.95</v>
      </c>
      <c r="M13" s="6">
        <v>0</v>
      </c>
      <c r="N13" s="6">
        <v>11.31</v>
      </c>
      <c r="O13" s="6">
        <v>3.17</v>
      </c>
      <c r="P13" s="6">
        <v>0</v>
      </c>
      <c r="Q13" s="6">
        <v>14.48</v>
      </c>
      <c r="R13" s="6">
        <v>0</v>
      </c>
      <c r="S13" s="6">
        <v>133.84</v>
      </c>
      <c r="T13" s="6">
        <v>-40.82</v>
      </c>
      <c r="U13" s="6">
        <v>0</v>
      </c>
      <c r="V13" s="6">
        <v>93.02</v>
      </c>
      <c r="W13" s="6">
        <v>0</v>
      </c>
      <c r="X13" s="6">
        <v>83.89</v>
      </c>
      <c r="Y13" s="6">
        <v>-13.37</v>
      </c>
      <c r="Z13" s="6">
        <v>0</v>
      </c>
      <c r="AA13" s="6">
        <v>70.52</v>
      </c>
      <c r="AB13" s="6">
        <v>0</v>
      </c>
      <c r="AC13" s="6">
        <v>0</v>
      </c>
      <c r="AD13" s="6">
        <v>0</v>
      </c>
      <c r="AE13" s="6">
        <v>0</v>
      </c>
      <c r="AF13" s="6">
        <v>746.36</v>
      </c>
      <c r="AG13" s="6">
        <v>162.61000000000001</v>
      </c>
      <c r="AH13" s="6">
        <v>908.97</v>
      </c>
      <c r="AI13" s="5">
        <v>2.7643</v>
      </c>
      <c r="AJ13" s="5">
        <v>0.60229999999999995</v>
      </c>
      <c r="AK13" s="34">
        <v>3.3666</v>
      </c>
      <c r="AL13" s="38" t="s">
        <v>128</v>
      </c>
      <c r="AM13" s="38">
        <v>0</v>
      </c>
      <c r="AN13" s="38">
        <f t="shared" si="0"/>
        <v>0</v>
      </c>
      <c r="AO13" s="38">
        <v>0</v>
      </c>
      <c r="AP13" s="38" t="str">
        <f>VLOOKUP(C13,[3]客户价格表列表!$E$1:$F$65536,2,0)</f>
        <v>考泰斯（上海）塑料技术有限公司Kautex(Shanghai) Plastic Technology Co,ltd</v>
      </c>
      <c r="AQ13" s="38"/>
      <c r="AR13" s="52" t="s">
        <v>127</v>
      </c>
      <c r="AS13" s="38">
        <f t="shared" si="10"/>
        <v>0</v>
      </c>
      <c r="AT13" s="40" t="str">
        <f t="shared" si="11"/>
        <v>N</v>
      </c>
      <c r="AU13" s="39">
        <f t="shared" si="1"/>
        <v>0</v>
      </c>
      <c r="AV13" s="41">
        <f t="shared" si="2"/>
        <v>2.7072222222222222</v>
      </c>
      <c r="AW13" s="41">
        <f t="shared" si="3"/>
        <v>5.3629629629629631E-2</v>
      </c>
      <c r="AX13" s="41">
        <f t="shared" si="4"/>
        <v>0.26118518518518519</v>
      </c>
      <c r="AY13" s="41">
        <f t="shared" si="5"/>
        <v>0.3445185185185185</v>
      </c>
      <c r="AZ13" s="39">
        <f t="shared" si="6"/>
        <v>0</v>
      </c>
      <c r="BA13" s="39">
        <f t="shared" si="7"/>
        <v>0</v>
      </c>
      <c r="BB13" s="39">
        <f t="shared" si="8"/>
        <v>0</v>
      </c>
      <c r="BC13" s="39">
        <f t="shared" si="9"/>
        <v>0</v>
      </c>
      <c r="BD13" s="42">
        <f t="shared" si="12"/>
        <v>270</v>
      </c>
      <c r="BE13" s="42">
        <f t="shared" si="13"/>
        <v>908.97</v>
      </c>
    </row>
    <row r="14" spans="1:59" s="7" customFormat="1" x14ac:dyDescent="0.25">
      <c r="A14" s="4" t="s">
        <v>5</v>
      </c>
      <c r="B14" s="4" t="s">
        <v>6</v>
      </c>
      <c r="C14" s="4" t="s">
        <v>30</v>
      </c>
      <c r="D14" s="4" t="s">
        <v>31</v>
      </c>
      <c r="E14" s="4" t="s">
        <v>32</v>
      </c>
      <c r="F14" s="4" t="s">
        <v>10</v>
      </c>
      <c r="G14" s="4" t="s">
        <v>190</v>
      </c>
      <c r="H14" s="5">
        <v>5232</v>
      </c>
      <c r="I14" s="6">
        <v>45330.09</v>
      </c>
      <c r="J14" s="6">
        <v>4003.89</v>
      </c>
      <c r="K14" s="6">
        <v>-7783.84</v>
      </c>
      <c r="L14" s="6">
        <v>41550.14</v>
      </c>
      <c r="M14" s="6">
        <v>2.16</v>
      </c>
      <c r="N14" s="6">
        <v>4946.8999999999996</v>
      </c>
      <c r="O14" s="6">
        <v>7806.22</v>
      </c>
      <c r="P14" s="6">
        <v>1024.1300000000001</v>
      </c>
      <c r="Q14" s="6">
        <v>13779.41</v>
      </c>
      <c r="R14" s="6">
        <v>9.42</v>
      </c>
      <c r="S14" s="6">
        <v>29638.19</v>
      </c>
      <c r="T14" s="6">
        <v>-13581.01</v>
      </c>
      <c r="U14" s="6">
        <v>6151.56</v>
      </c>
      <c r="V14" s="6">
        <v>22218.16</v>
      </c>
      <c r="W14" s="6">
        <v>5.94</v>
      </c>
      <c r="X14" s="6">
        <v>18573.09</v>
      </c>
      <c r="Y14" s="6">
        <v>9957.75</v>
      </c>
      <c r="Z14" s="6">
        <v>3854.93</v>
      </c>
      <c r="AA14" s="6">
        <v>32391.71</v>
      </c>
      <c r="AB14" s="6">
        <v>0</v>
      </c>
      <c r="AC14" s="6">
        <v>0</v>
      </c>
      <c r="AD14" s="6">
        <v>0</v>
      </c>
      <c r="AE14" s="6">
        <v>0</v>
      </c>
      <c r="AF14" s="6">
        <v>98488.27</v>
      </c>
      <c r="AG14" s="6">
        <v>11451.15</v>
      </c>
      <c r="AH14" s="6">
        <v>109939.42</v>
      </c>
      <c r="AI14" s="5">
        <v>18.824200000000001</v>
      </c>
      <c r="AJ14" s="5">
        <v>2.1886999999999999</v>
      </c>
      <c r="AK14" s="34">
        <v>21.012899999999998</v>
      </c>
      <c r="AL14" s="38" t="s">
        <v>128</v>
      </c>
      <c r="AM14" s="38">
        <f>VLOOKUP(C14,[1]sale_order_list!$A$64:$B$85,2,0)</f>
        <v>1224</v>
      </c>
      <c r="AN14" s="38">
        <f t="shared" si="0"/>
        <v>1224</v>
      </c>
      <c r="AO14" s="38">
        <f>VLOOKUP(C14,[2]销售订单列表!$H$1:$R$65536,11,0)</f>
        <v>16.39</v>
      </c>
      <c r="AP14" s="38" t="str">
        <f>VLOOKUP(C14,[3]客户价格表列表!$E$1:$F$65536,2,0)</f>
        <v>上汽通用汽车有限公司Shanghai General Motors Corporation Limited</v>
      </c>
      <c r="AQ14" s="38"/>
      <c r="AR14" s="52" t="s">
        <v>127</v>
      </c>
      <c r="AS14" s="38">
        <f t="shared" si="10"/>
        <v>1224</v>
      </c>
      <c r="AT14" s="40" t="str">
        <f t="shared" si="11"/>
        <v>N</v>
      </c>
      <c r="AU14" s="39">
        <f t="shared" si="1"/>
        <v>20061.36</v>
      </c>
      <c r="AV14" s="41">
        <f t="shared" si="2"/>
        <v>7.9415405198776758</v>
      </c>
      <c r="AW14" s="41">
        <f t="shared" si="3"/>
        <v>2.6336792813455658</v>
      </c>
      <c r="AX14" s="41">
        <f t="shared" si="4"/>
        <v>6.1910760703363916</v>
      </c>
      <c r="AY14" s="41">
        <f t="shared" si="5"/>
        <v>4.246590214067278</v>
      </c>
      <c r="AZ14" s="39">
        <f t="shared" si="6"/>
        <v>9720.4455963302753</v>
      </c>
      <c r="BA14" s="39">
        <f t="shared" si="7"/>
        <v>3223.6234403669728</v>
      </c>
      <c r="BB14" s="39">
        <f t="shared" si="8"/>
        <v>7577.8771100917429</v>
      </c>
      <c r="BC14" s="39">
        <f t="shared" si="9"/>
        <v>5197.8264220183482</v>
      </c>
      <c r="BD14" s="42">
        <f t="shared" si="12"/>
        <v>4008</v>
      </c>
      <c r="BE14" s="42">
        <f t="shared" si="13"/>
        <v>84219.647431192672</v>
      </c>
    </row>
    <row r="15" spans="1:59" s="7" customFormat="1" x14ac:dyDescent="0.25">
      <c r="A15" s="4" t="s">
        <v>5</v>
      </c>
      <c r="B15" s="4" t="s">
        <v>6</v>
      </c>
      <c r="C15" s="4" t="s">
        <v>35</v>
      </c>
      <c r="D15" s="4" t="s">
        <v>36</v>
      </c>
      <c r="E15" s="4" t="s">
        <v>32</v>
      </c>
      <c r="F15" s="4" t="s">
        <v>10</v>
      </c>
      <c r="G15" s="4" t="s">
        <v>190</v>
      </c>
      <c r="H15" s="5">
        <v>3940</v>
      </c>
      <c r="I15" s="6">
        <v>47346.15</v>
      </c>
      <c r="J15" s="6">
        <v>7062.96</v>
      </c>
      <c r="K15" s="6">
        <v>-1849</v>
      </c>
      <c r="L15" s="6">
        <v>52560.11</v>
      </c>
      <c r="M15" s="6">
        <v>32.32</v>
      </c>
      <c r="N15" s="6">
        <v>5157.12</v>
      </c>
      <c r="O15" s="6">
        <v>9170.9500000000007</v>
      </c>
      <c r="P15" s="6">
        <v>1801.43</v>
      </c>
      <c r="Q15" s="6">
        <v>16161.82</v>
      </c>
      <c r="R15" s="6">
        <v>140.16999999999999</v>
      </c>
      <c r="S15" s="6">
        <v>30801.72</v>
      </c>
      <c r="T15" s="6">
        <v>-17021.41</v>
      </c>
      <c r="U15" s="6">
        <v>10816.78</v>
      </c>
      <c r="V15" s="6">
        <v>24737.26</v>
      </c>
      <c r="W15" s="6">
        <v>87.82</v>
      </c>
      <c r="X15" s="6">
        <v>19302.04</v>
      </c>
      <c r="Y15" s="6">
        <v>10706.04</v>
      </c>
      <c r="Z15" s="6">
        <v>6778.43</v>
      </c>
      <c r="AA15" s="6">
        <v>36874.33</v>
      </c>
      <c r="AB15" s="6">
        <v>0</v>
      </c>
      <c r="AC15" s="6">
        <v>0</v>
      </c>
      <c r="AD15" s="6">
        <v>0</v>
      </c>
      <c r="AE15" s="6">
        <v>0</v>
      </c>
      <c r="AF15" s="6">
        <v>102607.03</v>
      </c>
      <c r="AG15" s="6">
        <v>27726.49</v>
      </c>
      <c r="AH15" s="6">
        <v>130333.52</v>
      </c>
      <c r="AI15" s="5">
        <v>26.042400000000001</v>
      </c>
      <c r="AJ15" s="5">
        <v>7.0372000000000003</v>
      </c>
      <c r="AK15" s="34">
        <v>33.079599999999999</v>
      </c>
      <c r="AL15" s="38" t="s">
        <v>128</v>
      </c>
      <c r="AM15" s="38">
        <f>VLOOKUP(C15,[1]sale_order_list!$A$64:$B$85,2,0)</f>
        <v>860</v>
      </c>
      <c r="AN15" s="38">
        <f t="shared" si="0"/>
        <v>860</v>
      </c>
      <c r="AO15" s="38">
        <f>VLOOKUP(C15,[2]销售订单列表!$H$1:$R$65536,11,0)</f>
        <v>24.39</v>
      </c>
      <c r="AP15" s="38" t="str">
        <f>VLOOKUP(C15,[3]客户价格表列表!$E$1:$F$65536,2,0)</f>
        <v>上汽通用汽车有限公司Shanghai General Motors Corporation Limited</v>
      </c>
      <c r="AQ15" s="38"/>
      <c r="AR15" s="52" t="s">
        <v>127</v>
      </c>
      <c r="AS15" s="38">
        <f t="shared" si="10"/>
        <v>860</v>
      </c>
      <c r="AT15" s="40" t="str">
        <f t="shared" si="11"/>
        <v>N</v>
      </c>
      <c r="AU15" s="39">
        <f t="shared" si="1"/>
        <v>20975.4</v>
      </c>
      <c r="AV15" s="41">
        <f t="shared" si="2"/>
        <v>13.340129441624365</v>
      </c>
      <c r="AW15" s="41">
        <f t="shared" si="3"/>
        <v>4.101984771573604</v>
      </c>
      <c r="AX15" s="41">
        <f t="shared" si="4"/>
        <v>9.358967005076142</v>
      </c>
      <c r="AY15" s="41">
        <f t="shared" si="5"/>
        <v>6.2784923857868016</v>
      </c>
      <c r="AZ15" s="39">
        <f t="shared" si="6"/>
        <v>11472.511319796953</v>
      </c>
      <c r="BA15" s="39">
        <f t="shared" si="7"/>
        <v>3527.7069035532995</v>
      </c>
      <c r="BB15" s="39">
        <f t="shared" si="8"/>
        <v>8048.7116243654818</v>
      </c>
      <c r="BC15" s="39">
        <f t="shared" si="9"/>
        <v>5399.5034517766489</v>
      </c>
      <c r="BD15" s="42">
        <f t="shared" si="12"/>
        <v>3080</v>
      </c>
      <c r="BE15" s="42">
        <f t="shared" si="13"/>
        <v>101885.08670050763</v>
      </c>
    </row>
    <row r="16" spans="1:59" s="7" customFormat="1" x14ac:dyDescent="0.25">
      <c r="A16" s="4" t="s">
        <v>5</v>
      </c>
      <c r="B16" s="4" t="s">
        <v>6</v>
      </c>
      <c r="C16" s="4" t="s">
        <v>39</v>
      </c>
      <c r="D16" s="4" t="s">
        <v>36</v>
      </c>
      <c r="E16" s="4" t="s">
        <v>40</v>
      </c>
      <c r="F16" s="4" t="s">
        <v>10</v>
      </c>
      <c r="G16" s="4" t="s">
        <v>190</v>
      </c>
      <c r="H16" s="5">
        <v>1488</v>
      </c>
      <c r="I16" s="6">
        <v>17880.97</v>
      </c>
      <c r="J16" s="6">
        <v>707.32</v>
      </c>
      <c r="K16" s="6">
        <v>-436.3</v>
      </c>
      <c r="L16" s="6">
        <v>18151.990000000002</v>
      </c>
      <c r="M16" s="6">
        <v>3.39</v>
      </c>
      <c r="N16" s="6">
        <v>1947.68</v>
      </c>
      <c r="O16" s="6">
        <v>2234.39</v>
      </c>
      <c r="P16" s="6">
        <v>38.97</v>
      </c>
      <c r="Q16" s="6">
        <v>4224.43</v>
      </c>
      <c r="R16" s="6">
        <v>14.58</v>
      </c>
      <c r="S16" s="6">
        <v>11632.76</v>
      </c>
      <c r="T16" s="6">
        <v>-4747.8999999999996</v>
      </c>
      <c r="U16" s="6">
        <v>218.43</v>
      </c>
      <c r="V16" s="6">
        <v>7117.87</v>
      </c>
      <c r="W16" s="6">
        <v>9.09</v>
      </c>
      <c r="X16" s="6">
        <v>7289.71</v>
      </c>
      <c r="Y16" s="6">
        <v>1952.54</v>
      </c>
      <c r="Z16" s="6">
        <v>136.91</v>
      </c>
      <c r="AA16" s="6">
        <v>9388.25</v>
      </c>
      <c r="AB16" s="6">
        <v>0</v>
      </c>
      <c r="AC16" s="6">
        <v>0</v>
      </c>
      <c r="AD16" s="6">
        <v>0</v>
      </c>
      <c r="AE16" s="6">
        <v>0</v>
      </c>
      <c r="AF16" s="6">
        <v>38751.120000000003</v>
      </c>
      <c r="AG16" s="6">
        <v>131.41999999999999</v>
      </c>
      <c r="AH16" s="6">
        <v>38882.54</v>
      </c>
      <c r="AI16" s="5">
        <v>26.042400000000001</v>
      </c>
      <c r="AJ16" s="5">
        <v>8.8300000000000003E-2</v>
      </c>
      <c r="AK16" s="34">
        <v>26.130700000000001</v>
      </c>
      <c r="AL16" s="38" t="s">
        <v>128</v>
      </c>
      <c r="AM16" s="38">
        <v>0</v>
      </c>
      <c r="AN16" s="38">
        <f t="shared" si="0"/>
        <v>0</v>
      </c>
      <c r="AO16" s="38">
        <f>VLOOKUP(C16,[2]销售订单列表!$H$1:$R$65536,11,0)</f>
        <v>24.37</v>
      </c>
      <c r="AP16" s="38" t="str">
        <f>VLOOKUP(C16,[3]客户价格表列表!$E$1:$F$65536,2,0)</f>
        <v>上汽通用汽车有限公司Shanghai General Motors Corporation Limited</v>
      </c>
      <c r="AQ16" s="38"/>
      <c r="AR16" s="52" t="s">
        <v>127</v>
      </c>
      <c r="AS16" s="38">
        <f t="shared" si="10"/>
        <v>0</v>
      </c>
      <c r="AT16" s="40" t="str">
        <f t="shared" si="11"/>
        <v>N</v>
      </c>
      <c r="AU16" s="39">
        <f t="shared" si="1"/>
        <v>0</v>
      </c>
      <c r="AV16" s="41">
        <f t="shared" si="2"/>
        <v>12.198918010752688</v>
      </c>
      <c r="AW16" s="41">
        <f t="shared" si="3"/>
        <v>2.8389986559139788</v>
      </c>
      <c r="AX16" s="41">
        <f t="shared" si="4"/>
        <v>6.309307795698925</v>
      </c>
      <c r="AY16" s="41">
        <f t="shared" si="5"/>
        <v>4.7835147849462363</v>
      </c>
      <c r="AZ16" s="39">
        <f t="shared" si="6"/>
        <v>0</v>
      </c>
      <c r="BA16" s="39">
        <f t="shared" si="7"/>
        <v>0</v>
      </c>
      <c r="BB16" s="39">
        <f t="shared" si="8"/>
        <v>0</v>
      </c>
      <c r="BC16" s="39">
        <f t="shared" si="9"/>
        <v>0</v>
      </c>
      <c r="BD16" s="42">
        <f t="shared" si="12"/>
        <v>1488</v>
      </c>
      <c r="BE16" s="42">
        <f t="shared" si="13"/>
        <v>38882.54</v>
      </c>
    </row>
    <row r="17" spans="1:57" s="7" customFormat="1" x14ac:dyDescent="0.25">
      <c r="A17" s="4" t="s">
        <v>5</v>
      </c>
      <c r="B17" s="4" t="s">
        <v>6</v>
      </c>
      <c r="C17" s="4" t="s">
        <v>41</v>
      </c>
      <c r="D17" s="4" t="s">
        <v>42</v>
      </c>
      <c r="E17" s="4" t="s">
        <v>32</v>
      </c>
      <c r="F17" s="4" t="s">
        <v>10</v>
      </c>
      <c r="G17" s="4" t="s">
        <v>190</v>
      </c>
      <c r="H17" s="5">
        <v>5930</v>
      </c>
      <c r="I17" s="6">
        <v>83327.73</v>
      </c>
      <c r="J17" s="6">
        <v>748.22</v>
      </c>
      <c r="K17" s="6">
        <v>-11212.47</v>
      </c>
      <c r="L17" s="6">
        <v>72863.48</v>
      </c>
      <c r="M17" s="6">
        <v>6.96</v>
      </c>
      <c r="N17" s="6">
        <v>4758.47</v>
      </c>
      <c r="O17" s="6">
        <v>7075.92</v>
      </c>
      <c r="P17" s="6">
        <v>206.17</v>
      </c>
      <c r="Q17" s="6">
        <v>12047.52</v>
      </c>
      <c r="R17" s="6">
        <v>30.45</v>
      </c>
      <c r="S17" s="6">
        <v>28784.71</v>
      </c>
      <c r="T17" s="6">
        <v>-9994.09</v>
      </c>
      <c r="U17" s="6">
        <v>1251.8399999999999</v>
      </c>
      <c r="V17" s="6">
        <v>20072.91</v>
      </c>
      <c r="W17" s="6">
        <v>19.07</v>
      </c>
      <c r="X17" s="6">
        <v>18038.41</v>
      </c>
      <c r="Y17" s="6">
        <v>9805.89</v>
      </c>
      <c r="Z17" s="6">
        <v>784.49</v>
      </c>
      <c r="AA17" s="6">
        <v>28647.86</v>
      </c>
      <c r="AB17" s="6">
        <v>0</v>
      </c>
      <c r="AC17" s="6">
        <v>0</v>
      </c>
      <c r="AD17" s="6">
        <v>0</v>
      </c>
      <c r="AE17" s="6">
        <v>0</v>
      </c>
      <c r="AF17" s="6">
        <v>134909.32</v>
      </c>
      <c r="AG17" s="6">
        <v>-1277.55</v>
      </c>
      <c r="AH17" s="6">
        <v>133631.76999999999</v>
      </c>
      <c r="AI17" s="5">
        <v>22.750299999999999</v>
      </c>
      <c r="AJ17" s="5">
        <v>-0.21540000000000001</v>
      </c>
      <c r="AK17" s="34">
        <v>22.5349</v>
      </c>
      <c r="AL17" s="38" t="s">
        <v>128</v>
      </c>
      <c r="AM17" s="38">
        <f>VLOOKUP(C17,[1]sale_order_list!$A$64:$B$85,2,0)</f>
        <v>1610</v>
      </c>
      <c r="AN17" s="38">
        <f t="shared" si="0"/>
        <v>1610</v>
      </c>
      <c r="AO17" s="38">
        <f>VLOOKUP(C17,[2]销售订单列表!$H$1:$R$65536,11,0)</f>
        <v>20.37</v>
      </c>
      <c r="AP17" s="38" t="str">
        <f>VLOOKUP(C17,[3]客户价格表列表!$E$1:$F$65536,2,0)</f>
        <v>上汽通用东岳汽车有限公司SAIC General Motors Corporation Limited</v>
      </c>
      <c r="AQ17" s="38"/>
      <c r="AR17" s="52" t="s">
        <v>148</v>
      </c>
      <c r="AS17" s="38">
        <f t="shared" si="10"/>
        <v>1610</v>
      </c>
      <c r="AT17" s="40" t="str">
        <f t="shared" si="11"/>
        <v>N</v>
      </c>
      <c r="AU17" s="39">
        <f t="shared" si="1"/>
        <v>32795.700000000004</v>
      </c>
      <c r="AV17" s="41">
        <f t="shared" si="2"/>
        <v>12.287264755480606</v>
      </c>
      <c r="AW17" s="41">
        <f t="shared" si="3"/>
        <v>2.0316222596964586</v>
      </c>
      <c r="AX17" s="41">
        <f t="shared" si="4"/>
        <v>4.8310050590219227</v>
      </c>
      <c r="AY17" s="41">
        <f t="shared" si="5"/>
        <v>3.3849763912310284</v>
      </c>
      <c r="AZ17" s="39">
        <f t="shared" si="6"/>
        <v>19782.496256323775</v>
      </c>
      <c r="BA17" s="39">
        <f t="shared" si="7"/>
        <v>3270.9118381112985</v>
      </c>
      <c r="BB17" s="39">
        <f t="shared" si="8"/>
        <v>7777.9181450252954</v>
      </c>
      <c r="BC17" s="39">
        <f t="shared" si="9"/>
        <v>5449.8119898819559</v>
      </c>
      <c r="BD17" s="42">
        <f t="shared" si="12"/>
        <v>4320</v>
      </c>
      <c r="BE17" s="42">
        <f t="shared" si="13"/>
        <v>97350.631770657666</v>
      </c>
    </row>
    <row r="18" spans="1:57" s="7" customFormat="1" x14ac:dyDescent="0.25">
      <c r="A18" s="4" t="s">
        <v>5</v>
      </c>
      <c r="B18" s="4" t="s">
        <v>6</v>
      </c>
      <c r="C18" s="4" t="s">
        <v>45</v>
      </c>
      <c r="D18" s="4" t="s">
        <v>36</v>
      </c>
      <c r="E18" s="4" t="s">
        <v>32</v>
      </c>
      <c r="F18" s="4" t="s">
        <v>10</v>
      </c>
      <c r="G18" s="4" t="s">
        <v>190</v>
      </c>
      <c r="H18" s="5">
        <v>1100</v>
      </c>
      <c r="I18" s="6">
        <v>13218.45</v>
      </c>
      <c r="J18" s="6">
        <v>-324</v>
      </c>
      <c r="K18" s="6">
        <v>-425.11</v>
      </c>
      <c r="L18" s="6">
        <v>12469.34</v>
      </c>
      <c r="M18" s="6">
        <v>-7.48</v>
      </c>
      <c r="N18" s="6">
        <v>1439.74</v>
      </c>
      <c r="O18" s="6">
        <v>2499.08</v>
      </c>
      <c r="P18" s="6">
        <v>275.45999999999998</v>
      </c>
      <c r="Q18" s="6">
        <v>4206.8</v>
      </c>
      <c r="R18" s="6">
        <v>-32.33</v>
      </c>
      <c r="S18" s="6">
        <v>8599.52</v>
      </c>
      <c r="T18" s="6">
        <v>-4190.8999999999996</v>
      </c>
      <c r="U18" s="6">
        <v>1649.62</v>
      </c>
      <c r="V18" s="6">
        <v>6025.91</v>
      </c>
      <c r="W18" s="6">
        <v>-20.260000000000002</v>
      </c>
      <c r="X18" s="6">
        <v>5388.67</v>
      </c>
      <c r="Y18" s="6">
        <v>3237.55</v>
      </c>
      <c r="Z18" s="6">
        <v>1033.76</v>
      </c>
      <c r="AA18" s="6">
        <v>9639.7199999999993</v>
      </c>
      <c r="AB18" s="6">
        <v>0</v>
      </c>
      <c r="AC18" s="6">
        <v>0</v>
      </c>
      <c r="AD18" s="6">
        <v>0</v>
      </c>
      <c r="AE18" s="6">
        <v>0</v>
      </c>
      <c r="AF18" s="6">
        <v>28646.38</v>
      </c>
      <c r="AG18" s="6">
        <v>3695.39</v>
      </c>
      <c r="AH18" s="6">
        <v>32341.77</v>
      </c>
      <c r="AI18" s="5">
        <v>26.042200000000001</v>
      </c>
      <c r="AJ18" s="5">
        <v>3.3593999999999999</v>
      </c>
      <c r="AK18" s="34">
        <v>29.401599999999998</v>
      </c>
      <c r="AL18" s="38" t="s">
        <v>128</v>
      </c>
      <c r="AM18" s="38">
        <f>VLOOKUP(C18,[1]sale_order_list!$A$64:$B$85,2,0)</f>
        <v>380</v>
      </c>
      <c r="AN18" s="38">
        <f t="shared" si="0"/>
        <v>380</v>
      </c>
      <c r="AO18" s="38">
        <f>VLOOKUP(C18,[2]销售订单列表!$H$1:$R$65536,11,0)</f>
        <v>23.65</v>
      </c>
      <c r="AP18" s="38" t="str">
        <f>VLOOKUP(C18,[3]客户价格表列表!$E$1:$F$65536,2,0)</f>
        <v>上汽通用汽车有限公司Shanghai General Motors Corporation Limited</v>
      </c>
      <c r="AQ18" s="38"/>
      <c r="AR18" s="52" t="s">
        <v>149</v>
      </c>
      <c r="AS18" s="38">
        <f t="shared" si="10"/>
        <v>380</v>
      </c>
      <c r="AT18" s="40" t="str">
        <f t="shared" si="11"/>
        <v>N</v>
      </c>
      <c r="AU18" s="39">
        <f t="shared" si="1"/>
        <v>8987</v>
      </c>
      <c r="AV18" s="41">
        <f t="shared" si="2"/>
        <v>11.335763636363637</v>
      </c>
      <c r="AW18" s="41">
        <f t="shared" si="3"/>
        <v>3.8243636363636364</v>
      </c>
      <c r="AX18" s="41">
        <f t="shared" si="4"/>
        <v>8.7633818181818182</v>
      </c>
      <c r="AY18" s="41">
        <f t="shared" si="5"/>
        <v>5.4780999999999995</v>
      </c>
      <c r="AZ18" s="39">
        <f t="shared" si="6"/>
        <v>4307.5901818181819</v>
      </c>
      <c r="BA18" s="39">
        <f t="shared" si="7"/>
        <v>1453.2581818181818</v>
      </c>
      <c r="BB18" s="39">
        <f t="shared" si="8"/>
        <v>3330.0850909090909</v>
      </c>
      <c r="BC18" s="39">
        <f t="shared" si="9"/>
        <v>2081.6779999999999</v>
      </c>
      <c r="BD18" s="42">
        <f t="shared" si="12"/>
        <v>720</v>
      </c>
      <c r="BE18" s="42">
        <f t="shared" si="13"/>
        <v>21169.158545454546</v>
      </c>
    </row>
    <row r="19" spans="1:57" s="7" customFormat="1" x14ac:dyDescent="0.25">
      <c r="A19" s="4" t="s">
        <v>5</v>
      </c>
      <c r="B19" s="4" t="s">
        <v>6</v>
      </c>
      <c r="C19" s="4" t="s">
        <v>46</v>
      </c>
      <c r="D19" s="4" t="s">
        <v>46</v>
      </c>
      <c r="E19" s="4"/>
      <c r="F19" s="4" t="s">
        <v>10</v>
      </c>
      <c r="G19" s="4" t="s">
        <v>190</v>
      </c>
      <c r="H19" s="5">
        <v>1607</v>
      </c>
      <c r="I19" s="6">
        <v>22581.42</v>
      </c>
      <c r="J19" s="6">
        <v>-385.42</v>
      </c>
      <c r="K19" s="6">
        <v>-2925.51</v>
      </c>
      <c r="L19" s="6">
        <v>19270.490000000002</v>
      </c>
      <c r="M19" s="6">
        <v>0.03</v>
      </c>
      <c r="N19" s="6">
        <v>1081.82</v>
      </c>
      <c r="O19" s="6">
        <v>1433.55</v>
      </c>
      <c r="P19" s="6">
        <v>6.42</v>
      </c>
      <c r="Q19" s="6">
        <v>2521.8200000000002</v>
      </c>
      <c r="R19" s="6">
        <v>0.16</v>
      </c>
      <c r="S19" s="6">
        <v>6898.73</v>
      </c>
      <c r="T19" s="6">
        <v>-3006.4</v>
      </c>
      <c r="U19" s="6">
        <v>28.82</v>
      </c>
      <c r="V19" s="6">
        <v>3921.31</v>
      </c>
      <c r="W19" s="6">
        <v>0.12</v>
      </c>
      <c r="X19" s="6">
        <v>4323.17</v>
      </c>
      <c r="Y19" s="6">
        <v>1280.6500000000001</v>
      </c>
      <c r="Z19" s="6">
        <v>18.079999999999998</v>
      </c>
      <c r="AA19" s="6">
        <v>5622.02</v>
      </c>
      <c r="AB19" s="6">
        <v>0</v>
      </c>
      <c r="AC19" s="6">
        <v>0</v>
      </c>
      <c r="AD19" s="6">
        <v>0</v>
      </c>
      <c r="AE19" s="6">
        <v>0</v>
      </c>
      <c r="AF19" s="6">
        <v>34885.14</v>
      </c>
      <c r="AG19" s="6">
        <v>-3549.5</v>
      </c>
      <c r="AH19" s="6">
        <v>31335.64</v>
      </c>
      <c r="AI19" s="5">
        <v>21.708200000000001</v>
      </c>
      <c r="AJ19" s="5">
        <v>-2.2088000000000001</v>
      </c>
      <c r="AK19" s="34">
        <v>19.499500000000001</v>
      </c>
      <c r="AL19" s="38" t="s">
        <v>128</v>
      </c>
      <c r="AM19" s="38">
        <f>VLOOKUP(C19,[1]sale_order_list!$A$64:$B$85,2,0)</f>
        <v>609</v>
      </c>
      <c r="AN19" s="38">
        <f t="shared" si="0"/>
        <v>609</v>
      </c>
      <c r="AO19" s="38">
        <f>VLOOKUP(C19,[2]销售订单列表!$H$1:$R$65536,11,0)</f>
        <v>21.83</v>
      </c>
      <c r="AP19" s="38" t="str">
        <f>VLOOKUP(C19,[3]客户价格表列表!$E$1:$F$65536,2,0)</f>
        <v>上汽通用东岳汽车有限公司SAIC General Motors Corporation Limited</v>
      </c>
      <c r="AQ19" s="38"/>
      <c r="AR19" s="52" t="s">
        <v>128</v>
      </c>
      <c r="AS19" s="38">
        <f t="shared" si="10"/>
        <v>609</v>
      </c>
      <c r="AT19" s="40" t="str">
        <f t="shared" si="11"/>
        <v>N</v>
      </c>
      <c r="AU19" s="39">
        <f t="shared" si="1"/>
        <v>13294.47</v>
      </c>
      <c r="AV19" s="41">
        <f t="shared" si="2"/>
        <v>11.9915930304916</v>
      </c>
      <c r="AW19" s="41">
        <f t="shared" si="3"/>
        <v>1.5692719352831364</v>
      </c>
      <c r="AX19" s="41">
        <f t="shared" si="4"/>
        <v>3.4984567517112635</v>
      </c>
      <c r="AY19" s="41">
        <f t="shared" si="5"/>
        <v>2.4401431238332294</v>
      </c>
      <c r="AZ19" s="39">
        <f t="shared" si="6"/>
        <v>7302.8801555693844</v>
      </c>
      <c r="BA19" s="39">
        <f t="shared" si="7"/>
        <v>955.68660858742999</v>
      </c>
      <c r="BB19" s="39">
        <f t="shared" si="8"/>
        <v>2130.5601617921593</v>
      </c>
      <c r="BC19" s="39">
        <f t="shared" si="9"/>
        <v>1486.0471624144368</v>
      </c>
      <c r="BD19" s="42">
        <f t="shared" si="12"/>
        <v>998</v>
      </c>
      <c r="BE19" s="42">
        <f t="shared" si="13"/>
        <v>19460.465911636584</v>
      </c>
    </row>
    <row r="20" spans="1:57" s="7" customFormat="1" x14ac:dyDescent="0.25">
      <c r="A20" s="4" t="s">
        <v>5</v>
      </c>
      <c r="B20" s="4" t="s">
        <v>6</v>
      </c>
      <c r="C20" s="4" t="s">
        <v>47</v>
      </c>
      <c r="D20" s="4" t="s">
        <v>48</v>
      </c>
      <c r="E20" s="4" t="s">
        <v>49</v>
      </c>
      <c r="F20" s="4" t="s">
        <v>10</v>
      </c>
      <c r="G20" s="4" t="s">
        <v>190</v>
      </c>
      <c r="H20" s="5">
        <v>3330</v>
      </c>
      <c r="I20" s="6">
        <v>40895.730000000003</v>
      </c>
      <c r="J20" s="6">
        <v>-1546.68</v>
      </c>
      <c r="K20" s="6">
        <v>-3539.81</v>
      </c>
      <c r="L20" s="6">
        <v>35809.24</v>
      </c>
      <c r="M20" s="6">
        <v>6.24</v>
      </c>
      <c r="N20" s="6">
        <v>1345.64</v>
      </c>
      <c r="O20" s="6">
        <v>2107.6999999999998</v>
      </c>
      <c r="P20" s="6">
        <v>0</v>
      </c>
      <c r="Q20" s="6">
        <v>3459.58</v>
      </c>
      <c r="R20" s="6">
        <v>383.74</v>
      </c>
      <c r="S20" s="6">
        <v>27438.89</v>
      </c>
      <c r="T20" s="6">
        <v>-22923.4</v>
      </c>
      <c r="U20" s="6">
        <v>0</v>
      </c>
      <c r="V20" s="6">
        <v>4899.2299999999996</v>
      </c>
      <c r="W20" s="6">
        <v>240.48</v>
      </c>
      <c r="X20" s="6">
        <v>17194.810000000001</v>
      </c>
      <c r="Y20" s="6">
        <v>-9704.77</v>
      </c>
      <c r="Z20" s="6">
        <v>0</v>
      </c>
      <c r="AA20" s="6">
        <v>7730.52</v>
      </c>
      <c r="AB20" s="6">
        <v>0</v>
      </c>
      <c r="AC20" s="6">
        <v>0</v>
      </c>
      <c r="AD20" s="6">
        <v>0</v>
      </c>
      <c r="AE20" s="6">
        <v>0</v>
      </c>
      <c r="AF20" s="6">
        <v>86875.07</v>
      </c>
      <c r="AG20" s="6">
        <v>-34976.5</v>
      </c>
      <c r="AH20" s="6">
        <v>51898.57</v>
      </c>
      <c r="AI20" s="5">
        <v>26.0886</v>
      </c>
      <c r="AJ20" s="5">
        <v>-10.503500000000001</v>
      </c>
      <c r="AK20" s="34">
        <v>15.5852</v>
      </c>
      <c r="AL20" s="38" t="s">
        <v>128</v>
      </c>
      <c r="AM20" s="38">
        <f>VLOOKUP(C20,[1]sale_order_list!$A$64:$B$85,2,0)</f>
        <v>15750</v>
      </c>
      <c r="AN20" s="38">
        <f t="shared" si="0"/>
        <v>3330</v>
      </c>
      <c r="AO20" s="38">
        <f>VLOOKUP(C20,[2]销售订单列表!$H$1:$R$65536,11,0)</f>
        <v>27.495899999999999</v>
      </c>
      <c r="AP20" s="38" t="str">
        <f>VLOOKUP(C20,[3]客户价格表列表!$E$1:$F$65536,2,0)</f>
        <v>迪安汽车部件（天津）有限公司保定分公司 TI Automotive (Tianjin)Co.,LTD BaoDing</v>
      </c>
      <c r="AQ20" s="38"/>
      <c r="AR20" s="52" t="s">
        <v>132</v>
      </c>
      <c r="AS20" s="38">
        <f t="shared" si="10"/>
        <v>0</v>
      </c>
      <c r="AT20" s="40" t="str">
        <f t="shared" si="11"/>
        <v>N</v>
      </c>
      <c r="AU20" s="39">
        <f t="shared" si="1"/>
        <v>0</v>
      </c>
      <c r="AV20" s="41">
        <f t="shared" si="2"/>
        <v>10.753525525525525</v>
      </c>
      <c r="AW20" s="41">
        <f t="shared" si="3"/>
        <v>1.0389129129129129</v>
      </c>
      <c r="AX20" s="41">
        <f t="shared" si="4"/>
        <v>2.3214774774774778</v>
      </c>
      <c r="AY20" s="41">
        <f t="shared" si="5"/>
        <v>1.47124024024024</v>
      </c>
      <c r="AZ20" s="39">
        <f t="shared" si="6"/>
        <v>0</v>
      </c>
      <c r="BA20" s="39">
        <f t="shared" si="7"/>
        <v>0</v>
      </c>
      <c r="BB20" s="39">
        <f t="shared" si="8"/>
        <v>0</v>
      </c>
      <c r="BC20" s="39">
        <f t="shared" si="9"/>
        <v>0</v>
      </c>
      <c r="BD20" s="42">
        <f t="shared" si="12"/>
        <v>3330</v>
      </c>
      <c r="BE20" s="42">
        <f t="shared" si="13"/>
        <v>51898.57</v>
      </c>
    </row>
    <row r="21" spans="1:57" s="7" customFormat="1" x14ac:dyDescent="0.25">
      <c r="A21" s="4" t="s">
        <v>5</v>
      </c>
      <c r="B21" s="4" t="s">
        <v>6</v>
      </c>
      <c r="C21" s="4" t="s">
        <v>53</v>
      </c>
      <c r="D21" s="4" t="s">
        <v>48</v>
      </c>
      <c r="E21" s="4" t="s">
        <v>54</v>
      </c>
      <c r="F21" s="4" t="s">
        <v>10</v>
      </c>
      <c r="G21" s="4" t="s">
        <v>190</v>
      </c>
      <c r="H21" s="5">
        <v>3859</v>
      </c>
      <c r="I21" s="6">
        <v>38745.550000000003</v>
      </c>
      <c r="J21" s="6">
        <v>410.3</v>
      </c>
      <c r="K21" s="6">
        <v>-1834.68</v>
      </c>
      <c r="L21" s="6">
        <v>37321.17</v>
      </c>
      <c r="M21" s="6">
        <v>3.84</v>
      </c>
      <c r="N21" s="6">
        <v>1510.84</v>
      </c>
      <c r="O21" s="6">
        <v>1958.99</v>
      </c>
      <c r="P21" s="6">
        <v>89.53</v>
      </c>
      <c r="Q21" s="6">
        <v>3563.2</v>
      </c>
      <c r="R21" s="6">
        <v>235.98</v>
      </c>
      <c r="S21" s="6">
        <v>31375.22</v>
      </c>
      <c r="T21" s="6">
        <v>-28257.279999999999</v>
      </c>
      <c r="U21" s="6">
        <v>2007.55</v>
      </c>
      <c r="V21" s="6">
        <v>5361.47</v>
      </c>
      <c r="W21" s="6">
        <v>147.87</v>
      </c>
      <c r="X21" s="6">
        <v>19661.54</v>
      </c>
      <c r="Y21" s="6">
        <v>-13304.77</v>
      </c>
      <c r="Z21" s="6">
        <v>1258.04</v>
      </c>
      <c r="AA21" s="6">
        <v>7762.68</v>
      </c>
      <c r="AB21" s="6">
        <v>0</v>
      </c>
      <c r="AC21" s="6">
        <v>0</v>
      </c>
      <c r="AD21" s="6">
        <v>0</v>
      </c>
      <c r="AE21" s="6">
        <v>0</v>
      </c>
      <c r="AF21" s="6">
        <v>91293.15</v>
      </c>
      <c r="AG21" s="6">
        <v>-37284.629999999997</v>
      </c>
      <c r="AH21" s="6">
        <v>54008.52</v>
      </c>
      <c r="AI21" s="5">
        <v>23.6572</v>
      </c>
      <c r="AJ21" s="5">
        <v>-9.6616999999999997</v>
      </c>
      <c r="AK21" s="34">
        <v>13.9955</v>
      </c>
      <c r="AL21" s="38" t="s">
        <v>128</v>
      </c>
      <c r="AM21" s="38">
        <f>VLOOKUP(C21,[1]sale_order_list!$A$64:$B$85,2,0)</f>
        <v>5625</v>
      </c>
      <c r="AN21" s="38">
        <f t="shared" si="0"/>
        <v>3859</v>
      </c>
      <c r="AO21" s="38">
        <f>VLOOKUP(C21,[2]销售订单列表!$H$1:$R$65536,11,0)</f>
        <v>22.900600000000001</v>
      </c>
      <c r="AP21" s="38" t="str">
        <f>VLOOKUP(C21,[3]客户价格表列表!$E$1:$F$65536,2,0)</f>
        <v>迪安汽车部件（天津）有限公司保定分公司 TI Automotive (Tianjin)Co.,LTD BaoDing</v>
      </c>
      <c r="AQ21" s="38"/>
      <c r="AR21" s="52" t="s">
        <v>175</v>
      </c>
      <c r="AS21" s="38">
        <f t="shared" si="10"/>
        <v>0</v>
      </c>
      <c r="AT21" s="40" t="str">
        <f t="shared" si="11"/>
        <v>N</v>
      </c>
      <c r="AU21" s="39">
        <f t="shared" si="1"/>
        <v>0</v>
      </c>
      <c r="AV21" s="41">
        <f t="shared" si="2"/>
        <v>9.6712023840373149</v>
      </c>
      <c r="AW21" s="41">
        <f t="shared" si="3"/>
        <v>0.92334801762114538</v>
      </c>
      <c r="AX21" s="41">
        <f t="shared" si="4"/>
        <v>2.0115781290489765</v>
      </c>
      <c r="AY21" s="41">
        <f t="shared" si="5"/>
        <v>1.3893417983933662</v>
      </c>
      <c r="AZ21" s="39">
        <f t="shared" si="6"/>
        <v>0</v>
      </c>
      <c r="BA21" s="39">
        <f t="shared" si="7"/>
        <v>0</v>
      </c>
      <c r="BB21" s="39">
        <f t="shared" si="8"/>
        <v>0</v>
      </c>
      <c r="BC21" s="39">
        <f t="shared" si="9"/>
        <v>0</v>
      </c>
      <c r="BD21" s="42">
        <f t="shared" si="12"/>
        <v>3859</v>
      </c>
      <c r="BE21" s="42">
        <f t="shared" si="13"/>
        <v>54008.52</v>
      </c>
    </row>
    <row r="22" spans="1:57" s="7" customFormat="1" x14ac:dyDescent="0.25">
      <c r="A22" s="4" t="s">
        <v>58</v>
      </c>
      <c r="B22" s="4" t="s">
        <v>59</v>
      </c>
      <c r="C22" s="4" t="s">
        <v>115</v>
      </c>
      <c r="D22" s="4" t="s">
        <v>116</v>
      </c>
      <c r="E22" s="4" t="s">
        <v>116</v>
      </c>
      <c r="F22" s="4" t="s">
        <v>10</v>
      </c>
      <c r="G22" s="4" t="s">
        <v>190</v>
      </c>
      <c r="H22" s="5">
        <v>420</v>
      </c>
      <c r="I22" s="6">
        <v>7770.34</v>
      </c>
      <c r="J22" s="6">
        <v>0</v>
      </c>
      <c r="K22" s="6">
        <v>0</v>
      </c>
      <c r="L22" s="6">
        <v>7770.34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7770.34</v>
      </c>
      <c r="AG22" s="6">
        <v>0</v>
      </c>
      <c r="AH22" s="6">
        <v>7770.34</v>
      </c>
      <c r="AI22" s="5">
        <v>18.500800000000002</v>
      </c>
      <c r="AJ22" s="5">
        <v>0</v>
      </c>
      <c r="AK22" s="34">
        <v>18.500800000000002</v>
      </c>
      <c r="AL22" s="38" t="s">
        <v>128</v>
      </c>
      <c r="AM22" s="38">
        <v>0</v>
      </c>
      <c r="AN22" s="38">
        <f t="shared" si="0"/>
        <v>0</v>
      </c>
      <c r="AO22" s="38">
        <f>VLOOKUP(C22,[2]销售订单列表!$H$1:$R$65536,11,0)</f>
        <v>18.500800000000002</v>
      </c>
      <c r="AP22" s="38" t="str">
        <f>VLOOKUP(C22,[3]客户价格表列表!$E$1:$F$65536,2,0)</f>
        <v>迪安汽车部件（天津）有限公司 TI Automotive (Tianjin)Co.,ltd.</v>
      </c>
      <c r="AQ22" s="38"/>
      <c r="AR22" s="52" t="s">
        <v>132</v>
      </c>
      <c r="AS22" s="38">
        <f t="shared" si="10"/>
        <v>0</v>
      </c>
      <c r="AT22" s="40" t="str">
        <f t="shared" si="11"/>
        <v>N</v>
      </c>
      <c r="AU22" s="39">
        <f t="shared" si="1"/>
        <v>0</v>
      </c>
      <c r="AV22" s="41">
        <f t="shared" si="2"/>
        <v>18.500809523809526</v>
      </c>
      <c r="AW22" s="41">
        <f t="shared" si="3"/>
        <v>0</v>
      </c>
      <c r="AX22" s="41">
        <f t="shared" si="4"/>
        <v>0</v>
      </c>
      <c r="AY22" s="41">
        <f t="shared" si="5"/>
        <v>0</v>
      </c>
      <c r="AZ22" s="39">
        <f t="shared" si="6"/>
        <v>0</v>
      </c>
      <c r="BA22" s="39">
        <f t="shared" si="7"/>
        <v>0</v>
      </c>
      <c r="BB22" s="39">
        <f t="shared" si="8"/>
        <v>0</v>
      </c>
      <c r="BC22" s="39">
        <f t="shared" si="9"/>
        <v>0</v>
      </c>
      <c r="BD22" s="42">
        <f t="shared" si="12"/>
        <v>420</v>
      </c>
      <c r="BE22" s="42">
        <f t="shared" si="13"/>
        <v>7770.34</v>
      </c>
    </row>
    <row r="23" spans="1:57" s="7" customFormat="1" x14ac:dyDescent="0.25">
      <c r="A23" s="4" t="s">
        <v>58</v>
      </c>
      <c r="B23" s="4" t="s">
        <v>59</v>
      </c>
      <c r="C23" s="4" t="s">
        <v>60</v>
      </c>
      <c r="D23" s="4" t="s">
        <v>61</v>
      </c>
      <c r="E23" s="4"/>
      <c r="F23" s="4" t="s">
        <v>10</v>
      </c>
      <c r="G23" s="4" t="s">
        <v>190</v>
      </c>
      <c r="H23" s="5">
        <v>13</v>
      </c>
      <c r="I23" s="6">
        <v>12.29</v>
      </c>
      <c r="J23" s="6">
        <v>0.45</v>
      </c>
      <c r="K23" s="6">
        <v>-1.33</v>
      </c>
      <c r="L23" s="6">
        <v>11.41</v>
      </c>
      <c r="M23" s="6">
        <v>0</v>
      </c>
      <c r="N23" s="6">
        <v>0.55000000000000004</v>
      </c>
      <c r="O23" s="6">
        <v>0.37</v>
      </c>
      <c r="P23" s="6">
        <v>0</v>
      </c>
      <c r="Q23" s="6">
        <v>0.92</v>
      </c>
      <c r="R23" s="6">
        <v>0</v>
      </c>
      <c r="S23" s="6">
        <v>6.44</v>
      </c>
      <c r="T23" s="6">
        <v>-4.7699999999999996</v>
      </c>
      <c r="U23" s="6">
        <v>0</v>
      </c>
      <c r="V23" s="6">
        <v>1.67</v>
      </c>
      <c r="W23" s="6">
        <v>0</v>
      </c>
      <c r="X23" s="6">
        <v>4.04</v>
      </c>
      <c r="Y23" s="6">
        <v>-1.56</v>
      </c>
      <c r="Z23" s="6">
        <v>0</v>
      </c>
      <c r="AA23" s="6">
        <v>2.48</v>
      </c>
      <c r="AB23" s="6">
        <v>0</v>
      </c>
      <c r="AC23" s="6">
        <v>0</v>
      </c>
      <c r="AD23" s="6">
        <v>0</v>
      </c>
      <c r="AE23" s="6">
        <v>0</v>
      </c>
      <c r="AF23" s="6">
        <v>23.32</v>
      </c>
      <c r="AG23" s="6">
        <v>-6.84</v>
      </c>
      <c r="AH23" s="6">
        <v>16.48</v>
      </c>
      <c r="AI23" s="5">
        <v>1.7938000000000001</v>
      </c>
      <c r="AJ23" s="5">
        <v>-0.5262</v>
      </c>
      <c r="AK23" s="34">
        <v>1.2677</v>
      </c>
      <c r="AL23" s="38" t="s">
        <v>128</v>
      </c>
      <c r="AM23" s="38">
        <v>0</v>
      </c>
      <c r="AN23" s="38">
        <f t="shared" si="0"/>
        <v>0</v>
      </c>
      <c r="AO23" s="38">
        <v>0</v>
      </c>
      <c r="AP23" s="38" t="str">
        <f>VLOOKUP(C23,[3]客户价格表列表!$E$1:$F$65536,2,0)</f>
        <v>长春力登维科技产业有限公司广州分公司ARMSTRONG ODENWALD CHANGCHUN(AOC) TECHNOLO</v>
      </c>
      <c r="AQ23" s="38"/>
      <c r="AR23" s="38" t="s">
        <v>176</v>
      </c>
      <c r="AS23" s="38">
        <f t="shared" si="10"/>
        <v>0</v>
      </c>
      <c r="AT23" s="40" t="str">
        <f t="shared" si="11"/>
        <v>N</v>
      </c>
      <c r="AU23" s="39">
        <f t="shared" si="1"/>
        <v>0</v>
      </c>
      <c r="AV23" s="41">
        <f t="shared" si="2"/>
        <v>0.87769230769230766</v>
      </c>
      <c r="AW23" s="41">
        <f t="shared" si="3"/>
        <v>7.0769230769230779E-2</v>
      </c>
      <c r="AX23" s="41">
        <f t="shared" si="4"/>
        <v>0.19076923076923077</v>
      </c>
      <c r="AY23" s="41">
        <f t="shared" si="5"/>
        <v>0.12846153846153846</v>
      </c>
      <c r="AZ23" s="39">
        <f t="shared" si="6"/>
        <v>0</v>
      </c>
      <c r="BA23" s="39">
        <f t="shared" si="7"/>
        <v>0</v>
      </c>
      <c r="BB23" s="39">
        <f t="shared" si="8"/>
        <v>0</v>
      </c>
      <c r="BC23" s="39">
        <f t="shared" si="9"/>
        <v>0</v>
      </c>
      <c r="BD23" s="42">
        <f t="shared" si="12"/>
        <v>13</v>
      </c>
      <c r="BE23" s="42">
        <f t="shared" si="13"/>
        <v>16.48</v>
      </c>
    </row>
    <row r="24" spans="1:57" s="7" customFormat="1" x14ac:dyDescent="0.25">
      <c r="A24" s="4" t="s">
        <v>5</v>
      </c>
      <c r="B24" s="4" t="s">
        <v>6</v>
      </c>
      <c r="C24" s="4" t="s">
        <v>62</v>
      </c>
      <c r="D24" s="4" t="s">
        <v>63</v>
      </c>
      <c r="E24" s="4" t="s">
        <v>64</v>
      </c>
      <c r="F24" s="4" t="s">
        <v>10</v>
      </c>
      <c r="G24" s="4" t="s">
        <v>190</v>
      </c>
      <c r="H24" s="5">
        <v>0</v>
      </c>
      <c r="I24" s="6">
        <v>0</v>
      </c>
      <c r="J24" s="6">
        <v>-0.01</v>
      </c>
      <c r="K24" s="6">
        <v>-0.01</v>
      </c>
      <c r="L24" s="6">
        <v>-0.02</v>
      </c>
      <c r="M24" s="6">
        <v>0</v>
      </c>
      <c r="N24" s="6">
        <v>0</v>
      </c>
      <c r="O24" s="6">
        <v>-0.01</v>
      </c>
      <c r="P24" s="6">
        <v>0</v>
      </c>
      <c r="Q24" s="6">
        <v>-0.01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0.01</v>
      </c>
      <c r="Z24" s="6">
        <v>0</v>
      </c>
      <c r="AA24" s="6">
        <v>0.01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-0.02</v>
      </c>
      <c r="AH24" s="6">
        <v>-0.02</v>
      </c>
      <c r="AI24" s="5"/>
      <c r="AJ24" s="5"/>
      <c r="AK24" s="34"/>
      <c r="AL24" s="38" t="s">
        <v>128</v>
      </c>
      <c r="AM24" s="38">
        <f>VLOOKUP(C24,[1]sale_order_list!$A$64:$B$85,2,0)</f>
        <v>19200</v>
      </c>
      <c r="AN24" s="38">
        <f t="shared" si="0"/>
        <v>0</v>
      </c>
      <c r="AO24" s="38">
        <f>VLOOKUP(C24,[2]销售订单列表!$H$1:$R$65536,11,0)</f>
        <v>50</v>
      </c>
      <c r="AP24" s="38" t="str">
        <f>VLOOKUP(C24,[3]客户价格表列表!$E$1:$F$65536,2,0)</f>
        <v>亚普汽车部件股份有限公司Yapp AUTOMOTIVE PARTS CO.,LTD.</v>
      </c>
      <c r="AQ24" s="38"/>
      <c r="AR24" s="52" t="s">
        <v>131</v>
      </c>
      <c r="AS24" s="38">
        <f t="shared" si="10"/>
        <v>0</v>
      </c>
      <c r="AT24" s="40" t="str">
        <f t="shared" si="11"/>
        <v>N</v>
      </c>
      <c r="AU24" s="39">
        <f t="shared" si="1"/>
        <v>0</v>
      </c>
      <c r="AV24" s="41">
        <v>0</v>
      </c>
      <c r="AW24" s="41">
        <v>0</v>
      </c>
      <c r="AX24" s="41">
        <v>0</v>
      </c>
      <c r="AY24" s="41">
        <v>0</v>
      </c>
      <c r="AZ24" s="39">
        <f t="shared" si="6"/>
        <v>0</v>
      </c>
      <c r="BA24" s="39">
        <f t="shared" si="7"/>
        <v>0</v>
      </c>
      <c r="BB24" s="39">
        <f t="shared" si="8"/>
        <v>0</v>
      </c>
      <c r="BC24" s="39">
        <f t="shared" si="9"/>
        <v>0</v>
      </c>
      <c r="BD24" s="42">
        <f t="shared" si="12"/>
        <v>0</v>
      </c>
      <c r="BE24" s="42">
        <f t="shared" si="13"/>
        <v>-0.02</v>
      </c>
    </row>
    <row r="25" spans="1:57" s="7" customFormat="1" x14ac:dyDescent="0.25">
      <c r="A25" s="4" t="s">
        <v>5</v>
      </c>
      <c r="B25" s="4" t="s">
        <v>6</v>
      </c>
      <c r="C25" s="4" t="s">
        <v>66</v>
      </c>
      <c r="D25" s="4" t="s">
        <v>25</v>
      </c>
      <c r="E25" s="4" t="s">
        <v>67</v>
      </c>
      <c r="F25" s="4" t="s">
        <v>10</v>
      </c>
      <c r="G25" s="4" t="s">
        <v>190</v>
      </c>
      <c r="H25" s="5">
        <v>59</v>
      </c>
      <c r="I25" s="6">
        <v>319.7</v>
      </c>
      <c r="J25" s="6">
        <v>0.55000000000000004</v>
      </c>
      <c r="K25" s="6">
        <v>1.49</v>
      </c>
      <c r="L25" s="6">
        <v>321.74</v>
      </c>
      <c r="M25" s="6">
        <v>0.01</v>
      </c>
      <c r="N25" s="6">
        <v>62.61</v>
      </c>
      <c r="O25" s="6">
        <v>72.55</v>
      </c>
      <c r="P25" s="6">
        <v>3.72</v>
      </c>
      <c r="Q25" s="6">
        <v>138.88999999999999</v>
      </c>
      <c r="R25" s="6">
        <v>0.76</v>
      </c>
      <c r="S25" s="6">
        <v>1207.82</v>
      </c>
      <c r="T25" s="6">
        <v>-1009.5</v>
      </c>
      <c r="U25" s="6">
        <v>60.03</v>
      </c>
      <c r="V25" s="6">
        <v>259.11</v>
      </c>
      <c r="W25" s="6">
        <v>0.45</v>
      </c>
      <c r="X25" s="6">
        <v>756.91</v>
      </c>
      <c r="Y25" s="6">
        <v>-471.58</v>
      </c>
      <c r="Z25" s="6">
        <v>37.64</v>
      </c>
      <c r="AA25" s="6">
        <v>323.42</v>
      </c>
      <c r="AB25" s="6">
        <v>0</v>
      </c>
      <c r="AC25" s="6">
        <v>0</v>
      </c>
      <c r="AD25" s="6">
        <v>0</v>
      </c>
      <c r="AE25" s="6">
        <v>0</v>
      </c>
      <c r="AF25" s="6">
        <v>2347.04</v>
      </c>
      <c r="AG25" s="6">
        <v>-1303.8800000000001</v>
      </c>
      <c r="AH25" s="6">
        <v>1043.1600000000001</v>
      </c>
      <c r="AI25" s="5">
        <v>39.780299999999997</v>
      </c>
      <c r="AJ25" s="5">
        <v>-22.099699999999999</v>
      </c>
      <c r="AK25" s="34">
        <v>17.680700000000002</v>
      </c>
      <c r="AL25" s="38" t="s">
        <v>128</v>
      </c>
      <c r="AM25" s="38">
        <f>VLOOKUP(C25,[1]sale_order_list!$A$64:$B$85,2,0)</f>
        <v>1900</v>
      </c>
      <c r="AN25" s="38">
        <f t="shared" si="0"/>
        <v>59</v>
      </c>
      <c r="AO25" s="38">
        <f>VLOOKUP(C25,[2]销售订单列表!$H$1:$R$65536,11,0)</f>
        <v>17.78</v>
      </c>
      <c r="AP25" s="38" t="str">
        <f>VLOOKUP(C25,[3]客户价格表列表!$E$1:$F$65536,2,0)</f>
        <v>常熟美桥汽车传动系统制造技术有限公司 Changshu AAM Automotive Driveline High</v>
      </c>
      <c r="AQ25" s="38"/>
      <c r="AR25" s="52" t="s">
        <v>133</v>
      </c>
      <c r="AS25" s="38">
        <f t="shared" si="10"/>
        <v>0</v>
      </c>
      <c r="AT25" s="40" t="str">
        <f t="shared" si="11"/>
        <v>N</v>
      </c>
      <c r="AU25" s="39">
        <f t="shared" si="1"/>
        <v>0</v>
      </c>
      <c r="AV25" s="41">
        <f t="shared" ref="AV25:AV33" si="14">L25/H25</f>
        <v>5.4532203389830514</v>
      </c>
      <c r="AW25" s="41">
        <f t="shared" ref="AW25:AW33" si="15">Q25/H25</f>
        <v>2.3540677966101691</v>
      </c>
      <c r="AX25" s="41">
        <f t="shared" ref="AX25:AX33" si="16">AA25/H25</f>
        <v>5.4816949152542378</v>
      </c>
      <c r="AY25" s="41">
        <f t="shared" ref="AY25:AY33" si="17">V25/H25</f>
        <v>4.3916949152542379</v>
      </c>
      <c r="AZ25" s="39">
        <f t="shared" si="6"/>
        <v>0</v>
      </c>
      <c r="BA25" s="39">
        <f t="shared" si="7"/>
        <v>0</v>
      </c>
      <c r="BB25" s="39">
        <f t="shared" si="8"/>
        <v>0</v>
      </c>
      <c r="BC25" s="39">
        <f t="shared" si="9"/>
        <v>0</v>
      </c>
      <c r="BD25" s="42">
        <f t="shared" si="12"/>
        <v>59</v>
      </c>
      <c r="BE25" s="42">
        <f t="shared" si="13"/>
        <v>1043.1600000000001</v>
      </c>
    </row>
    <row r="26" spans="1:57" s="7" customFormat="1" x14ac:dyDescent="0.25">
      <c r="A26" s="4" t="s">
        <v>5</v>
      </c>
      <c r="B26" s="4" t="s">
        <v>6</v>
      </c>
      <c r="C26" s="4" t="s">
        <v>73</v>
      </c>
      <c r="D26" s="4" t="s">
        <v>25</v>
      </c>
      <c r="E26" s="4" t="s">
        <v>74</v>
      </c>
      <c r="F26" s="4" t="s">
        <v>10</v>
      </c>
      <c r="G26" s="4" t="s">
        <v>190</v>
      </c>
      <c r="H26" s="5">
        <v>1744</v>
      </c>
      <c r="I26" s="6">
        <v>7880.43</v>
      </c>
      <c r="J26" s="6">
        <v>-0.02</v>
      </c>
      <c r="K26" s="6">
        <v>-290.05</v>
      </c>
      <c r="L26" s="6">
        <v>7590.36</v>
      </c>
      <c r="M26" s="6">
        <v>0</v>
      </c>
      <c r="N26" s="6">
        <v>1851.09</v>
      </c>
      <c r="O26" s="6">
        <v>525.52</v>
      </c>
      <c r="P26" s="6">
        <v>0</v>
      </c>
      <c r="Q26" s="6">
        <v>2376.61</v>
      </c>
      <c r="R26" s="6">
        <v>0</v>
      </c>
      <c r="S26" s="6">
        <v>35703.17</v>
      </c>
      <c r="T26" s="6">
        <v>-19177.900000000001</v>
      </c>
      <c r="U26" s="6">
        <v>0</v>
      </c>
      <c r="V26" s="6">
        <v>16525.27</v>
      </c>
      <c r="W26" s="6">
        <v>0</v>
      </c>
      <c r="X26" s="6">
        <v>22374.13</v>
      </c>
      <c r="Y26" s="6">
        <v>-9376.85</v>
      </c>
      <c r="Z26" s="6">
        <v>0</v>
      </c>
      <c r="AA26" s="6">
        <v>12997.28</v>
      </c>
      <c r="AB26" s="6">
        <v>0</v>
      </c>
      <c r="AC26" s="6">
        <v>0</v>
      </c>
      <c r="AD26" s="6">
        <v>0</v>
      </c>
      <c r="AE26" s="6">
        <v>0</v>
      </c>
      <c r="AF26" s="6">
        <v>67808.820000000007</v>
      </c>
      <c r="AG26" s="6">
        <v>-28319.3</v>
      </c>
      <c r="AH26" s="6">
        <v>39489.519999999997</v>
      </c>
      <c r="AI26" s="5">
        <v>38.8812</v>
      </c>
      <c r="AJ26" s="5">
        <v>-16.238099999999999</v>
      </c>
      <c r="AK26" s="34">
        <v>22.6431</v>
      </c>
      <c r="AL26" s="38" t="s">
        <v>128</v>
      </c>
      <c r="AM26" s="38">
        <v>0</v>
      </c>
      <c r="AN26" s="38">
        <f t="shared" si="0"/>
        <v>0</v>
      </c>
      <c r="AO26" s="38">
        <v>0</v>
      </c>
      <c r="AP26" s="38" t="str">
        <f>VLOOKUP(C26,[3]客户价格表列表!$E$1:$F$65536,2,0)</f>
        <v>威巴克（无锡）减震器有限公司 Vibracoustic（Wuxi）Vibration Isolator Co.Ltd.</v>
      </c>
      <c r="AQ26" s="38"/>
      <c r="AR26" s="38" t="s">
        <v>177</v>
      </c>
      <c r="AS26" s="38">
        <f t="shared" si="10"/>
        <v>0</v>
      </c>
      <c r="AT26" s="40" t="str">
        <f t="shared" si="11"/>
        <v>N</v>
      </c>
      <c r="AU26" s="39">
        <f t="shared" si="1"/>
        <v>0</v>
      </c>
      <c r="AV26" s="41">
        <f t="shared" si="14"/>
        <v>4.3522706422018347</v>
      </c>
      <c r="AW26" s="41">
        <f t="shared" si="15"/>
        <v>1.3627350917431194</v>
      </c>
      <c r="AX26" s="41">
        <f t="shared" si="16"/>
        <v>7.4525688073394498</v>
      </c>
      <c r="AY26" s="41">
        <f t="shared" si="17"/>
        <v>9.4754988532110094</v>
      </c>
      <c r="AZ26" s="39">
        <f t="shared" si="6"/>
        <v>0</v>
      </c>
      <c r="BA26" s="39">
        <f t="shared" si="7"/>
        <v>0</v>
      </c>
      <c r="BB26" s="39">
        <f t="shared" si="8"/>
        <v>0</v>
      </c>
      <c r="BC26" s="39">
        <f t="shared" si="9"/>
        <v>0</v>
      </c>
      <c r="BD26" s="42">
        <f t="shared" si="12"/>
        <v>1744</v>
      </c>
      <c r="BE26" s="42">
        <f t="shared" si="13"/>
        <v>39489.519999999997</v>
      </c>
    </row>
    <row r="27" spans="1:57" s="7" customFormat="1" x14ac:dyDescent="0.25">
      <c r="A27" s="4" t="s">
        <v>5</v>
      </c>
      <c r="B27" s="4" t="s">
        <v>6</v>
      </c>
      <c r="C27" s="4" t="s">
        <v>78</v>
      </c>
      <c r="D27" s="4" t="s">
        <v>65</v>
      </c>
      <c r="E27" s="4" t="s">
        <v>79</v>
      </c>
      <c r="F27" s="4" t="s">
        <v>10</v>
      </c>
      <c r="G27" s="4" t="s">
        <v>190</v>
      </c>
      <c r="H27" s="5">
        <v>10584</v>
      </c>
      <c r="I27" s="6">
        <v>19985.77</v>
      </c>
      <c r="J27" s="6">
        <v>-13979</v>
      </c>
      <c r="K27" s="6">
        <v>495.7</v>
      </c>
      <c r="L27" s="6">
        <v>6502.47</v>
      </c>
      <c r="M27" s="6">
        <v>0</v>
      </c>
      <c r="N27" s="6">
        <v>472.05</v>
      </c>
      <c r="O27" s="6">
        <v>590.73</v>
      </c>
      <c r="P27" s="6">
        <v>0</v>
      </c>
      <c r="Q27" s="6">
        <v>1062.78</v>
      </c>
      <c r="R27" s="6">
        <v>0</v>
      </c>
      <c r="S27" s="6">
        <v>5588.35</v>
      </c>
      <c r="T27" s="6">
        <v>-2763.14</v>
      </c>
      <c r="U27" s="6">
        <v>0</v>
      </c>
      <c r="V27" s="6">
        <v>2825.21</v>
      </c>
      <c r="W27" s="6">
        <v>0</v>
      </c>
      <c r="X27" s="6">
        <v>3502.25</v>
      </c>
      <c r="Y27" s="6">
        <v>-411.67</v>
      </c>
      <c r="Z27" s="6">
        <v>0</v>
      </c>
      <c r="AA27" s="6">
        <v>3090.58</v>
      </c>
      <c r="AB27" s="6">
        <v>0</v>
      </c>
      <c r="AC27" s="6">
        <v>0</v>
      </c>
      <c r="AD27" s="6">
        <v>0</v>
      </c>
      <c r="AE27" s="6">
        <v>0</v>
      </c>
      <c r="AF27" s="6">
        <v>29548.42</v>
      </c>
      <c r="AG27" s="6">
        <v>-16067.38</v>
      </c>
      <c r="AH27" s="6">
        <v>13481.04</v>
      </c>
      <c r="AI27" s="5">
        <v>2.7917999999999998</v>
      </c>
      <c r="AJ27" s="5">
        <v>-1.5181</v>
      </c>
      <c r="AK27" s="34">
        <v>1.2737000000000001</v>
      </c>
      <c r="AL27" s="38" t="s">
        <v>128</v>
      </c>
      <c r="AM27" s="38">
        <f>VLOOKUP(C27,[1]sale_order_list!$A$64:$B$85,2,0)</f>
        <v>3600</v>
      </c>
      <c r="AN27" s="38">
        <f t="shared" si="0"/>
        <v>3600</v>
      </c>
      <c r="AO27" s="38">
        <f>VLOOKUP(C27,[2]销售订单列表!$H$1:$R$65536,11,0)</f>
        <v>0.52229999999999999</v>
      </c>
      <c r="AP27" s="38" t="str">
        <f>VLOOKUP(C27,[3]客户价格表列表!$E$1:$F$65536,2,0)</f>
        <v>Plastic Omnium Co.,Ltd</v>
      </c>
      <c r="AQ27" s="38"/>
      <c r="AR27" s="38" t="s">
        <v>178</v>
      </c>
      <c r="AS27" s="38">
        <f t="shared" si="10"/>
        <v>3600</v>
      </c>
      <c r="AT27" s="40" t="str">
        <f t="shared" si="11"/>
        <v>N</v>
      </c>
      <c r="AU27" s="39">
        <f t="shared" si="1"/>
        <v>1880.28</v>
      </c>
      <c r="AV27" s="41">
        <f t="shared" si="14"/>
        <v>0.61436791383219957</v>
      </c>
      <c r="AW27" s="41">
        <f t="shared" si="15"/>
        <v>0.10041383219954648</v>
      </c>
      <c r="AX27" s="41">
        <f t="shared" si="16"/>
        <v>0.29200491307634163</v>
      </c>
      <c r="AY27" s="41">
        <f t="shared" si="17"/>
        <v>0.2669321617535903</v>
      </c>
      <c r="AZ27" s="39">
        <f t="shared" si="6"/>
        <v>2211.7244897959185</v>
      </c>
      <c r="BA27" s="39">
        <f t="shared" si="7"/>
        <v>361.48979591836735</v>
      </c>
      <c r="BB27" s="39">
        <f t="shared" si="8"/>
        <v>1051.2176870748299</v>
      </c>
      <c r="BC27" s="39">
        <f t="shared" si="9"/>
        <v>960.95578231292507</v>
      </c>
      <c r="BD27" s="42">
        <f t="shared" si="12"/>
        <v>6984</v>
      </c>
      <c r="BE27" s="42">
        <f t="shared" si="13"/>
        <v>8895.6522448979595</v>
      </c>
    </row>
    <row r="28" spans="1:57" s="7" customFormat="1" x14ac:dyDescent="0.25">
      <c r="A28" s="4" t="s">
        <v>5</v>
      </c>
      <c r="B28" s="4" t="s">
        <v>6</v>
      </c>
      <c r="C28" s="4" t="s">
        <v>80</v>
      </c>
      <c r="D28" s="4" t="s">
        <v>81</v>
      </c>
      <c r="E28" s="4" t="s">
        <v>79</v>
      </c>
      <c r="F28" s="4" t="s">
        <v>10</v>
      </c>
      <c r="G28" s="4" t="s">
        <v>190</v>
      </c>
      <c r="H28" s="5">
        <v>2400</v>
      </c>
      <c r="I28" s="6">
        <v>4116.4799999999996</v>
      </c>
      <c r="J28" s="6">
        <v>2.2000000000000002</v>
      </c>
      <c r="K28" s="6">
        <v>-184.89</v>
      </c>
      <c r="L28" s="6">
        <v>3933.79</v>
      </c>
      <c r="M28" s="6">
        <v>0</v>
      </c>
      <c r="N28" s="6">
        <v>107.04</v>
      </c>
      <c r="O28" s="6">
        <v>189.72</v>
      </c>
      <c r="P28" s="6">
        <v>0</v>
      </c>
      <c r="Q28" s="6">
        <v>296.76</v>
      </c>
      <c r="R28" s="6">
        <v>0</v>
      </c>
      <c r="S28" s="6">
        <v>1267.2</v>
      </c>
      <c r="T28" s="6">
        <v>-853.75</v>
      </c>
      <c r="U28" s="6">
        <v>0</v>
      </c>
      <c r="V28" s="6">
        <v>413.45</v>
      </c>
      <c r="W28" s="6">
        <v>0</v>
      </c>
      <c r="X28" s="6">
        <v>794.16</v>
      </c>
      <c r="Y28" s="6">
        <v>-109.44</v>
      </c>
      <c r="Z28" s="6">
        <v>0</v>
      </c>
      <c r="AA28" s="6">
        <v>684.72</v>
      </c>
      <c r="AB28" s="6">
        <v>0</v>
      </c>
      <c r="AC28" s="6">
        <v>0</v>
      </c>
      <c r="AD28" s="6">
        <v>0</v>
      </c>
      <c r="AE28" s="6">
        <v>0</v>
      </c>
      <c r="AF28" s="6">
        <v>6284.88</v>
      </c>
      <c r="AG28" s="6">
        <v>-956.16</v>
      </c>
      <c r="AH28" s="6">
        <v>5328.72</v>
      </c>
      <c r="AI28" s="5">
        <v>2.6187</v>
      </c>
      <c r="AJ28" s="5">
        <v>-0.39839999999999998</v>
      </c>
      <c r="AK28" s="34">
        <v>2.2202999999999999</v>
      </c>
      <c r="AL28" s="38" t="s">
        <v>128</v>
      </c>
      <c r="AM28" s="38">
        <f>VLOOKUP(C28,[1]sale_order_list!$A$64:$B$85,2,0)</f>
        <v>2400</v>
      </c>
      <c r="AN28" s="38">
        <f t="shared" si="0"/>
        <v>2400</v>
      </c>
      <c r="AO28" s="38">
        <f>VLOOKUP(C28,[2]销售订单列表!$H$1:$R$65536,11,0)</f>
        <v>0.83</v>
      </c>
      <c r="AP28" s="38" t="str">
        <f>VLOOKUP(C28,[3]客户价格表列表!$E$1:$F$65536,2,0)</f>
        <v>Plastic Omnium Co.,Ltd</v>
      </c>
      <c r="AQ28" s="38"/>
      <c r="AR28" s="38" t="s">
        <v>129</v>
      </c>
      <c r="AS28" s="38">
        <f t="shared" si="10"/>
        <v>2400</v>
      </c>
      <c r="AT28" s="40" t="str">
        <f t="shared" si="11"/>
        <v>N</v>
      </c>
      <c r="AU28" s="39">
        <f t="shared" si="1"/>
        <v>1992</v>
      </c>
      <c r="AV28" s="41">
        <f t="shared" si="14"/>
        <v>1.6390791666666666</v>
      </c>
      <c r="AW28" s="41">
        <f t="shared" si="15"/>
        <v>0.12365</v>
      </c>
      <c r="AX28" s="41">
        <f t="shared" si="16"/>
        <v>0.2853</v>
      </c>
      <c r="AY28" s="41">
        <f t="shared" si="17"/>
        <v>0.17227083333333332</v>
      </c>
      <c r="AZ28" s="39">
        <f t="shared" si="6"/>
        <v>3933.79</v>
      </c>
      <c r="BA28" s="39">
        <f t="shared" si="7"/>
        <v>296.76</v>
      </c>
      <c r="BB28" s="39">
        <f t="shared" si="8"/>
        <v>684.72</v>
      </c>
      <c r="BC28" s="39">
        <f t="shared" si="9"/>
        <v>413.45</v>
      </c>
      <c r="BD28" s="42">
        <f t="shared" si="12"/>
        <v>0</v>
      </c>
      <c r="BE28" s="42">
        <f t="shared" si="13"/>
        <v>0</v>
      </c>
    </row>
    <row r="29" spans="1:57" s="7" customFormat="1" x14ac:dyDescent="0.25">
      <c r="A29" s="4" t="s">
        <v>5</v>
      </c>
      <c r="B29" s="4" t="s">
        <v>6</v>
      </c>
      <c r="C29" s="4" t="s">
        <v>82</v>
      </c>
      <c r="D29" s="4" t="s">
        <v>83</v>
      </c>
      <c r="E29" s="4" t="s">
        <v>84</v>
      </c>
      <c r="F29" s="4" t="s">
        <v>10</v>
      </c>
      <c r="G29" s="4" t="s">
        <v>190</v>
      </c>
      <c r="H29" s="5">
        <v>229</v>
      </c>
      <c r="I29" s="6">
        <v>1247.44</v>
      </c>
      <c r="J29" s="6">
        <v>20.96</v>
      </c>
      <c r="K29" s="6">
        <v>-33.1</v>
      </c>
      <c r="L29" s="6">
        <v>1235.3</v>
      </c>
      <c r="M29" s="6">
        <v>1.49</v>
      </c>
      <c r="N29" s="6">
        <v>145.87</v>
      </c>
      <c r="O29" s="6">
        <v>210.52</v>
      </c>
      <c r="P29" s="6">
        <v>-1.81</v>
      </c>
      <c r="Q29" s="6">
        <v>356.07</v>
      </c>
      <c r="R29" s="6">
        <v>168.12</v>
      </c>
      <c r="S29" s="6">
        <v>3394.07</v>
      </c>
      <c r="T29" s="6">
        <v>-2884.45</v>
      </c>
      <c r="U29" s="6">
        <v>-154.18</v>
      </c>
      <c r="V29" s="6">
        <v>523.55999999999995</v>
      </c>
      <c r="W29" s="6">
        <v>105.34</v>
      </c>
      <c r="X29" s="6">
        <v>2126.9499999999998</v>
      </c>
      <c r="Y29" s="6">
        <v>-1318.91</v>
      </c>
      <c r="Z29" s="6">
        <v>-96.62</v>
      </c>
      <c r="AA29" s="6">
        <v>816.76</v>
      </c>
      <c r="AB29" s="6">
        <v>0</v>
      </c>
      <c r="AC29" s="6">
        <v>0</v>
      </c>
      <c r="AD29" s="6">
        <v>0</v>
      </c>
      <c r="AE29" s="6">
        <v>0</v>
      </c>
      <c r="AF29" s="6">
        <v>6914.33</v>
      </c>
      <c r="AG29" s="6">
        <v>-3982.64</v>
      </c>
      <c r="AH29" s="6">
        <v>2931.69</v>
      </c>
      <c r="AI29" s="5">
        <v>30.1936</v>
      </c>
      <c r="AJ29" s="5">
        <v>-17.391400000000001</v>
      </c>
      <c r="AK29" s="34">
        <v>12.802099999999999</v>
      </c>
      <c r="AL29" s="38" t="s">
        <v>128</v>
      </c>
      <c r="AM29" s="38">
        <v>0</v>
      </c>
      <c r="AN29" s="38">
        <f t="shared" si="0"/>
        <v>0</v>
      </c>
      <c r="AO29" s="38">
        <f>VLOOKUP(C29,[2]销售订单列表!$H$1:$R$65536,11,0)</f>
        <v>3.52</v>
      </c>
      <c r="AP29" s="38" t="str">
        <f>VLOOKUP(C29,[3]客户价格表列表!$E$1:$F$65536,2,0)</f>
        <v>Lydall Thermal/Acoustical Sales,LLC</v>
      </c>
      <c r="AQ29" s="38"/>
      <c r="AR29" s="38" t="s">
        <v>129</v>
      </c>
      <c r="AS29" s="38">
        <f t="shared" si="10"/>
        <v>0</v>
      </c>
      <c r="AT29" s="40" t="str">
        <f t="shared" si="11"/>
        <v>N</v>
      </c>
      <c r="AU29" s="39">
        <f t="shared" si="1"/>
        <v>0</v>
      </c>
      <c r="AV29" s="41">
        <f t="shared" si="14"/>
        <v>5.3943231441048036</v>
      </c>
      <c r="AW29" s="41">
        <f t="shared" si="15"/>
        <v>1.5548908296943231</v>
      </c>
      <c r="AX29" s="41">
        <f t="shared" si="16"/>
        <v>3.566637554585153</v>
      </c>
      <c r="AY29" s="41">
        <f t="shared" si="17"/>
        <v>2.2862882096069868</v>
      </c>
      <c r="AZ29" s="39">
        <f t="shared" si="6"/>
        <v>0</v>
      </c>
      <c r="BA29" s="39">
        <f t="shared" si="7"/>
        <v>0</v>
      </c>
      <c r="BB29" s="39">
        <f t="shared" si="8"/>
        <v>0</v>
      </c>
      <c r="BC29" s="39">
        <f t="shared" si="9"/>
        <v>0</v>
      </c>
      <c r="BD29" s="42">
        <f t="shared" si="12"/>
        <v>229</v>
      </c>
      <c r="BE29" s="42">
        <f t="shared" si="13"/>
        <v>2931.69</v>
      </c>
    </row>
    <row r="30" spans="1:57" s="7" customFormat="1" x14ac:dyDescent="0.25">
      <c r="A30" s="4" t="s">
        <v>5</v>
      </c>
      <c r="B30" s="4" t="s">
        <v>6</v>
      </c>
      <c r="C30" s="4" t="s">
        <v>98</v>
      </c>
      <c r="D30" s="4" t="s">
        <v>99</v>
      </c>
      <c r="E30" s="4" t="s">
        <v>100</v>
      </c>
      <c r="F30" s="4" t="s">
        <v>10</v>
      </c>
      <c r="G30" s="4" t="s">
        <v>190</v>
      </c>
      <c r="H30" s="5">
        <v>6480</v>
      </c>
      <c r="I30" s="6">
        <v>189679.32</v>
      </c>
      <c r="J30" s="6">
        <v>11810.08</v>
      </c>
      <c r="K30" s="6">
        <v>-277.77999999999997</v>
      </c>
      <c r="L30" s="6">
        <v>201211.62</v>
      </c>
      <c r="M30" s="6">
        <v>37.94</v>
      </c>
      <c r="N30" s="6">
        <v>3151.22</v>
      </c>
      <c r="O30" s="6">
        <v>4270.16</v>
      </c>
      <c r="P30" s="6">
        <v>-3.55</v>
      </c>
      <c r="Q30" s="6">
        <v>7455.77</v>
      </c>
      <c r="R30" s="6">
        <v>2324.3000000000002</v>
      </c>
      <c r="S30" s="6">
        <v>57891.69</v>
      </c>
      <c r="T30" s="6">
        <v>-41299.360000000001</v>
      </c>
      <c r="U30" s="6">
        <v>-30.97</v>
      </c>
      <c r="V30" s="6">
        <v>18885.66</v>
      </c>
      <c r="W30" s="6">
        <v>1456.55</v>
      </c>
      <c r="X30" s="6">
        <v>36278.9</v>
      </c>
      <c r="Y30" s="6">
        <v>-16341.79</v>
      </c>
      <c r="Z30" s="6">
        <v>-19.420000000000002</v>
      </c>
      <c r="AA30" s="6">
        <v>21374.240000000002</v>
      </c>
      <c r="AB30" s="6">
        <v>0</v>
      </c>
      <c r="AC30" s="6">
        <v>0</v>
      </c>
      <c r="AD30" s="6">
        <v>0</v>
      </c>
      <c r="AE30" s="6">
        <v>0</v>
      </c>
      <c r="AF30" s="6">
        <v>287001.13</v>
      </c>
      <c r="AG30" s="6">
        <v>-38073.839999999997</v>
      </c>
      <c r="AH30" s="6">
        <v>248927.29</v>
      </c>
      <c r="AI30" s="5">
        <v>44.290300000000002</v>
      </c>
      <c r="AJ30" s="5">
        <v>-5.8756000000000004</v>
      </c>
      <c r="AK30" s="34">
        <v>38.414700000000003</v>
      </c>
      <c r="AL30" s="38" t="s">
        <v>128</v>
      </c>
      <c r="AM30" s="38">
        <f>VLOOKUP(C30,[1]sale_order_list!$A$64:$B$85,2,0)</f>
        <v>19920</v>
      </c>
      <c r="AN30" s="38">
        <f t="shared" si="0"/>
        <v>6480</v>
      </c>
      <c r="AO30" s="38">
        <f>VLOOKUP(C30,[2]销售订单列表!$H$1:$R$65536,11,0)</f>
        <v>45.959000000000003</v>
      </c>
      <c r="AP30" s="38" t="str">
        <f>VLOOKUP(C30,[3]客户价格表列表!$E$1:$F$65536,2,0)</f>
        <v>迪安汽车部件（天津）有限公司 TI Automotive (Tianjin)Co.,ltd.</v>
      </c>
      <c r="AQ30" s="38"/>
      <c r="AR30" s="38" t="s">
        <v>133</v>
      </c>
      <c r="AS30" s="38">
        <f t="shared" si="10"/>
        <v>0</v>
      </c>
      <c r="AT30" s="40" t="str">
        <f t="shared" si="11"/>
        <v>N</v>
      </c>
      <c r="AU30" s="39">
        <f t="shared" si="1"/>
        <v>0</v>
      </c>
      <c r="AV30" s="41">
        <f t="shared" si="14"/>
        <v>31.051175925925925</v>
      </c>
      <c r="AW30" s="41">
        <f t="shared" si="15"/>
        <v>1.150581790123457</v>
      </c>
      <c r="AX30" s="41">
        <f t="shared" si="16"/>
        <v>3.298493827160494</v>
      </c>
      <c r="AY30" s="41">
        <f t="shared" si="17"/>
        <v>2.9144537037037037</v>
      </c>
      <c r="AZ30" s="39">
        <f t="shared" si="6"/>
        <v>0</v>
      </c>
      <c r="BA30" s="39">
        <f t="shared" si="7"/>
        <v>0</v>
      </c>
      <c r="BB30" s="39">
        <f t="shared" si="8"/>
        <v>0</v>
      </c>
      <c r="BC30" s="39">
        <f t="shared" si="9"/>
        <v>0</v>
      </c>
      <c r="BD30" s="42">
        <f t="shared" si="12"/>
        <v>6480</v>
      </c>
      <c r="BE30" s="42">
        <f t="shared" si="13"/>
        <v>248927.29</v>
      </c>
    </row>
    <row r="31" spans="1:57" s="7" customFormat="1" x14ac:dyDescent="0.25">
      <c r="A31" s="4" t="s">
        <v>5</v>
      </c>
      <c r="B31" s="4" t="s">
        <v>6</v>
      </c>
      <c r="C31" s="4" t="s">
        <v>104</v>
      </c>
      <c r="D31" s="4" t="s">
        <v>105</v>
      </c>
      <c r="E31" s="4" t="s">
        <v>106</v>
      </c>
      <c r="F31" s="4" t="s">
        <v>10</v>
      </c>
      <c r="G31" s="4" t="s">
        <v>190</v>
      </c>
      <c r="H31" s="5">
        <v>4760</v>
      </c>
      <c r="I31" s="6">
        <v>160043.57</v>
      </c>
      <c r="J31" s="6">
        <v>6508.59</v>
      </c>
      <c r="K31" s="6">
        <v>266.52999999999997</v>
      </c>
      <c r="L31" s="6">
        <v>166818.69</v>
      </c>
      <c r="M31" s="6">
        <v>28.19</v>
      </c>
      <c r="N31" s="6">
        <v>2314.7600000000002</v>
      </c>
      <c r="O31" s="6">
        <v>3079.76</v>
      </c>
      <c r="P31" s="6">
        <v>128.51</v>
      </c>
      <c r="Q31" s="6">
        <v>5551.22</v>
      </c>
      <c r="R31" s="6">
        <v>1725.33</v>
      </c>
      <c r="S31" s="6">
        <v>55574.93</v>
      </c>
      <c r="T31" s="6">
        <v>-43153.39</v>
      </c>
      <c r="U31" s="6">
        <v>2217.5700000000002</v>
      </c>
      <c r="V31" s="6">
        <v>16364.44</v>
      </c>
      <c r="W31" s="6">
        <v>1080.55</v>
      </c>
      <c r="X31" s="6">
        <v>34827.01</v>
      </c>
      <c r="Y31" s="6">
        <v>-20047.32</v>
      </c>
      <c r="Z31" s="6">
        <v>1390.03</v>
      </c>
      <c r="AA31" s="6">
        <v>17250.27</v>
      </c>
      <c r="AB31" s="6">
        <v>0</v>
      </c>
      <c r="AC31" s="6">
        <v>0</v>
      </c>
      <c r="AD31" s="6">
        <v>0</v>
      </c>
      <c r="AE31" s="6">
        <v>0</v>
      </c>
      <c r="AF31" s="6">
        <v>252760.27</v>
      </c>
      <c r="AG31" s="6">
        <v>-46775.65</v>
      </c>
      <c r="AH31" s="6">
        <v>205984.62</v>
      </c>
      <c r="AI31" s="5">
        <v>53.100900000000003</v>
      </c>
      <c r="AJ31" s="5">
        <v>-9.8268000000000004</v>
      </c>
      <c r="AK31" s="34">
        <v>43.274099999999997</v>
      </c>
      <c r="AL31" s="38" t="s">
        <v>128</v>
      </c>
      <c r="AM31" s="38">
        <f>VLOOKUP(C31,[1]sale_order_list!$A$64:$B$85,2,0)</f>
        <v>3120</v>
      </c>
      <c r="AN31" s="38">
        <f t="shared" si="0"/>
        <v>3120</v>
      </c>
      <c r="AO31" s="38">
        <f>VLOOKUP(C31,[2]销售订单列表!$H$1:$R$65536,11,0)</f>
        <v>53.491999999999997</v>
      </c>
      <c r="AP31" s="38" t="str">
        <f>VLOOKUP(C31,[3]客户价格表列表!$E$1:$F$65536,2,0)</f>
        <v>迪安汽车部件（天津）有限公司 TI Automotive (Tianjin)Co.,ltd.</v>
      </c>
      <c r="AQ31" s="38"/>
      <c r="AR31" s="38" t="s">
        <v>132</v>
      </c>
      <c r="AS31" s="38">
        <f t="shared" si="10"/>
        <v>0</v>
      </c>
      <c r="AT31" s="40" t="str">
        <f t="shared" si="11"/>
        <v>N</v>
      </c>
      <c r="AU31" s="39">
        <f t="shared" si="1"/>
        <v>0</v>
      </c>
      <c r="AV31" s="41">
        <f t="shared" si="14"/>
        <v>35.045943277310926</v>
      </c>
      <c r="AW31" s="41">
        <f t="shared" si="15"/>
        <v>1.1662226890756302</v>
      </c>
      <c r="AX31" s="41">
        <f t="shared" si="16"/>
        <v>3.6240063025210083</v>
      </c>
      <c r="AY31" s="41">
        <f t="shared" si="17"/>
        <v>3.4379075630252101</v>
      </c>
      <c r="AZ31" s="39">
        <f t="shared" si="6"/>
        <v>0</v>
      </c>
      <c r="BA31" s="39">
        <f t="shared" si="7"/>
        <v>0</v>
      </c>
      <c r="BB31" s="39">
        <f t="shared" si="8"/>
        <v>0</v>
      </c>
      <c r="BC31" s="39">
        <f t="shared" si="9"/>
        <v>0</v>
      </c>
      <c r="BD31" s="42">
        <f t="shared" si="12"/>
        <v>4760</v>
      </c>
      <c r="BE31" s="42">
        <f t="shared" si="13"/>
        <v>205984.62</v>
      </c>
    </row>
    <row r="32" spans="1:57" s="7" customFormat="1" x14ac:dyDescent="0.25">
      <c r="A32" s="4" t="s">
        <v>5</v>
      </c>
      <c r="B32" s="4" t="s">
        <v>6</v>
      </c>
      <c r="C32" s="4" t="s">
        <v>111</v>
      </c>
      <c r="D32" s="4" t="s">
        <v>112</v>
      </c>
      <c r="E32" s="4" t="s">
        <v>110</v>
      </c>
      <c r="F32" s="4" t="s">
        <v>10</v>
      </c>
      <c r="G32" s="4" t="s">
        <v>190</v>
      </c>
      <c r="H32" s="5">
        <v>504</v>
      </c>
      <c r="I32" s="6">
        <v>506.02</v>
      </c>
      <c r="J32" s="6">
        <v>0</v>
      </c>
      <c r="K32" s="6">
        <v>716.94</v>
      </c>
      <c r="L32" s="6">
        <v>1222.96</v>
      </c>
      <c r="M32" s="6">
        <v>0</v>
      </c>
      <c r="N32" s="6">
        <v>22.48</v>
      </c>
      <c r="O32" s="6">
        <v>0</v>
      </c>
      <c r="P32" s="6">
        <v>0</v>
      </c>
      <c r="Q32" s="6">
        <v>22.48</v>
      </c>
      <c r="R32" s="6">
        <v>0</v>
      </c>
      <c r="S32" s="6">
        <v>266.11</v>
      </c>
      <c r="T32" s="6">
        <v>0</v>
      </c>
      <c r="U32" s="6">
        <v>0</v>
      </c>
      <c r="V32" s="6">
        <v>266.11</v>
      </c>
      <c r="W32" s="6">
        <v>0</v>
      </c>
      <c r="X32" s="6">
        <v>166.77</v>
      </c>
      <c r="Y32" s="6">
        <v>0</v>
      </c>
      <c r="Z32" s="6">
        <v>0</v>
      </c>
      <c r="AA32" s="6">
        <v>166.77</v>
      </c>
      <c r="AB32" s="6">
        <v>0</v>
      </c>
      <c r="AC32" s="6">
        <v>0</v>
      </c>
      <c r="AD32" s="6">
        <v>0</v>
      </c>
      <c r="AE32" s="6">
        <v>0</v>
      </c>
      <c r="AF32" s="6">
        <v>961.38</v>
      </c>
      <c r="AG32" s="6">
        <v>716.94</v>
      </c>
      <c r="AH32" s="6">
        <v>1678.32</v>
      </c>
      <c r="AI32" s="5">
        <v>1.9075</v>
      </c>
      <c r="AJ32" s="5">
        <v>1.4225000000000001</v>
      </c>
      <c r="AK32" s="34">
        <v>3.33</v>
      </c>
      <c r="AL32" s="38" t="s">
        <v>128</v>
      </c>
      <c r="AM32" s="38">
        <v>0</v>
      </c>
      <c r="AN32" s="38">
        <f t="shared" si="0"/>
        <v>0</v>
      </c>
      <c r="AO32" s="38">
        <f>VLOOKUP(C32,[2]销售订单列表!$H$1:$R$65536,11,0)</f>
        <v>5.8</v>
      </c>
      <c r="AP32" s="38" t="str">
        <f>VLOOKUP(C32,[3]客户价格表列表!$E$1:$F$65536,2,0)</f>
        <v>威巴克（无锡）减震器有限公司 Vibracoustic（Wuxi）Vibration Isolator Co.Ltd.</v>
      </c>
      <c r="AQ32" s="38"/>
      <c r="AR32" s="38" t="s">
        <v>149</v>
      </c>
      <c r="AS32" s="38">
        <f t="shared" ref="AS32:AS55" si="18">IF(AR32="Y",AN32,0)</f>
        <v>0</v>
      </c>
      <c r="AT32" s="40" t="str">
        <f t="shared" si="11"/>
        <v>N</v>
      </c>
      <c r="AU32" s="39">
        <f t="shared" si="1"/>
        <v>0</v>
      </c>
      <c r="AV32" s="41">
        <f t="shared" si="14"/>
        <v>2.4265079365079365</v>
      </c>
      <c r="AW32" s="41">
        <f t="shared" si="15"/>
        <v>4.4603174603174603E-2</v>
      </c>
      <c r="AX32" s="41">
        <f t="shared" si="16"/>
        <v>0.33089285714285716</v>
      </c>
      <c r="AY32" s="41">
        <f t="shared" si="17"/>
        <v>0.52799603174603182</v>
      </c>
      <c r="AZ32" s="39">
        <f t="shared" ref="AZ32:AZ33" si="19">$AS32*AV32</f>
        <v>0</v>
      </c>
      <c r="BA32" s="39">
        <f t="shared" ref="BA32:BA33" si="20">$AS32*AW32</f>
        <v>0</v>
      </c>
      <c r="BB32" s="39">
        <f t="shared" ref="BB32:BB33" si="21">$AS32*AX32</f>
        <v>0</v>
      </c>
      <c r="BC32" s="39">
        <f t="shared" ref="BC32:BC33" si="22">$AS32*AY32</f>
        <v>0</v>
      </c>
      <c r="BD32" s="42">
        <f t="shared" si="12"/>
        <v>504</v>
      </c>
      <c r="BE32" s="42">
        <f t="shared" si="13"/>
        <v>1678.32</v>
      </c>
    </row>
    <row r="33" spans="1:57" s="7" customFormat="1" x14ac:dyDescent="0.25">
      <c r="A33" s="4" t="s">
        <v>5</v>
      </c>
      <c r="B33" s="4" t="s">
        <v>6</v>
      </c>
      <c r="C33" s="4" t="s">
        <v>113</v>
      </c>
      <c r="D33" s="4" t="s">
        <v>114</v>
      </c>
      <c r="E33" s="4" t="s">
        <v>110</v>
      </c>
      <c r="F33" s="4" t="s">
        <v>10</v>
      </c>
      <c r="G33" s="4" t="s">
        <v>190</v>
      </c>
      <c r="H33" s="5">
        <v>1008</v>
      </c>
      <c r="I33" s="6">
        <v>993.29</v>
      </c>
      <c r="J33" s="6">
        <v>0</v>
      </c>
      <c r="K33" s="6">
        <v>1523.18</v>
      </c>
      <c r="L33" s="6">
        <v>2516.4699999999998</v>
      </c>
      <c r="M33" s="6">
        <v>0</v>
      </c>
      <c r="N33" s="6">
        <v>44.96</v>
      </c>
      <c r="O33" s="6">
        <v>0</v>
      </c>
      <c r="P33" s="6">
        <v>0</v>
      </c>
      <c r="Q33" s="6">
        <v>44.96</v>
      </c>
      <c r="R33" s="6">
        <v>0</v>
      </c>
      <c r="S33" s="6">
        <v>532.22</v>
      </c>
      <c r="T33" s="6">
        <v>0</v>
      </c>
      <c r="U33" s="6">
        <v>0</v>
      </c>
      <c r="V33" s="6">
        <v>532.22</v>
      </c>
      <c r="W33" s="6">
        <v>0</v>
      </c>
      <c r="X33" s="6">
        <v>333.55</v>
      </c>
      <c r="Y33" s="6">
        <v>0</v>
      </c>
      <c r="Z33" s="6">
        <v>0</v>
      </c>
      <c r="AA33" s="6">
        <v>333.55</v>
      </c>
      <c r="AB33" s="6">
        <v>0</v>
      </c>
      <c r="AC33" s="6">
        <v>0</v>
      </c>
      <c r="AD33" s="6">
        <v>0</v>
      </c>
      <c r="AE33" s="6">
        <v>0</v>
      </c>
      <c r="AF33" s="6">
        <v>1904.02</v>
      </c>
      <c r="AG33" s="6">
        <v>1523.18</v>
      </c>
      <c r="AH33" s="6">
        <v>3427.2</v>
      </c>
      <c r="AI33" s="5">
        <v>1.8889</v>
      </c>
      <c r="AJ33" s="5">
        <v>1.5111000000000001</v>
      </c>
      <c r="AK33" s="34">
        <v>3.4</v>
      </c>
      <c r="AL33" s="38" t="s">
        <v>128</v>
      </c>
      <c r="AM33" s="38">
        <v>0</v>
      </c>
      <c r="AN33" s="38">
        <f t="shared" si="0"/>
        <v>0</v>
      </c>
      <c r="AO33" s="38">
        <f>VLOOKUP(C33,[2]销售订单列表!$H$1:$R$65536,11,0)</f>
        <v>5.42</v>
      </c>
      <c r="AP33" s="38" t="str">
        <f>VLOOKUP(C33,[3]客户价格表列表!$E$1:$F$65536,2,0)</f>
        <v>威巴克（无锡）减震器有限公司 Vibracoustic（Wuxi）Vibration Isolator Co.Ltd.</v>
      </c>
      <c r="AQ33" s="38"/>
      <c r="AR33" s="38" t="s">
        <v>129</v>
      </c>
      <c r="AS33" s="38">
        <f t="shared" si="18"/>
        <v>0</v>
      </c>
      <c r="AT33" s="40" t="str">
        <f t="shared" si="11"/>
        <v>N</v>
      </c>
      <c r="AU33" s="39">
        <f t="shared" si="1"/>
        <v>0</v>
      </c>
      <c r="AV33" s="41">
        <f t="shared" si="14"/>
        <v>2.4964980158730157</v>
      </c>
      <c r="AW33" s="41">
        <f t="shared" si="15"/>
        <v>4.4603174603174603E-2</v>
      </c>
      <c r="AX33" s="41">
        <f t="shared" si="16"/>
        <v>0.33090277777777777</v>
      </c>
      <c r="AY33" s="41">
        <f t="shared" si="17"/>
        <v>0.52799603174603182</v>
      </c>
      <c r="AZ33" s="39">
        <f t="shared" si="19"/>
        <v>0</v>
      </c>
      <c r="BA33" s="39">
        <f t="shared" si="20"/>
        <v>0</v>
      </c>
      <c r="BB33" s="39">
        <f t="shared" si="21"/>
        <v>0</v>
      </c>
      <c r="BC33" s="39">
        <f t="shared" si="22"/>
        <v>0</v>
      </c>
      <c r="BD33" s="42">
        <f t="shared" si="12"/>
        <v>1008</v>
      </c>
      <c r="BE33" s="42">
        <f t="shared" si="13"/>
        <v>3427.2</v>
      </c>
    </row>
    <row r="34" spans="1:57" s="7" customFormat="1" x14ac:dyDescent="0.25">
      <c r="A34" s="4" t="s">
        <v>18</v>
      </c>
      <c r="B34" s="25" t="s">
        <v>19</v>
      </c>
      <c r="C34" s="4" t="s">
        <v>21</v>
      </c>
      <c r="D34" s="4" t="s">
        <v>22</v>
      </c>
      <c r="E34" s="4" t="s">
        <v>23</v>
      </c>
      <c r="F34" s="4" t="s">
        <v>10</v>
      </c>
      <c r="G34" s="4" t="s">
        <v>190</v>
      </c>
      <c r="H34" s="5">
        <v>0</v>
      </c>
      <c r="I34" s="6">
        <v>0</v>
      </c>
      <c r="J34" s="6">
        <v>0.01</v>
      </c>
      <c r="K34" s="6">
        <v>0</v>
      </c>
      <c r="L34" s="6">
        <v>0.01</v>
      </c>
      <c r="M34" s="6">
        <v>0</v>
      </c>
      <c r="N34" s="6">
        <v>0</v>
      </c>
      <c r="O34" s="6">
        <v>0.01</v>
      </c>
      <c r="P34" s="6">
        <v>0</v>
      </c>
      <c r="Q34" s="6">
        <v>0.01</v>
      </c>
      <c r="R34" s="6">
        <v>0</v>
      </c>
      <c r="S34" s="6">
        <v>0</v>
      </c>
      <c r="T34" s="6">
        <v>0.01</v>
      </c>
      <c r="U34" s="6">
        <v>0</v>
      </c>
      <c r="V34" s="6">
        <v>0.01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0.03</v>
      </c>
      <c r="AH34" s="6">
        <v>0.03</v>
      </c>
      <c r="AI34" s="5"/>
      <c r="AJ34" s="5"/>
      <c r="AK34" s="34"/>
      <c r="AL34" s="38"/>
      <c r="AM34" s="38">
        <v>0</v>
      </c>
      <c r="AN34" s="38">
        <f t="shared" si="0"/>
        <v>0</v>
      </c>
      <c r="AO34" s="38"/>
      <c r="AP34" s="43" t="s">
        <v>167</v>
      </c>
      <c r="AQ34" s="43"/>
      <c r="AR34" s="38" t="s">
        <v>177</v>
      </c>
      <c r="AS34" s="38">
        <f t="shared" si="18"/>
        <v>0</v>
      </c>
      <c r="AT34" s="38"/>
      <c r="AU34" s="39">
        <f t="shared" si="1"/>
        <v>0</v>
      </c>
      <c r="AV34" s="38"/>
      <c r="AW34" s="38"/>
      <c r="AX34" s="38"/>
      <c r="AY34" s="38"/>
      <c r="AZ34" s="39"/>
      <c r="BA34" s="39"/>
      <c r="BB34" s="39"/>
      <c r="BC34" s="39"/>
      <c r="BD34" s="42">
        <f>H34-AS34</f>
        <v>0</v>
      </c>
      <c r="BE34" s="42">
        <f t="shared" si="13"/>
        <v>0.03</v>
      </c>
    </row>
    <row r="35" spans="1:57" s="7" customFormat="1" x14ac:dyDescent="0.25">
      <c r="A35" s="4" t="s">
        <v>18</v>
      </c>
      <c r="B35" s="25" t="s">
        <v>19</v>
      </c>
      <c r="C35" s="4" t="s">
        <v>33</v>
      </c>
      <c r="D35" s="4" t="s">
        <v>34</v>
      </c>
      <c r="E35" s="4"/>
      <c r="F35" s="4" t="s">
        <v>10</v>
      </c>
      <c r="G35" s="4" t="s">
        <v>190</v>
      </c>
      <c r="H35" s="5">
        <v>1000</v>
      </c>
      <c r="I35" s="6">
        <v>503.6</v>
      </c>
      <c r="J35" s="6">
        <v>-53.52</v>
      </c>
      <c r="K35" s="6">
        <v>-8.43</v>
      </c>
      <c r="L35" s="6">
        <v>441.65</v>
      </c>
      <c r="M35" s="6">
        <v>0</v>
      </c>
      <c r="N35" s="6">
        <v>44.56</v>
      </c>
      <c r="O35" s="6">
        <v>83.06</v>
      </c>
      <c r="P35" s="6">
        <v>11.03</v>
      </c>
      <c r="Q35" s="6">
        <v>138.65</v>
      </c>
      <c r="R35" s="6">
        <v>0</v>
      </c>
      <c r="S35" s="6">
        <v>193.38</v>
      </c>
      <c r="T35" s="6">
        <v>-39.14</v>
      </c>
      <c r="U35" s="6">
        <v>47.9</v>
      </c>
      <c r="V35" s="6">
        <v>202.14</v>
      </c>
      <c r="W35" s="6">
        <v>0</v>
      </c>
      <c r="X35" s="6">
        <v>121.18</v>
      </c>
      <c r="Y35" s="6">
        <v>174.51</v>
      </c>
      <c r="Z35" s="6">
        <v>30</v>
      </c>
      <c r="AA35" s="6">
        <v>325.69</v>
      </c>
      <c r="AB35" s="6">
        <v>0</v>
      </c>
      <c r="AC35" s="6">
        <v>0</v>
      </c>
      <c r="AD35" s="6">
        <v>0</v>
      </c>
      <c r="AE35" s="6">
        <v>0</v>
      </c>
      <c r="AF35" s="6">
        <v>862.72</v>
      </c>
      <c r="AG35" s="6">
        <v>245.41</v>
      </c>
      <c r="AH35" s="6">
        <v>1108.1300000000001</v>
      </c>
      <c r="AI35" s="5">
        <v>0.86270000000000002</v>
      </c>
      <c r="AJ35" s="5">
        <v>0.24540000000000001</v>
      </c>
      <c r="AK35" s="34">
        <v>1.1081000000000001</v>
      </c>
      <c r="AL35" s="38" t="s">
        <v>129</v>
      </c>
      <c r="AM35" s="38">
        <v>0</v>
      </c>
      <c r="AN35" s="38">
        <f t="shared" si="0"/>
        <v>0</v>
      </c>
      <c r="AO35" s="38">
        <f>AO14*AK35/AK14</f>
        <v>0.86431473047508933</v>
      </c>
      <c r="AP35" s="38" t="s">
        <v>168</v>
      </c>
      <c r="AQ35" s="38"/>
      <c r="AR35" s="38" t="s">
        <v>129</v>
      </c>
      <c r="AS35" s="38">
        <f t="shared" si="18"/>
        <v>0</v>
      </c>
      <c r="AT35" s="38"/>
      <c r="AU35" s="39">
        <f t="shared" si="1"/>
        <v>0</v>
      </c>
      <c r="AV35" s="41">
        <f>L35/H35</f>
        <v>0.44164999999999999</v>
      </c>
      <c r="AW35" s="41">
        <f>Q35/H35</f>
        <v>0.13865</v>
      </c>
      <c r="AX35" s="41">
        <f>AA35/H35</f>
        <v>0.32568999999999998</v>
      </c>
      <c r="AY35" s="41">
        <f>V35/H35</f>
        <v>0.20213999999999999</v>
      </c>
      <c r="AZ35" s="39">
        <f t="shared" ref="AZ35:AZ37" si="23">$AS35*AV35</f>
        <v>0</v>
      </c>
      <c r="BA35" s="39">
        <f t="shared" ref="BA35:BA37" si="24">$AS35*AW35</f>
        <v>0</v>
      </c>
      <c r="BB35" s="39">
        <f t="shared" ref="BB35:BB37" si="25">$AS35*AX35</f>
        <v>0</v>
      </c>
      <c r="BC35" s="39">
        <f t="shared" ref="BC35:BC37" si="26">$AS35*AY35</f>
        <v>0</v>
      </c>
      <c r="BD35" s="42">
        <f t="shared" si="12"/>
        <v>1000</v>
      </c>
      <c r="BE35" s="42">
        <f t="shared" si="13"/>
        <v>1108.1300000000001</v>
      </c>
    </row>
    <row r="36" spans="1:57" s="7" customFormat="1" x14ac:dyDescent="0.25">
      <c r="A36" s="4" t="s">
        <v>18</v>
      </c>
      <c r="B36" s="25" t="s">
        <v>19</v>
      </c>
      <c r="C36" s="4" t="s">
        <v>37</v>
      </c>
      <c r="D36" s="4" t="s">
        <v>38</v>
      </c>
      <c r="E36" s="4"/>
      <c r="F36" s="4" t="s">
        <v>10</v>
      </c>
      <c r="G36" s="4" t="s">
        <v>190</v>
      </c>
      <c r="H36" s="5">
        <v>12100</v>
      </c>
      <c r="I36" s="6">
        <v>4452.79</v>
      </c>
      <c r="J36" s="6">
        <v>-92.52</v>
      </c>
      <c r="K36" s="6">
        <v>-498.53</v>
      </c>
      <c r="L36" s="6">
        <v>3861.74</v>
      </c>
      <c r="M36" s="6">
        <v>0</v>
      </c>
      <c r="N36" s="6">
        <v>539.64</v>
      </c>
      <c r="O36" s="6">
        <v>896.27</v>
      </c>
      <c r="P36" s="6">
        <v>103.14</v>
      </c>
      <c r="Q36" s="6">
        <v>1539.05</v>
      </c>
      <c r="R36" s="6">
        <v>0</v>
      </c>
      <c r="S36" s="6">
        <v>2340.15</v>
      </c>
      <c r="T36" s="6">
        <v>-367.18</v>
      </c>
      <c r="U36" s="6">
        <v>447.37</v>
      </c>
      <c r="V36" s="6">
        <v>2420.34</v>
      </c>
      <c r="W36" s="6">
        <v>0</v>
      </c>
      <c r="X36" s="6">
        <v>1466.54</v>
      </c>
      <c r="Y36" s="6">
        <v>1899.26</v>
      </c>
      <c r="Z36" s="6">
        <v>280.36</v>
      </c>
      <c r="AA36" s="6">
        <v>3646.16</v>
      </c>
      <c r="AB36" s="6">
        <v>0</v>
      </c>
      <c r="AC36" s="6">
        <v>0</v>
      </c>
      <c r="AD36" s="6">
        <v>0</v>
      </c>
      <c r="AE36" s="6">
        <v>0</v>
      </c>
      <c r="AF36" s="6">
        <v>8799.1200000000008</v>
      </c>
      <c r="AG36" s="6">
        <v>2668.17</v>
      </c>
      <c r="AH36" s="6">
        <v>11467.29</v>
      </c>
      <c r="AI36" s="5">
        <v>0.72719999999999996</v>
      </c>
      <c r="AJ36" s="5">
        <v>0.2205</v>
      </c>
      <c r="AK36" s="34">
        <v>0.94769999999999999</v>
      </c>
      <c r="AL36" s="38" t="s">
        <v>129</v>
      </c>
      <c r="AM36" s="38">
        <v>0</v>
      </c>
      <c r="AN36" s="38">
        <f t="shared" si="0"/>
        <v>0</v>
      </c>
      <c r="AO36" s="38">
        <f>AO15*AK36/AK15</f>
        <v>0.69875098247862732</v>
      </c>
      <c r="AP36" s="38" t="s">
        <v>168</v>
      </c>
      <c r="AQ36" s="38"/>
      <c r="AR36" s="38" t="s">
        <v>150</v>
      </c>
      <c r="AS36" s="38">
        <f t="shared" si="18"/>
        <v>0</v>
      </c>
      <c r="AT36" s="38"/>
      <c r="AU36" s="39">
        <f t="shared" si="1"/>
        <v>0</v>
      </c>
      <c r="AV36" s="41">
        <f>L36/H36</f>
        <v>0.31915206611570246</v>
      </c>
      <c r="AW36" s="41">
        <f>Q36/H36</f>
        <v>0.12719421487603305</v>
      </c>
      <c r="AX36" s="41">
        <f>AA36/H36</f>
        <v>0.30133553719008266</v>
      </c>
      <c r="AY36" s="41">
        <f>V36/H36</f>
        <v>0.20002809917355374</v>
      </c>
      <c r="AZ36" s="39">
        <f t="shared" si="23"/>
        <v>0</v>
      </c>
      <c r="BA36" s="39">
        <f t="shared" si="24"/>
        <v>0</v>
      </c>
      <c r="BB36" s="39">
        <f t="shared" si="25"/>
        <v>0</v>
      </c>
      <c r="BC36" s="39">
        <f t="shared" si="26"/>
        <v>0</v>
      </c>
      <c r="BD36" s="42">
        <f t="shared" si="12"/>
        <v>12100</v>
      </c>
      <c r="BE36" s="42">
        <f t="shared" si="13"/>
        <v>11467.29</v>
      </c>
    </row>
    <row r="37" spans="1:57" s="7" customFormat="1" x14ac:dyDescent="0.25">
      <c r="A37" s="4" t="s">
        <v>18</v>
      </c>
      <c r="B37" s="25" t="s">
        <v>19</v>
      </c>
      <c r="C37" s="4" t="s">
        <v>43</v>
      </c>
      <c r="D37" s="4" t="s">
        <v>44</v>
      </c>
      <c r="E37" s="4"/>
      <c r="F37" s="4" t="s">
        <v>10</v>
      </c>
      <c r="G37" s="4" t="s">
        <v>190</v>
      </c>
      <c r="H37" s="5">
        <v>5000</v>
      </c>
      <c r="I37" s="6">
        <v>4532.51</v>
      </c>
      <c r="J37" s="6">
        <v>-1767.92</v>
      </c>
      <c r="K37" s="6">
        <v>-71.53</v>
      </c>
      <c r="L37" s="6">
        <v>2693.06</v>
      </c>
      <c r="M37" s="6">
        <v>0</v>
      </c>
      <c r="N37" s="6">
        <v>222.97</v>
      </c>
      <c r="O37" s="6">
        <v>379.57</v>
      </c>
      <c r="P37" s="6">
        <v>4.6100000000000003</v>
      </c>
      <c r="Q37" s="6">
        <v>607.15</v>
      </c>
      <c r="R37" s="6">
        <v>0</v>
      </c>
      <c r="S37" s="6">
        <v>966.99</v>
      </c>
      <c r="T37" s="6">
        <v>-134.82</v>
      </c>
      <c r="U37" s="6">
        <v>20.05</v>
      </c>
      <c r="V37" s="6">
        <v>852.22</v>
      </c>
      <c r="W37" s="6">
        <v>0</v>
      </c>
      <c r="X37" s="6">
        <v>606.01</v>
      </c>
      <c r="Y37" s="6">
        <v>774.99</v>
      </c>
      <c r="Z37" s="6">
        <v>12.55</v>
      </c>
      <c r="AA37" s="6">
        <v>1393.55</v>
      </c>
      <c r="AB37" s="6">
        <v>0</v>
      </c>
      <c r="AC37" s="6">
        <v>0</v>
      </c>
      <c r="AD37" s="6">
        <v>0</v>
      </c>
      <c r="AE37" s="6">
        <v>0</v>
      </c>
      <c r="AF37" s="6">
        <v>6328.48</v>
      </c>
      <c r="AG37" s="6">
        <v>-782.5</v>
      </c>
      <c r="AH37" s="6">
        <v>5545.98</v>
      </c>
      <c r="AI37" s="5">
        <v>1.2657</v>
      </c>
      <c r="AJ37" s="5">
        <v>-0.1565</v>
      </c>
      <c r="AK37" s="34">
        <v>1.1092</v>
      </c>
      <c r="AL37" s="38" t="s">
        <v>128</v>
      </c>
      <c r="AM37" s="38">
        <v>0</v>
      </c>
      <c r="AN37" s="38">
        <f t="shared" si="0"/>
        <v>0</v>
      </c>
      <c r="AO37" s="38">
        <f>AO17*AK37/AK17</f>
        <v>1.002640526472272</v>
      </c>
      <c r="AP37" s="38" t="s">
        <v>169</v>
      </c>
      <c r="AQ37" s="38"/>
      <c r="AR37" s="38" t="s">
        <v>129</v>
      </c>
      <c r="AS37" s="38">
        <f t="shared" si="18"/>
        <v>0</v>
      </c>
      <c r="AT37" s="38"/>
      <c r="AU37" s="39">
        <f t="shared" si="1"/>
        <v>0</v>
      </c>
      <c r="AV37" s="41">
        <f>L37/H37</f>
        <v>0.53861199999999998</v>
      </c>
      <c r="AW37" s="41">
        <f>Q37/H37</f>
        <v>0.12143</v>
      </c>
      <c r="AX37" s="41">
        <f>AA37/H37</f>
        <v>0.27871000000000001</v>
      </c>
      <c r="AY37" s="41">
        <f>V37/H37</f>
        <v>0.17044400000000001</v>
      </c>
      <c r="AZ37" s="39">
        <f t="shared" si="23"/>
        <v>0</v>
      </c>
      <c r="BA37" s="39">
        <f t="shared" si="24"/>
        <v>0</v>
      </c>
      <c r="BB37" s="39">
        <f t="shared" si="25"/>
        <v>0</v>
      </c>
      <c r="BC37" s="39">
        <f t="shared" si="26"/>
        <v>0</v>
      </c>
      <c r="BD37" s="42">
        <f t="shared" si="12"/>
        <v>5000</v>
      </c>
      <c r="BE37" s="42">
        <f t="shared" si="13"/>
        <v>5545.98</v>
      </c>
    </row>
    <row r="38" spans="1:57" s="7" customFormat="1" x14ac:dyDescent="0.25">
      <c r="A38" s="4" t="s">
        <v>18</v>
      </c>
      <c r="B38" s="25" t="s">
        <v>19</v>
      </c>
      <c r="C38" s="4" t="s">
        <v>50</v>
      </c>
      <c r="D38" s="4" t="s">
        <v>51</v>
      </c>
      <c r="E38" s="4" t="s">
        <v>52</v>
      </c>
      <c r="F38" s="4" t="s">
        <v>10</v>
      </c>
      <c r="G38" s="4" t="s">
        <v>190</v>
      </c>
      <c r="H38" s="5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0.01</v>
      </c>
      <c r="P38" s="6">
        <v>0</v>
      </c>
      <c r="Q38" s="6">
        <v>0.01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0.01</v>
      </c>
      <c r="AH38" s="6">
        <v>0.01</v>
      </c>
      <c r="AI38" s="5"/>
      <c r="AJ38" s="5"/>
      <c r="AK38" s="34"/>
      <c r="AL38" s="38" t="s">
        <v>128</v>
      </c>
      <c r="AM38" s="38">
        <v>0</v>
      </c>
      <c r="AN38" s="38">
        <f t="shared" si="0"/>
        <v>0</v>
      </c>
      <c r="AO38" s="38"/>
      <c r="AP38" s="38" t="s">
        <v>170</v>
      </c>
      <c r="AQ38" s="38"/>
      <c r="AR38" s="38" t="s">
        <v>175</v>
      </c>
      <c r="AS38" s="38">
        <f t="shared" si="18"/>
        <v>0</v>
      </c>
      <c r="AT38" s="38"/>
      <c r="AU38" s="39">
        <f t="shared" si="1"/>
        <v>0</v>
      </c>
      <c r="AV38" s="38"/>
      <c r="AW38" s="38"/>
      <c r="AX38" s="38"/>
      <c r="AY38" s="38"/>
      <c r="AZ38" s="39"/>
      <c r="BA38" s="39"/>
      <c r="BB38" s="39"/>
      <c r="BC38" s="39"/>
      <c r="BD38" s="42">
        <f t="shared" si="12"/>
        <v>0</v>
      </c>
      <c r="BE38" s="42">
        <f t="shared" si="13"/>
        <v>0.01</v>
      </c>
    </row>
    <row r="39" spans="1:57" s="7" customFormat="1" x14ac:dyDescent="0.25">
      <c r="A39" s="4" t="s">
        <v>18</v>
      </c>
      <c r="B39" s="25" t="s">
        <v>19</v>
      </c>
      <c r="C39" s="4" t="s">
        <v>55</v>
      </c>
      <c r="D39" s="4" t="s">
        <v>56</v>
      </c>
      <c r="E39" s="4" t="s">
        <v>57</v>
      </c>
      <c r="F39" s="4" t="s">
        <v>10</v>
      </c>
      <c r="G39" s="4" t="s">
        <v>190</v>
      </c>
      <c r="H39" s="5">
        <v>0</v>
      </c>
      <c r="I39" s="6">
        <v>0</v>
      </c>
      <c r="J39" s="6">
        <v>0</v>
      </c>
      <c r="K39" s="6">
        <v>-0.02</v>
      </c>
      <c r="L39" s="6">
        <v>-0.02</v>
      </c>
      <c r="M39" s="6">
        <v>0</v>
      </c>
      <c r="N39" s="6">
        <v>0</v>
      </c>
      <c r="O39" s="6">
        <v>-0.01</v>
      </c>
      <c r="P39" s="6">
        <v>0</v>
      </c>
      <c r="Q39" s="6">
        <v>-0.01</v>
      </c>
      <c r="R39" s="6">
        <v>0</v>
      </c>
      <c r="S39" s="6">
        <v>0</v>
      </c>
      <c r="T39" s="6">
        <v>0.01</v>
      </c>
      <c r="U39" s="6">
        <v>0</v>
      </c>
      <c r="V39" s="6">
        <v>0.01</v>
      </c>
      <c r="W39" s="6">
        <v>0</v>
      </c>
      <c r="X39" s="6">
        <v>0</v>
      </c>
      <c r="Y39" s="6">
        <v>0</v>
      </c>
      <c r="Z39" s="6">
        <v>0.02</v>
      </c>
      <c r="AA39" s="6">
        <v>0.02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5"/>
      <c r="AJ39" s="5"/>
      <c r="AK39" s="34"/>
      <c r="AL39" s="38" t="s">
        <v>128</v>
      </c>
      <c r="AM39" s="38">
        <v>0</v>
      </c>
      <c r="AN39" s="38">
        <f t="shared" si="0"/>
        <v>0</v>
      </c>
      <c r="AO39" s="38"/>
      <c r="AP39" s="38" t="s">
        <v>170</v>
      </c>
      <c r="AQ39" s="38"/>
      <c r="AR39" s="38" t="s">
        <v>179</v>
      </c>
      <c r="AS39" s="38">
        <f t="shared" si="18"/>
        <v>0</v>
      </c>
      <c r="AT39" s="38"/>
      <c r="AU39" s="39">
        <f t="shared" si="1"/>
        <v>0</v>
      </c>
      <c r="AV39" s="38"/>
      <c r="AW39" s="38"/>
      <c r="AX39" s="38"/>
      <c r="AY39" s="38"/>
      <c r="AZ39" s="39"/>
      <c r="BA39" s="39"/>
      <c r="BB39" s="39"/>
      <c r="BC39" s="39"/>
      <c r="BD39" s="42">
        <f t="shared" si="12"/>
        <v>0</v>
      </c>
      <c r="BE39" s="42">
        <f t="shared" si="13"/>
        <v>0</v>
      </c>
    </row>
    <row r="40" spans="1:57" s="7" customFormat="1" x14ac:dyDescent="0.25">
      <c r="A40" s="4" t="s">
        <v>18</v>
      </c>
      <c r="B40" s="25" t="s">
        <v>19</v>
      </c>
      <c r="C40" s="4" t="s">
        <v>68</v>
      </c>
      <c r="D40" s="4" t="s">
        <v>69</v>
      </c>
      <c r="E40" s="4" t="s">
        <v>70</v>
      </c>
      <c r="F40" s="4" t="s">
        <v>10</v>
      </c>
      <c r="G40" s="4" t="s">
        <v>190</v>
      </c>
      <c r="H40" s="5">
        <v>1400</v>
      </c>
      <c r="I40" s="6">
        <v>1284.78</v>
      </c>
      <c r="J40" s="6">
        <v>0</v>
      </c>
      <c r="K40" s="6">
        <v>-0.66</v>
      </c>
      <c r="L40" s="6">
        <v>1284.1199999999999</v>
      </c>
      <c r="M40" s="6">
        <v>0</v>
      </c>
      <c r="N40" s="6">
        <v>58.66</v>
      </c>
      <c r="O40" s="6">
        <v>98</v>
      </c>
      <c r="P40" s="6">
        <v>0</v>
      </c>
      <c r="Q40" s="6">
        <v>156.66</v>
      </c>
      <c r="R40" s="6">
        <v>0</v>
      </c>
      <c r="S40" s="6">
        <v>3595.49</v>
      </c>
      <c r="T40" s="6">
        <v>-3376.55</v>
      </c>
      <c r="U40" s="6">
        <v>0</v>
      </c>
      <c r="V40" s="6">
        <v>218.94</v>
      </c>
      <c r="W40" s="6">
        <v>0</v>
      </c>
      <c r="X40" s="6">
        <v>2253.16</v>
      </c>
      <c r="Y40" s="6">
        <v>-1896.62</v>
      </c>
      <c r="Z40" s="6">
        <v>0</v>
      </c>
      <c r="AA40" s="6">
        <v>356.54</v>
      </c>
      <c r="AB40" s="6">
        <v>0</v>
      </c>
      <c r="AC40" s="6">
        <v>0</v>
      </c>
      <c r="AD40" s="6">
        <v>0</v>
      </c>
      <c r="AE40" s="6">
        <v>0</v>
      </c>
      <c r="AF40" s="6">
        <v>7192.09</v>
      </c>
      <c r="AG40" s="6">
        <v>-5175.83</v>
      </c>
      <c r="AH40" s="6">
        <v>2016.26</v>
      </c>
      <c r="AI40" s="5">
        <v>5.1372</v>
      </c>
      <c r="AJ40" s="5">
        <v>-3.6970000000000001</v>
      </c>
      <c r="AK40" s="34">
        <v>1.4401999999999999</v>
      </c>
      <c r="AL40" s="38" t="s">
        <v>128</v>
      </c>
      <c r="AM40" s="38">
        <v>0</v>
      </c>
      <c r="AN40" s="38">
        <f t="shared" si="0"/>
        <v>0</v>
      </c>
      <c r="AO40" s="38"/>
      <c r="AP40" s="38" t="s">
        <v>171</v>
      </c>
      <c r="AQ40" s="38"/>
      <c r="AR40" s="38" t="s">
        <v>176</v>
      </c>
      <c r="AS40" s="38">
        <f t="shared" si="18"/>
        <v>0</v>
      </c>
      <c r="AT40" s="38"/>
      <c r="AU40" s="39">
        <f t="shared" si="1"/>
        <v>0</v>
      </c>
      <c r="AV40" s="38"/>
      <c r="AW40" s="38"/>
      <c r="AX40" s="38"/>
      <c r="AY40" s="38"/>
      <c r="AZ40" s="39"/>
      <c r="BA40" s="39"/>
      <c r="BB40" s="39"/>
      <c r="BC40" s="39"/>
      <c r="BD40" s="42">
        <f t="shared" si="12"/>
        <v>1400</v>
      </c>
      <c r="BE40" s="42">
        <f t="shared" si="13"/>
        <v>2016.26</v>
      </c>
    </row>
    <row r="41" spans="1:57" s="7" customFormat="1" x14ac:dyDescent="0.25">
      <c r="A41" s="4" t="s">
        <v>18</v>
      </c>
      <c r="B41" s="25" t="s">
        <v>19</v>
      </c>
      <c r="C41" s="4" t="s">
        <v>71</v>
      </c>
      <c r="D41" s="4" t="s">
        <v>72</v>
      </c>
      <c r="E41" s="4" t="s">
        <v>67</v>
      </c>
      <c r="F41" s="4" t="s">
        <v>10</v>
      </c>
      <c r="G41" s="4" t="s">
        <v>190</v>
      </c>
      <c r="H41" s="5">
        <v>3200</v>
      </c>
      <c r="I41" s="6">
        <v>1611.52</v>
      </c>
      <c r="J41" s="6">
        <v>0</v>
      </c>
      <c r="K41" s="6">
        <v>-37.57</v>
      </c>
      <c r="L41" s="6">
        <v>1573.95</v>
      </c>
      <c r="M41" s="6">
        <v>0</v>
      </c>
      <c r="N41" s="6">
        <v>122.56</v>
      </c>
      <c r="O41" s="6">
        <v>-0.18</v>
      </c>
      <c r="P41" s="6">
        <v>0</v>
      </c>
      <c r="Q41" s="6">
        <v>122.38</v>
      </c>
      <c r="R41" s="6">
        <v>0</v>
      </c>
      <c r="S41" s="6">
        <v>530.87</v>
      </c>
      <c r="T41" s="6">
        <v>-355.2</v>
      </c>
      <c r="U41" s="6">
        <v>0</v>
      </c>
      <c r="V41" s="6">
        <v>175.67</v>
      </c>
      <c r="W41" s="6">
        <v>0</v>
      </c>
      <c r="X41" s="6">
        <v>332.8</v>
      </c>
      <c r="Y41" s="6">
        <v>-105.15</v>
      </c>
      <c r="Z41" s="6">
        <v>0</v>
      </c>
      <c r="AA41" s="6">
        <v>227.65</v>
      </c>
      <c r="AB41" s="6">
        <v>0</v>
      </c>
      <c r="AC41" s="6">
        <v>0</v>
      </c>
      <c r="AD41" s="6">
        <v>0</v>
      </c>
      <c r="AE41" s="6">
        <v>0</v>
      </c>
      <c r="AF41" s="6">
        <v>2597.75</v>
      </c>
      <c r="AG41" s="6">
        <v>-498.1</v>
      </c>
      <c r="AH41" s="6">
        <v>2099.65</v>
      </c>
      <c r="AI41" s="5">
        <v>0.81179999999999997</v>
      </c>
      <c r="AJ41" s="5">
        <v>-0.15570000000000001</v>
      </c>
      <c r="AK41" s="34">
        <v>0.65610000000000002</v>
      </c>
      <c r="AL41" s="38" t="s">
        <v>128</v>
      </c>
      <c r="AM41" s="38">
        <v>0</v>
      </c>
      <c r="AN41" s="38">
        <f t="shared" si="0"/>
        <v>0</v>
      </c>
      <c r="AO41" s="38"/>
      <c r="AP41" s="38" t="s">
        <v>171</v>
      </c>
      <c r="AQ41" s="38"/>
      <c r="AR41" s="38" t="s">
        <v>175</v>
      </c>
      <c r="AS41" s="38">
        <f t="shared" si="18"/>
        <v>0</v>
      </c>
      <c r="AT41" s="38"/>
      <c r="AU41" s="39">
        <f t="shared" si="1"/>
        <v>0</v>
      </c>
      <c r="AV41" s="38"/>
      <c r="AW41" s="38"/>
      <c r="AX41" s="38"/>
      <c r="AY41" s="38"/>
      <c r="AZ41" s="39"/>
      <c r="BA41" s="39"/>
      <c r="BB41" s="39"/>
      <c r="BC41" s="39"/>
      <c r="BD41" s="42">
        <f t="shared" si="12"/>
        <v>3200</v>
      </c>
      <c r="BE41" s="42">
        <f t="shared" si="13"/>
        <v>2099.65</v>
      </c>
    </row>
    <row r="42" spans="1:57" s="7" customFormat="1" x14ac:dyDescent="0.25">
      <c r="A42" s="4" t="s">
        <v>18</v>
      </c>
      <c r="B42" s="25" t="s">
        <v>19</v>
      </c>
      <c r="C42" s="4" t="s">
        <v>75</v>
      </c>
      <c r="D42" s="4" t="s">
        <v>76</v>
      </c>
      <c r="E42" s="4" t="s">
        <v>77</v>
      </c>
      <c r="F42" s="4" t="s">
        <v>10</v>
      </c>
      <c r="G42" s="4" t="s">
        <v>190</v>
      </c>
      <c r="H42" s="5">
        <v>3700</v>
      </c>
      <c r="I42" s="6">
        <v>2567.06</v>
      </c>
      <c r="J42" s="6">
        <v>0</v>
      </c>
      <c r="K42" s="6">
        <v>-0.43</v>
      </c>
      <c r="L42" s="6">
        <v>2566.63</v>
      </c>
      <c r="M42" s="6">
        <v>0</v>
      </c>
      <c r="N42" s="6">
        <v>155.03</v>
      </c>
      <c r="O42" s="6">
        <v>87.2</v>
      </c>
      <c r="P42" s="6">
        <v>0</v>
      </c>
      <c r="Q42" s="6">
        <v>242.23</v>
      </c>
      <c r="R42" s="6">
        <v>0</v>
      </c>
      <c r="S42" s="6">
        <v>9502.34</v>
      </c>
      <c r="T42" s="6">
        <v>-9101.5300000000007</v>
      </c>
      <c r="U42" s="6">
        <v>0</v>
      </c>
      <c r="V42" s="6">
        <v>400.81</v>
      </c>
      <c r="W42" s="6">
        <v>0</v>
      </c>
      <c r="X42" s="6">
        <v>5954.78</v>
      </c>
      <c r="Y42" s="6">
        <v>-5318.74</v>
      </c>
      <c r="Z42" s="6">
        <v>0</v>
      </c>
      <c r="AA42" s="6">
        <v>636.04</v>
      </c>
      <c r="AB42" s="6">
        <v>0</v>
      </c>
      <c r="AC42" s="6">
        <v>0</v>
      </c>
      <c r="AD42" s="6">
        <v>0</v>
      </c>
      <c r="AE42" s="6">
        <v>0</v>
      </c>
      <c r="AF42" s="6">
        <v>18179.21</v>
      </c>
      <c r="AG42" s="6">
        <v>-14333.5</v>
      </c>
      <c r="AH42" s="6">
        <v>3845.71</v>
      </c>
      <c r="AI42" s="5">
        <v>4.9132999999999996</v>
      </c>
      <c r="AJ42" s="5">
        <v>-3.8738999999999999</v>
      </c>
      <c r="AK42" s="34">
        <v>1.0394000000000001</v>
      </c>
      <c r="AL42" s="38" t="s">
        <v>128</v>
      </c>
      <c r="AM42" s="38">
        <v>0</v>
      </c>
      <c r="AN42" s="38">
        <f t="shared" si="0"/>
        <v>0</v>
      </c>
      <c r="AO42" s="38"/>
      <c r="AP42" s="38" t="s">
        <v>172</v>
      </c>
      <c r="AQ42" s="38"/>
      <c r="AR42" s="38" t="s">
        <v>180</v>
      </c>
      <c r="AS42" s="38">
        <f t="shared" si="18"/>
        <v>0</v>
      </c>
      <c r="AT42" s="38"/>
      <c r="AU42" s="39">
        <f t="shared" si="1"/>
        <v>0</v>
      </c>
      <c r="AV42" s="38"/>
      <c r="AW42" s="38"/>
      <c r="AX42" s="38"/>
      <c r="AY42" s="38"/>
      <c r="AZ42" s="39"/>
      <c r="BA42" s="39"/>
      <c r="BB42" s="39"/>
      <c r="BC42" s="39"/>
      <c r="BD42" s="42">
        <f t="shared" si="12"/>
        <v>3700</v>
      </c>
      <c r="BE42" s="42">
        <f t="shared" si="13"/>
        <v>3845.71</v>
      </c>
    </row>
    <row r="43" spans="1:57" s="12" customFormat="1" x14ac:dyDescent="0.25">
      <c r="A43" s="9" t="s">
        <v>18</v>
      </c>
      <c r="B43" s="26" t="s">
        <v>19</v>
      </c>
      <c r="C43" s="9" t="s">
        <v>85</v>
      </c>
      <c r="D43" s="9" t="s">
        <v>86</v>
      </c>
      <c r="E43" s="9" t="s">
        <v>87</v>
      </c>
      <c r="F43" s="9" t="s">
        <v>10</v>
      </c>
      <c r="G43" s="4" t="s">
        <v>190</v>
      </c>
      <c r="H43" s="10">
        <v>0</v>
      </c>
      <c r="I43" s="11">
        <v>0</v>
      </c>
      <c r="J43" s="11">
        <v>0</v>
      </c>
      <c r="K43" s="11">
        <v>-0.01</v>
      </c>
      <c r="L43" s="11">
        <v>-0.01</v>
      </c>
      <c r="M43" s="11">
        <v>0</v>
      </c>
      <c r="N43" s="11">
        <v>0</v>
      </c>
      <c r="O43" s="11">
        <v>-0.01</v>
      </c>
      <c r="P43" s="11">
        <v>0</v>
      </c>
      <c r="Q43" s="11">
        <v>-0.01</v>
      </c>
      <c r="R43" s="11">
        <v>0</v>
      </c>
      <c r="S43" s="11">
        <v>0</v>
      </c>
      <c r="T43" s="11">
        <v>0.01</v>
      </c>
      <c r="U43" s="11">
        <v>0</v>
      </c>
      <c r="V43" s="11">
        <v>0.01</v>
      </c>
      <c r="W43" s="11">
        <v>0</v>
      </c>
      <c r="X43" s="11">
        <v>0</v>
      </c>
      <c r="Y43" s="11">
        <v>0.01</v>
      </c>
      <c r="Z43" s="11">
        <v>-0.01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-0.01</v>
      </c>
      <c r="AH43" s="11">
        <v>-0.01</v>
      </c>
      <c r="AI43" s="10"/>
      <c r="AJ43" s="10"/>
      <c r="AK43" s="35"/>
      <c r="AL43" s="38" t="s">
        <v>128</v>
      </c>
      <c r="AM43" s="38">
        <v>0</v>
      </c>
      <c r="AN43" s="38">
        <f t="shared" si="0"/>
        <v>0</v>
      </c>
      <c r="AO43" s="44"/>
      <c r="AP43" s="38" t="s">
        <v>173</v>
      </c>
      <c r="AQ43" s="38"/>
      <c r="AR43" s="44" t="s">
        <v>178</v>
      </c>
      <c r="AS43" s="44">
        <f t="shared" si="18"/>
        <v>0</v>
      </c>
      <c r="AT43" s="44"/>
      <c r="AU43" s="39">
        <f t="shared" si="1"/>
        <v>0</v>
      </c>
      <c r="AV43" s="44"/>
      <c r="AW43" s="44"/>
      <c r="AX43" s="44"/>
      <c r="AY43" s="44"/>
      <c r="AZ43" s="50"/>
      <c r="BA43" s="50"/>
      <c r="BB43" s="50"/>
      <c r="BC43" s="50"/>
      <c r="BD43" s="42">
        <f t="shared" si="12"/>
        <v>0</v>
      </c>
      <c r="BE43" s="42">
        <f t="shared" si="13"/>
        <v>-0.01</v>
      </c>
    </row>
    <row r="44" spans="1:57" s="7" customFormat="1" x14ac:dyDescent="0.25">
      <c r="A44" s="4" t="s">
        <v>18</v>
      </c>
      <c r="B44" s="25" t="s">
        <v>19</v>
      </c>
      <c r="C44" s="4" t="s">
        <v>117</v>
      </c>
      <c r="D44" s="4" t="s">
        <v>118</v>
      </c>
      <c r="E44" s="4" t="s">
        <v>84</v>
      </c>
      <c r="F44" s="4" t="s">
        <v>10</v>
      </c>
      <c r="G44" s="4" t="s">
        <v>190</v>
      </c>
      <c r="H44" s="5">
        <v>450</v>
      </c>
      <c r="I44" s="6">
        <v>374.4</v>
      </c>
      <c r="J44" s="6">
        <v>30.47</v>
      </c>
      <c r="K44" s="6">
        <v>274.66000000000003</v>
      </c>
      <c r="L44" s="6">
        <v>679.53</v>
      </c>
      <c r="M44" s="6">
        <v>0</v>
      </c>
      <c r="N44" s="6">
        <v>17.239999999999998</v>
      </c>
      <c r="O44" s="6">
        <v>30.75</v>
      </c>
      <c r="P44" s="6">
        <v>0</v>
      </c>
      <c r="Q44" s="6">
        <v>47.99</v>
      </c>
      <c r="R44" s="6">
        <v>0</v>
      </c>
      <c r="S44" s="6">
        <v>74.650000000000006</v>
      </c>
      <c r="T44" s="6">
        <v>-7.84</v>
      </c>
      <c r="U44" s="6">
        <v>0</v>
      </c>
      <c r="V44" s="6">
        <v>66.81</v>
      </c>
      <c r="W44" s="6">
        <v>0</v>
      </c>
      <c r="X44" s="6">
        <v>46.79</v>
      </c>
      <c r="Y44" s="6">
        <v>64.16</v>
      </c>
      <c r="Z44" s="6">
        <v>0</v>
      </c>
      <c r="AA44" s="6">
        <v>110.95</v>
      </c>
      <c r="AB44" s="6">
        <v>0</v>
      </c>
      <c r="AC44" s="6">
        <v>0</v>
      </c>
      <c r="AD44" s="6">
        <v>0</v>
      </c>
      <c r="AE44" s="6">
        <v>0</v>
      </c>
      <c r="AF44" s="6">
        <v>513.08000000000004</v>
      </c>
      <c r="AG44" s="6">
        <v>392.2</v>
      </c>
      <c r="AH44" s="6">
        <v>905.28</v>
      </c>
      <c r="AI44" s="5">
        <v>1.1402000000000001</v>
      </c>
      <c r="AJ44" s="5">
        <v>0.87160000000000004</v>
      </c>
      <c r="AK44" s="34">
        <v>2.0116999999999998</v>
      </c>
      <c r="AL44" s="38" t="s">
        <v>128</v>
      </c>
      <c r="AM44" s="38">
        <v>0</v>
      </c>
      <c r="AN44" s="38">
        <f t="shared" si="0"/>
        <v>0</v>
      </c>
      <c r="AO44" s="38"/>
      <c r="AP44" s="38" t="s">
        <v>173</v>
      </c>
      <c r="AQ44" s="38"/>
      <c r="AR44" s="38" t="s">
        <v>178</v>
      </c>
      <c r="AS44" s="38">
        <f t="shared" si="18"/>
        <v>0</v>
      </c>
      <c r="AT44" s="38"/>
      <c r="AU44" s="39">
        <f t="shared" si="1"/>
        <v>0</v>
      </c>
      <c r="AV44" s="38"/>
      <c r="AW44" s="38"/>
      <c r="AX44" s="38"/>
      <c r="AY44" s="38"/>
      <c r="AZ44" s="39"/>
      <c r="BA44" s="39"/>
      <c r="BB44" s="39"/>
      <c r="BC44" s="39"/>
      <c r="BD44" s="42">
        <f t="shared" si="12"/>
        <v>450</v>
      </c>
      <c r="BE44" s="42">
        <f t="shared" si="13"/>
        <v>905.28</v>
      </c>
    </row>
    <row r="45" spans="1:57" s="7" customFormat="1" x14ac:dyDescent="0.25">
      <c r="A45" s="4" t="s">
        <v>18</v>
      </c>
      <c r="B45" s="25" t="s">
        <v>19</v>
      </c>
      <c r="C45" s="4" t="s">
        <v>88</v>
      </c>
      <c r="D45" s="4" t="s">
        <v>89</v>
      </c>
      <c r="E45" s="4" t="s">
        <v>90</v>
      </c>
      <c r="F45" s="4" t="s">
        <v>10</v>
      </c>
      <c r="G45" s="4" t="s">
        <v>190</v>
      </c>
      <c r="H45" s="5">
        <v>1222</v>
      </c>
      <c r="I45" s="6">
        <v>8422.39</v>
      </c>
      <c r="J45" s="6">
        <v>-283.85000000000002</v>
      </c>
      <c r="K45" s="6">
        <v>-526.83000000000004</v>
      </c>
      <c r="L45" s="6">
        <v>7611.71</v>
      </c>
      <c r="M45" s="6">
        <v>0</v>
      </c>
      <c r="N45" s="6">
        <v>109.74</v>
      </c>
      <c r="O45" s="6">
        <v>101.98</v>
      </c>
      <c r="P45" s="6">
        <v>0</v>
      </c>
      <c r="Q45" s="6">
        <v>211.72</v>
      </c>
      <c r="R45" s="6">
        <v>0</v>
      </c>
      <c r="S45" s="6">
        <v>6725.03</v>
      </c>
      <c r="T45" s="6">
        <v>-6419.76</v>
      </c>
      <c r="U45" s="6">
        <v>0</v>
      </c>
      <c r="V45" s="6">
        <v>305.27</v>
      </c>
      <c r="W45" s="6">
        <v>0</v>
      </c>
      <c r="X45" s="6">
        <v>4214.3100000000004</v>
      </c>
      <c r="Y45" s="6">
        <v>-3815.8</v>
      </c>
      <c r="Z45" s="6">
        <v>0</v>
      </c>
      <c r="AA45" s="6">
        <v>398.51</v>
      </c>
      <c r="AB45" s="6">
        <v>0</v>
      </c>
      <c r="AC45" s="6">
        <v>0</v>
      </c>
      <c r="AD45" s="6">
        <v>0</v>
      </c>
      <c r="AE45" s="6">
        <v>0</v>
      </c>
      <c r="AF45" s="6">
        <v>19471.47</v>
      </c>
      <c r="AG45" s="6">
        <v>-10944.26</v>
      </c>
      <c r="AH45" s="6">
        <v>8527.2099999999991</v>
      </c>
      <c r="AI45" s="5">
        <v>15.934100000000001</v>
      </c>
      <c r="AJ45" s="5">
        <v>-8.9559999999999995</v>
      </c>
      <c r="AK45" s="34">
        <v>6.9781000000000004</v>
      </c>
      <c r="AL45" s="38" t="s">
        <v>128</v>
      </c>
      <c r="AM45" s="38">
        <v>0</v>
      </c>
      <c r="AN45" s="38">
        <f t="shared" si="0"/>
        <v>0</v>
      </c>
      <c r="AO45" s="38"/>
      <c r="AP45" s="38" t="s">
        <v>173</v>
      </c>
      <c r="AQ45" s="38"/>
      <c r="AR45" s="38" t="s">
        <v>177</v>
      </c>
      <c r="AS45" s="38">
        <f t="shared" si="18"/>
        <v>0</v>
      </c>
      <c r="AT45" s="38"/>
      <c r="AU45" s="39">
        <f t="shared" si="1"/>
        <v>0</v>
      </c>
      <c r="AV45" s="38"/>
      <c r="AW45" s="38"/>
      <c r="AX45" s="38"/>
      <c r="AY45" s="38"/>
      <c r="AZ45" s="39"/>
      <c r="BA45" s="39"/>
      <c r="BB45" s="39"/>
      <c r="BC45" s="39"/>
      <c r="BD45" s="42">
        <f t="shared" si="12"/>
        <v>1222</v>
      </c>
      <c r="BE45" s="42">
        <f t="shared" si="13"/>
        <v>8527.2099999999991</v>
      </c>
    </row>
    <row r="46" spans="1:57" s="7" customFormat="1" x14ac:dyDescent="0.25">
      <c r="A46" s="4" t="s">
        <v>18</v>
      </c>
      <c r="B46" s="25" t="s">
        <v>19</v>
      </c>
      <c r="C46" s="4" t="s">
        <v>91</v>
      </c>
      <c r="D46" s="4" t="s">
        <v>92</v>
      </c>
      <c r="E46" s="4" t="s">
        <v>93</v>
      </c>
      <c r="F46" s="4" t="s">
        <v>10</v>
      </c>
      <c r="G46" s="4" t="s">
        <v>190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-0.01</v>
      </c>
      <c r="P46" s="6">
        <v>0</v>
      </c>
      <c r="Q46" s="6">
        <v>-0.01</v>
      </c>
      <c r="R46" s="6">
        <v>0</v>
      </c>
      <c r="S46" s="6">
        <v>0</v>
      </c>
      <c r="T46" s="6">
        <v>0.01</v>
      </c>
      <c r="U46" s="6">
        <v>0</v>
      </c>
      <c r="V46" s="6">
        <v>0.01</v>
      </c>
      <c r="W46" s="6">
        <v>0</v>
      </c>
      <c r="X46" s="6">
        <v>0</v>
      </c>
      <c r="Y46" s="6">
        <v>0.01</v>
      </c>
      <c r="Z46" s="6">
        <v>0</v>
      </c>
      <c r="AA46" s="6">
        <v>0.01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0.01</v>
      </c>
      <c r="AH46" s="6">
        <v>0.01</v>
      </c>
      <c r="AI46" s="5"/>
      <c r="AJ46" s="5"/>
      <c r="AK46" s="34"/>
      <c r="AL46" s="38" t="s">
        <v>128</v>
      </c>
      <c r="AM46" s="38">
        <v>0</v>
      </c>
      <c r="AN46" s="38">
        <f t="shared" si="0"/>
        <v>0</v>
      </c>
      <c r="AO46" s="38"/>
      <c r="AP46" s="38" t="s">
        <v>173</v>
      </c>
      <c r="AQ46" s="38"/>
      <c r="AR46" s="38" t="s">
        <v>177</v>
      </c>
      <c r="AS46" s="38">
        <f t="shared" si="18"/>
        <v>0</v>
      </c>
      <c r="AT46" s="38"/>
      <c r="AU46" s="39">
        <f t="shared" si="1"/>
        <v>0</v>
      </c>
      <c r="AV46" s="38"/>
      <c r="AW46" s="38"/>
      <c r="AX46" s="38"/>
      <c r="AY46" s="38"/>
      <c r="AZ46" s="39"/>
      <c r="BA46" s="39"/>
      <c r="BB46" s="39"/>
      <c r="BC46" s="39"/>
      <c r="BD46" s="42">
        <f t="shared" si="12"/>
        <v>0</v>
      </c>
      <c r="BE46" s="42">
        <f t="shared" si="13"/>
        <v>0.01</v>
      </c>
    </row>
    <row r="47" spans="1:57" s="7" customFormat="1" x14ac:dyDescent="0.25">
      <c r="A47" s="4" t="s">
        <v>18</v>
      </c>
      <c r="B47" s="25" t="s">
        <v>19</v>
      </c>
      <c r="C47" s="4" t="s">
        <v>94</v>
      </c>
      <c r="D47" s="4" t="s">
        <v>95</v>
      </c>
      <c r="E47" s="4" t="s">
        <v>84</v>
      </c>
      <c r="F47" s="4" t="s">
        <v>10</v>
      </c>
      <c r="G47" s="4" t="s">
        <v>190</v>
      </c>
      <c r="H47" s="5">
        <v>2332</v>
      </c>
      <c r="I47" s="6">
        <v>5335.62</v>
      </c>
      <c r="J47" s="6">
        <v>-40.54</v>
      </c>
      <c r="K47" s="6">
        <v>-239.9</v>
      </c>
      <c r="L47" s="6">
        <v>5055.18</v>
      </c>
      <c r="M47" s="6">
        <v>0</v>
      </c>
      <c r="N47" s="6">
        <v>89.32</v>
      </c>
      <c r="O47" s="6">
        <v>-1.81</v>
      </c>
      <c r="P47" s="6">
        <v>0</v>
      </c>
      <c r="Q47" s="6">
        <v>87.51</v>
      </c>
      <c r="R47" s="6">
        <v>0</v>
      </c>
      <c r="S47" s="6">
        <v>386.88</v>
      </c>
      <c r="T47" s="6">
        <v>-242.09</v>
      </c>
      <c r="U47" s="6">
        <v>0</v>
      </c>
      <c r="V47" s="6">
        <v>144.79</v>
      </c>
      <c r="W47" s="6">
        <v>0</v>
      </c>
      <c r="X47" s="6">
        <v>242.52</v>
      </c>
      <c r="Y47" s="6">
        <v>-12.77</v>
      </c>
      <c r="Z47" s="6">
        <v>0</v>
      </c>
      <c r="AA47" s="6">
        <v>229.75</v>
      </c>
      <c r="AB47" s="6">
        <v>0</v>
      </c>
      <c r="AC47" s="6">
        <v>0</v>
      </c>
      <c r="AD47" s="6">
        <v>0</v>
      </c>
      <c r="AE47" s="6">
        <v>0</v>
      </c>
      <c r="AF47" s="6">
        <v>6054.34</v>
      </c>
      <c r="AG47" s="6">
        <v>-537.11</v>
      </c>
      <c r="AH47" s="6">
        <v>5517.23</v>
      </c>
      <c r="AI47" s="5">
        <v>2.5962000000000001</v>
      </c>
      <c r="AJ47" s="5">
        <v>-0.2303</v>
      </c>
      <c r="AK47" s="34">
        <v>2.3658999999999999</v>
      </c>
      <c r="AL47" s="38" t="s">
        <v>128</v>
      </c>
      <c r="AM47" s="38">
        <v>0</v>
      </c>
      <c r="AN47" s="38">
        <f t="shared" si="0"/>
        <v>0</v>
      </c>
      <c r="AO47" s="38"/>
      <c r="AP47" s="38" t="s">
        <v>173</v>
      </c>
      <c r="AQ47" s="38"/>
      <c r="AR47" s="38" t="s">
        <v>178</v>
      </c>
      <c r="AS47" s="38">
        <f t="shared" si="18"/>
        <v>0</v>
      </c>
      <c r="AT47" s="38"/>
      <c r="AU47" s="39">
        <f t="shared" si="1"/>
        <v>0</v>
      </c>
      <c r="AV47" s="38"/>
      <c r="AW47" s="38"/>
      <c r="AX47" s="38"/>
      <c r="AY47" s="38"/>
      <c r="AZ47" s="39"/>
      <c r="BA47" s="39"/>
      <c r="BB47" s="39"/>
      <c r="BC47" s="39"/>
      <c r="BD47" s="42">
        <f t="shared" si="12"/>
        <v>2332</v>
      </c>
      <c r="BE47" s="42">
        <f t="shared" si="13"/>
        <v>5517.23</v>
      </c>
    </row>
    <row r="48" spans="1:57" s="7" customFormat="1" x14ac:dyDescent="0.25">
      <c r="A48" s="4" t="s">
        <v>18</v>
      </c>
      <c r="B48" s="25" t="s">
        <v>19</v>
      </c>
      <c r="C48" s="4" t="s">
        <v>96</v>
      </c>
      <c r="D48" s="4" t="s">
        <v>97</v>
      </c>
      <c r="E48" s="4" t="s">
        <v>84</v>
      </c>
      <c r="F48" s="4" t="s">
        <v>10</v>
      </c>
      <c r="G48" s="4" t="s">
        <v>190</v>
      </c>
      <c r="H48" s="5">
        <v>200</v>
      </c>
      <c r="I48" s="6">
        <v>124.8</v>
      </c>
      <c r="J48" s="6">
        <v>0</v>
      </c>
      <c r="K48" s="6">
        <v>-108.16</v>
      </c>
      <c r="L48" s="6">
        <v>16.64</v>
      </c>
      <c r="M48" s="6">
        <v>0</v>
      </c>
      <c r="N48" s="6">
        <v>7.66</v>
      </c>
      <c r="O48" s="6">
        <v>-7.66</v>
      </c>
      <c r="P48" s="6">
        <v>0</v>
      </c>
      <c r="Q48" s="6">
        <v>0</v>
      </c>
      <c r="R48" s="6">
        <v>0</v>
      </c>
      <c r="S48" s="6">
        <v>33.18</v>
      </c>
      <c r="T48" s="6">
        <v>-33.18</v>
      </c>
      <c r="U48" s="6">
        <v>0</v>
      </c>
      <c r="V48" s="6">
        <v>0</v>
      </c>
      <c r="W48" s="6">
        <v>0</v>
      </c>
      <c r="X48" s="6">
        <v>20.8</v>
      </c>
      <c r="Y48" s="6">
        <v>-20.8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186.44</v>
      </c>
      <c r="AG48" s="6">
        <v>-169.8</v>
      </c>
      <c r="AH48" s="6">
        <v>16.64</v>
      </c>
      <c r="AI48" s="5">
        <v>0.93220000000000003</v>
      </c>
      <c r="AJ48" s="5">
        <v>-0.84899999999999998</v>
      </c>
      <c r="AK48" s="34">
        <v>8.3199999999999996E-2</v>
      </c>
      <c r="AL48" s="38" t="s">
        <v>128</v>
      </c>
      <c r="AM48" s="38">
        <v>0</v>
      </c>
      <c r="AN48" s="38">
        <f t="shared" si="0"/>
        <v>0</v>
      </c>
      <c r="AO48" s="38"/>
      <c r="AP48" s="38" t="s">
        <v>173</v>
      </c>
      <c r="AQ48" s="38"/>
      <c r="AR48" s="38" t="s">
        <v>178</v>
      </c>
      <c r="AS48" s="38">
        <f t="shared" si="18"/>
        <v>0</v>
      </c>
      <c r="AT48" s="38"/>
      <c r="AU48" s="39">
        <f t="shared" si="1"/>
        <v>0</v>
      </c>
      <c r="AV48" s="38"/>
      <c r="AW48" s="38"/>
      <c r="AX48" s="38"/>
      <c r="AY48" s="38"/>
      <c r="AZ48" s="39"/>
      <c r="BA48" s="39"/>
      <c r="BB48" s="39"/>
      <c r="BC48" s="39"/>
      <c r="BD48" s="42">
        <f t="shared" si="12"/>
        <v>200</v>
      </c>
      <c r="BE48" s="42">
        <f t="shared" si="13"/>
        <v>16.64</v>
      </c>
    </row>
    <row r="49" spans="1:57" s="7" customFormat="1" x14ac:dyDescent="0.25">
      <c r="A49" s="4" t="s">
        <v>18</v>
      </c>
      <c r="B49" s="25" t="s">
        <v>19</v>
      </c>
      <c r="C49" s="4" t="s">
        <v>101</v>
      </c>
      <c r="D49" s="4" t="s">
        <v>102</v>
      </c>
      <c r="E49" s="4" t="s">
        <v>103</v>
      </c>
      <c r="F49" s="4" t="s">
        <v>10</v>
      </c>
      <c r="G49" s="4" t="s">
        <v>190</v>
      </c>
      <c r="H49" s="5">
        <v>150</v>
      </c>
      <c r="I49" s="6">
        <v>2476.88</v>
      </c>
      <c r="J49" s="6">
        <v>-1.01</v>
      </c>
      <c r="K49" s="6">
        <v>-78.72</v>
      </c>
      <c r="L49" s="6">
        <v>2397.15</v>
      </c>
      <c r="M49" s="6">
        <v>0</v>
      </c>
      <c r="N49" s="6">
        <v>13.43</v>
      </c>
      <c r="O49" s="6">
        <v>20.02</v>
      </c>
      <c r="P49" s="6">
        <v>0</v>
      </c>
      <c r="Q49" s="6">
        <v>33.450000000000003</v>
      </c>
      <c r="R49" s="6">
        <v>0</v>
      </c>
      <c r="S49" s="6">
        <v>821.6</v>
      </c>
      <c r="T49" s="6">
        <v>-761.6</v>
      </c>
      <c r="U49" s="6">
        <v>0</v>
      </c>
      <c r="V49" s="6">
        <v>60</v>
      </c>
      <c r="W49" s="6">
        <v>0</v>
      </c>
      <c r="X49" s="6">
        <v>514.88</v>
      </c>
      <c r="Y49" s="6">
        <v>-433.04</v>
      </c>
      <c r="Z49" s="6">
        <v>0</v>
      </c>
      <c r="AA49" s="6">
        <v>81.84</v>
      </c>
      <c r="AB49" s="6">
        <v>0</v>
      </c>
      <c r="AC49" s="6">
        <v>0</v>
      </c>
      <c r="AD49" s="6">
        <v>0</v>
      </c>
      <c r="AE49" s="6">
        <v>0</v>
      </c>
      <c r="AF49" s="6">
        <v>3826.79</v>
      </c>
      <c r="AG49" s="6">
        <v>-1254.3499999999999</v>
      </c>
      <c r="AH49" s="6">
        <v>2572.44</v>
      </c>
      <c r="AI49" s="5">
        <v>25.511900000000001</v>
      </c>
      <c r="AJ49" s="5">
        <v>-8.3622999999999994</v>
      </c>
      <c r="AK49" s="34">
        <v>17.1496</v>
      </c>
      <c r="AL49" s="38" t="s">
        <v>128</v>
      </c>
      <c r="AM49" s="38">
        <v>0</v>
      </c>
      <c r="AN49" s="38">
        <f t="shared" si="0"/>
        <v>0</v>
      </c>
      <c r="AO49" s="38"/>
      <c r="AP49" s="38" t="s">
        <v>174</v>
      </c>
      <c r="AQ49" s="38"/>
      <c r="AR49" s="38" t="s">
        <v>175</v>
      </c>
      <c r="AS49" s="38">
        <f t="shared" si="18"/>
        <v>0</v>
      </c>
      <c r="AT49" s="38"/>
      <c r="AU49" s="39">
        <f t="shared" si="1"/>
        <v>0</v>
      </c>
      <c r="AV49" s="38"/>
      <c r="AW49" s="38"/>
      <c r="AX49" s="38"/>
      <c r="AY49" s="38"/>
      <c r="AZ49" s="39"/>
      <c r="BA49" s="39"/>
      <c r="BB49" s="39"/>
      <c r="BC49" s="39"/>
      <c r="BD49" s="42">
        <f t="shared" si="12"/>
        <v>150</v>
      </c>
      <c r="BE49" s="42">
        <f t="shared" si="13"/>
        <v>2572.44</v>
      </c>
    </row>
    <row r="50" spans="1:57" s="7" customFormat="1" x14ac:dyDescent="0.25">
      <c r="A50" s="4" t="s">
        <v>18</v>
      </c>
      <c r="B50" s="25" t="s">
        <v>19</v>
      </c>
      <c r="C50" s="4" t="s">
        <v>107</v>
      </c>
      <c r="D50" s="4" t="s">
        <v>108</v>
      </c>
      <c r="E50" s="4" t="s">
        <v>109</v>
      </c>
      <c r="F50" s="4" t="s">
        <v>10</v>
      </c>
      <c r="G50" s="4" t="s">
        <v>190</v>
      </c>
      <c r="H50" s="5">
        <v>1150</v>
      </c>
      <c r="I50" s="6">
        <v>22498.720000000001</v>
      </c>
      <c r="J50" s="6">
        <v>0</v>
      </c>
      <c r="K50" s="6">
        <v>-93.29</v>
      </c>
      <c r="L50" s="6">
        <v>22405.43</v>
      </c>
      <c r="M50" s="6">
        <v>-0.01</v>
      </c>
      <c r="N50" s="6">
        <v>102.82</v>
      </c>
      <c r="O50" s="6">
        <v>159.46</v>
      </c>
      <c r="P50" s="6">
        <v>0</v>
      </c>
      <c r="Q50" s="6">
        <v>262.27</v>
      </c>
      <c r="R50" s="6">
        <v>0</v>
      </c>
      <c r="S50" s="6">
        <v>6298.77</v>
      </c>
      <c r="T50" s="6">
        <v>-5931.18</v>
      </c>
      <c r="U50" s="6">
        <v>-0.01</v>
      </c>
      <c r="V50" s="6">
        <v>367.58</v>
      </c>
      <c r="W50" s="6">
        <v>0</v>
      </c>
      <c r="X50" s="6">
        <v>3947.26</v>
      </c>
      <c r="Y50" s="6">
        <v>-3365.48</v>
      </c>
      <c r="Z50" s="6">
        <v>0</v>
      </c>
      <c r="AA50" s="6">
        <v>581.78</v>
      </c>
      <c r="AB50" s="6">
        <v>0</v>
      </c>
      <c r="AC50" s="6">
        <v>0</v>
      </c>
      <c r="AD50" s="6">
        <v>0</v>
      </c>
      <c r="AE50" s="6">
        <v>0</v>
      </c>
      <c r="AF50" s="6">
        <v>32847.57</v>
      </c>
      <c r="AG50" s="6">
        <v>-9230.51</v>
      </c>
      <c r="AH50" s="6">
        <v>23617.06</v>
      </c>
      <c r="AI50" s="5">
        <v>28.563099999999999</v>
      </c>
      <c r="AJ50" s="5">
        <v>-8.0265000000000004</v>
      </c>
      <c r="AK50" s="34">
        <v>20.5366</v>
      </c>
      <c r="AL50" s="38" t="s">
        <v>128</v>
      </c>
      <c r="AM50" s="38">
        <v>0</v>
      </c>
      <c r="AN50" s="38">
        <f t="shared" si="0"/>
        <v>0</v>
      </c>
      <c r="AO50" s="38"/>
      <c r="AP50" s="38" t="s">
        <v>174</v>
      </c>
      <c r="AQ50" s="38"/>
      <c r="AR50" s="38" t="s">
        <v>181</v>
      </c>
      <c r="AS50" s="38">
        <f t="shared" si="18"/>
        <v>0</v>
      </c>
      <c r="AT50" s="38"/>
      <c r="AU50" s="39">
        <f t="shared" si="1"/>
        <v>0</v>
      </c>
      <c r="AV50" s="38"/>
      <c r="AW50" s="38"/>
      <c r="AX50" s="38"/>
      <c r="AY50" s="38"/>
      <c r="AZ50" s="39"/>
      <c r="BA50" s="39"/>
      <c r="BB50" s="39"/>
      <c r="BC50" s="39"/>
      <c r="BD50" s="42">
        <f t="shared" si="12"/>
        <v>1150</v>
      </c>
      <c r="BE50" s="42">
        <f t="shared" si="13"/>
        <v>23617.06</v>
      </c>
    </row>
    <row r="51" spans="1:57" s="7" customFormat="1" x14ac:dyDescent="0.25">
      <c r="A51" s="27"/>
      <c r="B51" s="33" t="s">
        <v>164</v>
      </c>
      <c r="C51" s="27" t="s">
        <v>166</v>
      </c>
      <c r="D51" s="27"/>
      <c r="E51" s="27"/>
      <c r="F51" s="4" t="s">
        <v>10</v>
      </c>
      <c r="G51" s="4" t="s">
        <v>190</v>
      </c>
      <c r="H51" s="5">
        <v>7200</v>
      </c>
      <c r="I51" s="27"/>
      <c r="J51" s="27"/>
      <c r="K51" s="27"/>
      <c r="L51" s="6">
        <v>13329.61</v>
      </c>
      <c r="M51" s="27"/>
      <c r="N51" s="27"/>
      <c r="O51" s="27"/>
      <c r="P51" s="27"/>
      <c r="Q51" s="6">
        <v>975.65</v>
      </c>
      <c r="R51" s="27"/>
      <c r="S51" s="27"/>
      <c r="T51" s="27"/>
      <c r="U51" s="27"/>
      <c r="V51" s="6">
        <v>1358.86</v>
      </c>
      <c r="W51" s="27"/>
      <c r="X51" s="27"/>
      <c r="Y51" s="27"/>
      <c r="Z51" s="27"/>
      <c r="AA51" s="6">
        <v>2256.39</v>
      </c>
      <c r="AB51" s="27"/>
      <c r="AC51" s="27"/>
      <c r="AD51" s="27"/>
      <c r="AE51" s="27"/>
      <c r="AF51" s="28"/>
      <c r="AG51" s="28"/>
      <c r="AH51" s="6">
        <v>17920.509999999998</v>
      </c>
      <c r="AI51" s="27"/>
      <c r="AJ51" s="27"/>
      <c r="AK51" s="36">
        <f>AH51/H51</f>
        <v>2.4889597222222219</v>
      </c>
      <c r="AL51" s="38" t="s">
        <v>128</v>
      </c>
      <c r="AM51" s="42">
        <f>H51</f>
        <v>7200</v>
      </c>
      <c r="AN51" s="38">
        <f t="shared" si="0"/>
        <v>7200</v>
      </c>
      <c r="AO51" s="38">
        <f>VLOOKUP(C51,[2]销售订单列表!$H$1:$R$65536,11,0)</f>
        <v>6.99</v>
      </c>
      <c r="AP51" s="38" t="str">
        <f>VLOOKUP(C51,[3]客户价格表列表!$E$1:$F$65536,2,0)</f>
        <v>考泰斯(重庆)塑料技术有限公司Kautex(Chongqing) Plastic Technology Co.,Ltd.</v>
      </c>
      <c r="AQ51" s="38"/>
      <c r="AR51" s="53" t="s">
        <v>178</v>
      </c>
      <c r="AS51" s="42">
        <f t="shared" si="18"/>
        <v>7200</v>
      </c>
      <c r="AT51" s="42"/>
      <c r="AU51" s="39">
        <f t="shared" si="1"/>
        <v>50328</v>
      </c>
      <c r="AV51" s="42"/>
      <c r="AW51" s="42"/>
      <c r="AX51" s="42"/>
      <c r="AY51" s="42"/>
      <c r="AZ51" s="39">
        <f>L51</f>
        <v>13329.61</v>
      </c>
      <c r="BA51" s="39">
        <f>Q51</f>
        <v>975.65</v>
      </c>
      <c r="BB51" s="39">
        <f>AA51</f>
        <v>2256.39</v>
      </c>
      <c r="BC51" s="39">
        <f>V51</f>
        <v>1358.86</v>
      </c>
      <c r="BD51" s="42">
        <f t="shared" ref="BD51:BD55" si="27">H51-AS51</f>
        <v>0</v>
      </c>
      <c r="BE51" s="42">
        <f t="shared" ref="BE51:BE55" si="28">AH51-AZ51-BA51-BB51-BC51</f>
        <v>-2.0463630789890885E-12</v>
      </c>
    </row>
    <row r="52" spans="1:57" s="7" customFormat="1" x14ac:dyDescent="0.25">
      <c r="A52" s="27"/>
      <c r="B52" s="33" t="s">
        <v>164</v>
      </c>
      <c r="C52" s="27" t="s">
        <v>47</v>
      </c>
      <c r="D52" s="27"/>
      <c r="E52" s="27"/>
      <c r="F52" s="4" t="s">
        <v>10</v>
      </c>
      <c r="G52" s="4" t="s">
        <v>190</v>
      </c>
      <c r="H52" s="5">
        <v>18342</v>
      </c>
      <c r="I52" s="27"/>
      <c r="J52" s="27"/>
      <c r="K52" s="27"/>
      <c r="L52" s="6">
        <v>209202.12</v>
      </c>
      <c r="M52" s="27"/>
      <c r="N52" s="27"/>
      <c r="O52" s="27"/>
      <c r="P52" s="27"/>
      <c r="Q52" s="6">
        <v>17299.3</v>
      </c>
      <c r="R52" s="27"/>
      <c r="S52" s="27"/>
      <c r="T52" s="27"/>
      <c r="U52" s="27"/>
      <c r="V52" s="6">
        <v>25004.019999999997</v>
      </c>
      <c r="W52" s="27"/>
      <c r="X52" s="27"/>
      <c r="Y52" s="27"/>
      <c r="Z52" s="27"/>
      <c r="AA52" s="6">
        <v>36957.990000000005</v>
      </c>
      <c r="AB52" s="27"/>
      <c r="AC52" s="27"/>
      <c r="AD52" s="27"/>
      <c r="AE52" s="27"/>
      <c r="AF52" s="28"/>
      <c r="AG52" s="28"/>
      <c r="AH52" s="6">
        <v>288463.43</v>
      </c>
      <c r="AI52" s="27"/>
      <c r="AJ52" s="27"/>
      <c r="AK52" s="36">
        <f t="shared" ref="AK52:AK55" si="29">AH52/H52</f>
        <v>15.726934358303348</v>
      </c>
      <c r="AL52" s="38" t="s">
        <v>128</v>
      </c>
      <c r="AM52" s="42">
        <f t="shared" ref="AM52:AM55" si="30">H52</f>
        <v>18342</v>
      </c>
      <c r="AN52" s="38">
        <f t="shared" si="0"/>
        <v>18342</v>
      </c>
      <c r="AO52" s="38">
        <f>VLOOKUP(C52,[2]销售订单列表!$H$1:$R$65536,11,0)</f>
        <v>27.495899999999999</v>
      </c>
      <c r="AP52" s="38" t="str">
        <f>VLOOKUP(C52,[3]客户价格表列表!$E$1:$F$65536,2,0)</f>
        <v>迪安汽车部件（天津）有限公司保定分公司 TI Automotive (Tianjin)Co.,LTD BaoDing</v>
      </c>
      <c r="AQ52" s="38"/>
      <c r="AR52" s="42" t="s">
        <v>175</v>
      </c>
      <c r="AS52" s="42">
        <f t="shared" si="18"/>
        <v>0</v>
      </c>
      <c r="AT52" s="42"/>
      <c r="AU52" s="39">
        <f t="shared" si="1"/>
        <v>0</v>
      </c>
      <c r="AV52" s="42"/>
      <c r="AW52" s="42"/>
      <c r="AX52" s="42"/>
      <c r="AY52" s="42"/>
      <c r="AZ52" s="39"/>
      <c r="BA52" s="39"/>
      <c r="BB52" s="39"/>
      <c r="BC52" s="39"/>
      <c r="BD52" s="42">
        <f t="shared" si="27"/>
        <v>18342</v>
      </c>
      <c r="BE52" s="42">
        <f t="shared" si="28"/>
        <v>288463.43</v>
      </c>
    </row>
    <row r="53" spans="1:57" s="7" customFormat="1" x14ac:dyDescent="0.25">
      <c r="A53" s="27"/>
      <c r="B53" s="33" t="s">
        <v>164</v>
      </c>
      <c r="C53" s="27" t="s">
        <v>53</v>
      </c>
      <c r="D53" s="27"/>
      <c r="E53" s="27"/>
      <c r="F53" s="4" t="s">
        <v>10</v>
      </c>
      <c r="G53" s="4" t="s">
        <v>190</v>
      </c>
      <c r="H53" s="5">
        <v>21418</v>
      </c>
      <c r="I53" s="27"/>
      <c r="J53" s="27"/>
      <c r="K53" s="27"/>
      <c r="L53" s="6">
        <v>213627.64000000004</v>
      </c>
      <c r="M53" s="27"/>
      <c r="N53" s="27"/>
      <c r="O53" s="27"/>
      <c r="P53" s="27"/>
      <c r="Q53" s="6">
        <v>18733.580000000002</v>
      </c>
      <c r="R53" s="27"/>
      <c r="S53" s="27"/>
      <c r="T53" s="27"/>
      <c r="U53" s="27"/>
      <c r="V53" s="6">
        <v>34078.370000000003</v>
      </c>
      <c r="W53" s="27"/>
      <c r="X53" s="27"/>
      <c r="Y53" s="27"/>
      <c r="Z53" s="27"/>
      <c r="AA53" s="6">
        <v>43968.990000000005</v>
      </c>
      <c r="AB53" s="27"/>
      <c r="AC53" s="27"/>
      <c r="AD53" s="27"/>
      <c r="AE53" s="27"/>
      <c r="AF53" s="28"/>
      <c r="AG53" s="28"/>
      <c r="AH53" s="6">
        <v>310408.57999999996</v>
      </c>
      <c r="AI53" s="27"/>
      <c r="AJ53" s="27"/>
      <c r="AK53" s="36">
        <f t="shared" si="29"/>
        <v>14.49288355588757</v>
      </c>
      <c r="AL53" s="38" t="s">
        <v>128</v>
      </c>
      <c r="AM53" s="42">
        <f t="shared" si="30"/>
        <v>21418</v>
      </c>
      <c r="AN53" s="38">
        <f t="shared" si="0"/>
        <v>21418</v>
      </c>
      <c r="AO53" s="38">
        <f>VLOOKUP(C53,[2]销售订单列表!$H$1:$R$65536,11,0)</f>
        <v>22.900600000000001</v>
      </c>
      <c r="AP53" s="38" t="str">
        <f>VLOOKUP(C53,[3]客户价格表列表!$E$1:$F$65536,2,0)</f>
        <v>迪安汽车部件（天津）有限公司保定分公司 TI Automotive (Tianjin)Co.,LTD BaoDing</v>
      </c>
      <c r="AQ53" s="38"/>
      <c r="AR53" s="42" t="s">
        <v>176</v>
      </c>
      <c r="AS53" s="42">
        <f t="shared" si="18"/>
        <v>0</v>
      </c>
      <c r="AT53" s="42"/>
      <c r="AU53" s="39">
        <f t="shared" si="1"/>
        <v>0</v>
      </c>
      <c r="AV53" s="42"/>
      <c r="AW53" s="42"/>
      <c r="AX53" s="42"/>
      <c r="AY53" s="42"/>
      <c r="AZ53" s="39"/>
      <c r="BA53" s="39"/>
      <c r="BB53" s="39"/>
      <c r="BC53" s="39"/>
      <c r="BD53" s="42">
        <f t="shared" si="27"/>
        <v>21418</v>
      </c>
      <c r="BE53" s="42">
        <f t="shared" si="28"/>
        <v>310408.57999999996</v>
      </c>
    </row>
    <row r="54" spans="1:57" s="7" customFormat="1" x14ac:dyDescent="0.25">
      <c r="A54" s="27"/>
      <c r="B54" s="33" t="s">
        <v>165</v>
      </c>
      <c r="C54" s="27" t="s">
        <v>98</v>
      </c>
      <c r="D54" s="27"/>
      <c r="E54" s="27"/>
      <c r="F54" s="4" t="s">
        <v>10</v>
      </c>
      <c r="G54" s="4" t="s">
        <v>190</v>
      </c>
      <c r="H54" s="5">
        <v>4500</v>
      </c>
      <c r="I54" s="27"/>
      <c r="J54" s="27"/>
      <c r="K54" s="27"/>
      <c r="L54" s="6">
        <v>125465.4</v>
      </c>
      <c r="M54" s="27"/>
      <c r="N54" s="27"/>
      <c r="O54" s="27"/>
      <c r="P54" s="27"/>
      <c r="Q54" s="6">
        <v>2188.35</v>
      </c>
      <c r="R54" s="27"/>
      <c r="S54" s="27"/>
      <c r="T54" s="27"/>
      <c r="U54" s="27"/>
      <c r="V54" s="6">
        <v>40202.550000000003</v>
      </c>
      <c r="W54" s="27"/>
      <c r="X54" s="27"/>
      <c r="Y54" s="27"/>
      <c r="Z54" s="27"/>
      <c r="AA54" s="6">
        <v>25193.7</v>
      </c>
      <c r="AB54" s="27"/>
      <c r="AC54" s="27"/>
      <c r="AD54" s="27"/>
      <c r="AE54" s="27"/>
      <c r="AF54" s="28"/>
      <c r="AG54" s="28"/>
      <c r="AH54" s="6">
        <v>193050</v>
      </c>
      <c r="AI54" s="27"/>
      <c r="AJ54" s="27"/>
      <c r="AK54" s="36">
        <f t="shared" si="29"/>
        <v>42.9</v>
      </c>
      <c r="AL54" s="38" t="s">
        <v>128</v>
      </c>
      <c r="AM54" s="42">
        <f t="shared" si="30"/>
        <v>4500</v>
      </c>
      <c r="AN54" s="38">
        <f t="shared" si="0"/>
        <v>4500</v>
      </c>
      <c r="AO54" s="38">
        <f>VLOOKUP(C54,[2]销售订单列表!$H$1:$R$65536,11,0)</f>
        <v>45.959000000000003</v>
      </c>
      <c r="AP54" s="38" t="str">
        <f>VLOOKUP(C54,[3]客户价格表列表!$E$1:$F$65536,2,0)</f>
        <v>迪安汽车部件（天津）有限公司 TI Automotive (Tianjin)Co.,ltd.</v>
      </c>
      <c r="AQ54" s="38"/>
      <c r="AR54" s="42" t="s">
        <v>175</v>
      </c>
      <c r="AS54" s="42">
        <f t="shared" si="18"/>
        <v>0</v>
      </c>
      <c r="AT54" s="42"/>
      <c r="AU54" s="39">
        <f t="shared" si="1"/>
        <v>0</v>
      </c>
      <c r="AV54" s="42"/>
      <c r="AW54" s="42"/>
      <c r="AX54" s="42"/>
      <c r="AY54" s="42"/>
      <c r="AZ54" s="39"/>
      <c r="BA54" s="39"/>
      <c r="BB54" s="39"/>
      <c r="BC54" s="39"/>
      <c r="BD54" s="42">
        <f t="shared" si="27"/>
        <v>4500</v>
      </c>
      <c r="BE54" s="42">
        <f t="shared" si="28"/>
        <v>193050</v>
      </c>
    </row>
    <row r="55" spans="1:57" s="7" customFormat="1" x14ac:dyDescent="0.25">
      <c r="A55" s="27"/>
      <c r="B55" s="33" t="s">
        <v>164</v>
      </c>
      <c r="C55" s="27" t="s">
        <v>104</v>
      </c>
      <c r="D55" s="27"/>
      <c r="E55" s="27"/>
      <c r="F55" s="4" t="s">
        <v>10</v>
      </c>
      <c r="G55" s="4" t="s">
        <v>190</v>
      </c>
      <c r="H55" s="5">
        <v>1200</v>
      </c>
      <c r="I55" s="27"/>
      <c r="J55" s="27"/>
      <c r="K55" s="27"/>
      <c r="L55" s="6">
        <v>46932.84</v>
      </c>
      <c r="M55" s="27"/>
      <c r="N55" s="27"/>
      <c r="O55" s="27"/>
      <c r="P55" s="27"/>
      <c r="Q55" s="6">
        <v>476.28</v>
      </c>
      <c r="R55" s="27"/>
      <c r="S55" s="27"/>
      <c r="T55" s="27"/>
      <c r="U55" s="27"/>
      <c r="V55" s="6">
        <v>7437.84</v>
      </c>
      <c r="W55" s="27"/>
      <c r="X55" s="27"/>
      <c r="Y55" s="27"/>
      <c r="Z55" s="27"/>
      <c r="AA55" s="6">
        <v>4661.04</v>
      </c>
      <c r="AB55" s="27"/>
      <c r="AC55" s="27"/>
      <c r="AD55" s="27"/>
      <c r="AE55" s="27"/>
      <c r="AF55" s="28"/>
      <c r="AG55" s="28"/>
      <c r="AH55" s="6">
        <v>59508</v>
      </c>
      <c r="AI55" s="27"/>
      <c r="AJ55" s="27"/>
      <c r="AK55" s="36">
        <f t="shared" si="29"/>
        <v>49.59</v>
      </c>
      <c r="AL55" s="38" t="s">
        <v>128</v>
      </c>
      <c r="AM55" s="42">
        <f t="shared" si="30"/>
        <v>1200</v>
      </c>
      <c r="AN55" s="38">
        <f t="shared" si="0"/>
        <v>1200</v>
      </c>
      <c r="AO55" s="38">
        <f>VLOOKUP(C55,[2]销售订单列表!$H$1:$R$65536,11,0)</f>
        <v>53.491999999999997</v>
      </c>
      <c r="AP55" s="38" t="str">
        <f>VLOOKUP(C55,[3]客户价格表列表!$E$1:$F$65536,2,0)</f>
        <v>迪安汽车部件（天津）有限公司 TI Automotive (Tianjin)Co.,ltd.</v>
      </c>
      <c r="AQ55" s="38"/>
      <c r="AR55" s="42" t="s">
        <v>176</v>
      </c>
      <c r="AS55" s="42">
        <f t="shared" si="18"/>
        <v>0</v>
      </c>
      <c r="AT55" s="42"/>
      <c r="AU55" s="39">
        <f t="shared" si="1"/>
        <v>0</v>
      </c>
      <c r="AV55" s="42"/>
      <c r="AW55" s="42"/>
      <c r="AX55" s="42"/>
      <c r="AY55" s="42"/>
      <c r="AZ55" s="39"/>
      <c r="BA55" s="39"/>
      <c r="BB55" s="39"/>
      <c r="BC55" s="39"/>
      <c r="BD55" s="42">
        <f t="shared" si="27"/>
        <v>1200</v>
      </c>
      <c r="BE55" s="42">
        <f t="shared" si="28"/>
        <v>59508</v>
      </c>
    </row>
    <row r="56" spans="1:57" s="45" customFormat="1" x14ac:dyDescent="0.25">
      <c r="A56" s="45" t="s">
        <v>182</v>
      </c>
      <c r="AF56" s="46"/>
      <c r="AG56" s="46"/>
      <c r="AH56" s="46">
        <f>SUM(AH5:AH55)</f>
        <v>2523568.4799999995</v>
      </c>
      <c r="AL56" s="47"/>
      <c r="AM56" s="47"/>
      <c r="AN56" s="47"/>
      <c r="AO56" s="47"/>
      <c r="AP56" s="47"/>
      <c r="AQ56" s="47"/>
      <c r="AR56" s="47"/>
      <c r="AS56" s="47"/>
      <c r="AT56" s="47"/>
      <c r="AU56" s="48">
        <f>SUM(AU5:AU55)</f>
        <v>708702.01</v>
      </c>
      <c r="AV56" s="47"/>
      <c r="AW56" s="47"/>
      <c r="AX56" s="47"/>
      <c r="AY56" s="47"/>
      <c r="AZ56" s="48">
        <f>SUM(AZ5:AZ55)</f>
        <v>376523.43704725354</v>
      </c>
      <c r="BA56" s="48">
        <f>SUM(BA5:BA55)</f>
        <v>25782.812958831746</v>
      </c>
      <c r="BB56" s="48">
        <f>SUM(BB5:BB55)</f>
        <v>58809.047914496688</v>
      </c>
      <c r="BC56" s="48">
        <f>SUM(BC5:BC55)</f>
        <v>39367.462332213829</v>
      </c>
      <c r="BD56" s="47"/>
      <c r="BE56" s="48">
        <f>SUM(BE5:BE55)</f>
        <v>2023085.7197472039</v>
      </c>
    </row>
    <row r="57" spans="1:57" s="7" customFormat="1" x14ac:dyDescent="0.25">
      <c r="AF57" s="8"/>
      <c r="AG57" s="8"/>
      <c r="AH57" s="8"/>
      <c r="AL57" s="8"/>
      <c r="AM57" s="8"/>
      <c r="AN57" s="8"/>
      <c r="AO57" s="8"/>
      <c r="AP57" s="8"/>
      <c r="AQ57" s="8"/>
      <c r="AR57" s="8"/>
      <c r="AS57" s="8"/>
      <c r="AT57" s="8"/>
      <c r="AU57" s="30"/>
      <c r="AV57" s="8"/>
      <c r="AW57" s="8"/>
      <c r="AX57" s="8"/>
      <c r="AY57" s="8"/>
      <c r="AZ57" s="30"/>
      <c r="BA57" s="30"/>
      <c r="BB57" s="30"/>
      <c r="BC57" s="30"/>
      <c r="BD57" s="8"/>
      <c r="BE57" s="30"/>
    </row>
    <row r="58" spans="1:57" x14ac:dyDescent="0.25">
      <c r="AH58" s="7"/>
      <c r="AM58" s="16" t="s">
        <v>151</v>
      </c>
      <c r="AN58" s="14"/>
      <c r="AO58" s="14"/>
      <c r="AP58" s="14"/>
      <c r="AQ58" s="14"/>
      <c r="AR58" s="17">
        <v>41105</v>
      </c>
      <c r="AS58" s="18" t="s">
        <v>215</v>
      </c>
      <c r="AT58" s="14"/>
      <c r="AU58" s="31"/>
      <c r="AV58" s="15"/>
      <c r="AW58" s="13"/>
      <c r="AX58" s="19">
        <f>AU56</f>
        <v>708702.01</v>
      </c>
      <c r="AY58" s="19"/>
      <c r="AZ58" s="13"/>
      <c r="BA58" s="13"/>
      <c r="BB58" s="13"/>
    </row>
    <row r="59" spans="1:57" x14ac:dyDescent="0.25">
      <c r="AH59" s="8"/>
      <c r="AM59" s="16" t="s">
        <v>152</v>
      </c>
      <c r="AN59" s="14"/>
      <c r="AO59" s="14"/>
      <c r="AP59" s="14"/>
      <c r="AQ59" s="14"/>
      <c r="AR59" s="17">
        <v>51195</v>
      </c>
      <c r="AS59" s="18" t="s">
        <v>153</v>
      </c>
      <c r="AT59" s="14"/>
      <c r="AU59" s="31"/>
      <c r="AV59" s="15"/>
      <c r="AW59" s="13">
        <f>AZ56</f>
        <v>376523.43704725354</v>
      </c>
      <c r="AX59" s="14"/>
      <c r="AY59" s="14"/>
      <c r="AZ59" s="13"/>
      <c r="BA59" s="13"/>
      <c r="BB59" s="13"/>
    </row>
    <row r="60" spans="1:57" x14ac:dyDescent="0.25">
      <c r="AH60" s="8"/>
      <c r="AM60" s="16" t="s">
        <v>154</v>
      </c>
      <c r="AN60" s="14"/>
      <c r="AO60" s="14"/>
      <c r="AP60" s="14"/>
      <c r="AQ60" s="14"/>
      <c r="AR60" s="17">
        <v>52145</v>
      </c>
      <c r="AS60" s="18" t="s">
        <v>155</v>
      </c>
      <c r="AT60" s="14"/>
      <c r="AU60" s="31"/>
      <c r="AV60" s="15"/>
      <c r="AW60" s="13">
        <f>BA56</f>
        <v>25782.812958831746</v>
      </c>
      <c r="AX60" s="14"/>
      <c r="AY60" s="14"/>
      <c r="AZ60" s="13"/>
      <c r="BA60" s="13"/>
      <c r="BB60" s="13"/>
    </row>
    <row r="61" spans="1:57" x14ac:dyDescent="0.25">
      <c r="AH61" s="8"/>
      <c r="AM61" s="16"/>
      <c r="AN61" s="14"/>
      <c r="AO61" s="14"/>
      <c r="AP61" s="14"/>
      <c r="AQ61" s="14"/>
      <c r="AR61" s="17">
        <v>55685</v>
      </c>
      <c r="AS61" s="18" t="s">
        <v>156</v>
      </c>
      <c r="AT61" s="14"/>
      <c r="AU61" s="31"/>
      <c r="AV61" s="15"/>
      <c r="AW61" s="13">
        <f>BB56</f>
        <v>58809.047914496688</v>
      </c>
      <c r="AX61" s="14"/>
      <c r="AY61" s="14"/>
      <c r="AZ61" s="13"/>
      <c r="BA61" s="13"/>
      <c r="BB61" s="13"/>
    </row>
    <row r="62" spans="1:57" x14ac:dyDescent="0.25">
      <c r="AM62" s="16" t="s">
        <v>157</v>
      </c>
      <c r="AN62" s="14"/>
      <c r="AO62" s="14"/>
      <c r="AP62" s="14"/>
      <c r="AQ62" s="14"/>
      <c r="AR62" s="17">
        <v>59129</v>
      </c>
      <c r="AS62" s="18" t="s">
        <v>158</v>
      </c>
      <c r="AT62" s="14"/>
      <c r="AU62" s="31"/>
      <c r="AV62" s="15"/>
      <c r="AW62" s="13">
        <f>BC56</f>
        <v>39367.462332213829</v>
      </c>
      <c r="AX62" s="14"/>
      <c r="AY62" s="14"/>
      <c r="AZ62" s="13"/>
      <c r="BA62" s="13"/>
      <c r="BB62" s="13"/>
    </row>
    <row r="63" spans="1:57" x14ac:dyDescent="0.25">
      <c r="AM63" s="14"/>
      <c r="AN63" s="14"/>
      <c r="AO63" s="14"/>
      <c r="AP63" s="14"/>
      <c r="AQ63" s="14"/>
      <c r="AR63" s="14"/>
      <c r="AS63" s="13"/>
      <c r="AT63" s="14"/>
      <c r="AU63" s="31"/>
      <c r="AV63" s="15"/>
      <c r="AW63" s="13"/>
      <c r="AX63" s="14"/>
      <c r="AY63" s="14"/>
      <c r="AZ63" s="13"/>
      <c r="BA63" s="13"/>
      <c r="BB63" s="13"/>
    </row>
    <row r="64" spans="1:57" x14ac:dyDescent="0.25">
      <c r="AM64" s="14"/>
      <c r="AN64" s="14"/>
      <c r="AO64" s="14"/>
      <c r="AP64" s="14"/>
      <c r="AQ64" s="14"/>
      <c r="AR64" s="14"/>
      <c r="AS64" s="13"/>
      <c r="AT64" s="14"/>
      <c r="AU64" s="31"/>
      <c r="AV64" s="15"/>
      <c r="AW64" s="13"/>
      <c r="AX64" s="14"/>
      <c r="AY64" s="14"/>
      <c r="AZ64" s="13"/>
      <c r="BA64" s="13"/>
      <c r="BB64" s="13"/>
    </row>
    <row r="65" spans="39:54" x14ac:dyDescent="0.25">
      <c r="AM65" s="14"/>
      <c r="AN65" s="14"/>
      <c r="AO65" s="14"/>
      <c r="AP65" s="14"/>
      <c r="AQ65" s="14"/>
      <c r="AR65" s="14"/>
      <c r="AS65" s="13"/>
      <c r="AT65" s="14"/>
      <c r="AU65" s="31"/>
      <c r="AV65" s="15"/>
      <c r="AW65" s="13"/>
      <c r="AX65" s="14"/>
      <c r="AY65" s="14"/>
      <c r="AZ65" s="13"/>
      <c r="BA65" s="13"/>
      <c r="BB65" s="13"/>
    </row>
    <row r="66" spans="39:54" x14ac:dyDescent="0.25">
      <c r="AM66" s="14"/>
      <c r="AN66" s="14"/>
      <c r="AO66" s="14"/>
      <c r="AP66" s="14"/>
      <c r="AQ66" s="14"/>
      <c r="AR66" s="17">
        <v>11614</v>
      </c>
      <c r="AS66" s="18" t="s">
        <v>159</v>
      </c>
      <c r="AT66" s="14"/>
      <c r="AU66" s="31"/>
      <c r="AV66" s="15"/>
      <c r="AW66" s="13"/>
      <c r="AX66" s="19">
        <f>SUM(AW59:AW62)</f>
        <v>500482.76025279576</v>
      </c>
      <c r="AY66" s="19"/>
      <c r="AZ66" s="13"/>
      <c r="BA66" s="13"/>
      <c r="BB66" s="13"/>
    </row>
    <row r="67" spans="39:54" x14ac:dyDescent="0.25">
      <c r="AM67" s="14"/>
      <c r="AN67" s="14"/>
      <c r="AO67" s="14"/>
      <c r="AP67" s="14"/>
      <c r="AQ67" s="14"/>
      <c r="AR67" s="17">
        <v>11498</v>
      </c>
      <c r="AS67" s="18" t="s">
        <v>160</v>
      </c>
      <c r="AT67" s="14"/>
      <c r="AU67" s="31"/>
      <c r="AV67" s="15"/>
      <c r="AW67" s="19">
        <f>AU56</f>
        <v>708702.01</v>
      </c>
      <c r="AX67" s="14"/>
      <c r="AY67" s="14"/>
      <c r="AZ67" s="13"/>
      <c r="BA67" s="13"/>
      <c r="BB67" s="13"/>
    </row>
    <row r="68" spans="39:54" x14ac:dyDescent="0.25">
      <c r="AM68" s="14"/>
      <c r="AN68" s="14"/>
      <c r="AO68" s="14"/>
      <c r="AP68" s="14"/>
      <c r="AQ68" s="14"/>
      <c r="AR68" s="14"/>
      <c r="AS68" s="13"/>
      <c r="AT68" s="14"/>
      <c r="AU68" s="31"/>
      <c r="AV68" s="15"/>
      <c r="AW68" s="13"/>
      <c r="AX68" s="14"/>
      <c r="AY68" s="14"/>
      <c r="AZ68" s="13"/>
      <c r="BA68" s="13"/>
      <c r="BB68" s="13"/>
    </row>
    <row r="69" spans="39:54" x14ac:dyDescent="0.25">
      <c r="AM69" s="14"/>
      <c r="AN69" s="14"/>
      <c r="AO69" s="14"/>
      <c r="AP69" s="14"/>
      <c r="AQ69" s="14"/>
      <c r="AR69" s="14"/>
      <c r="AS69" s="13"/>
      <c r="AT69" s="14"/>
      <c r="AU69" s="31"/>
      <c r="AV69" s="15"/>
      <c r="AW69" s="13"/>
      <c r="AX69" s="14"/>
      <c r="AY69" s="14"/>
      <c r="AZ69" s="13"/>
      <c r="BA69" s="13"/>
      <c r="BB69" s="13"/>
    </row>
    <row r="70" spans="39:54" x14ac:dyDescent="0.25">
      <c r="AM70" s="14"/>
      <c r="AN70" s="14"/>
      <c r="AO70" s="14"/>
      <c r="AP70" s="14"/>
      <c r="AQ70" s="14"/>
      <c r="AR70" s="20" t="s">
        <v>161</v>
      </c>
      <c r="AS70" s="21"/>
      <c r="AT70" s="20"/>
      <c r="AU70" s="32"/>
      <c r="AV70" s="22"/>
      <c r="AW70" s="21"/>
      <c r="AX70" s="20"/>
      <c r="AY70" s="20"/>
      <c r="AZ70" s="21"/>
      <c r="BA70" s="21"/>
      <c r="BB70" s="21"/>
    </row>
    <row r="71" spans="39:54" x14ac:dyDescent="0.25">
      <c r="AM71" s="14"/>
      <c r="AN71" s="14"/>
      <c r="AO71" s="14"/>
      <c r="AP71" s="14"/>
      <c r="AQ71" s="14"/>
      <c r="AR71" s="14"/>
      <c r="AS71" s="13"/>
      <c r="AT71" s="14"/>
      <c r="AU71" s="31"/>
      <c r="AV71" s="15"/>
      <c r="AW71" s="13"/>
      <c r="AX71" s="14"/>
      <c r="AY71" s="14"/>
      <c r="AZ71" s="13"/>
      <c r="BA71" s="13"/>
      <c r="BB71" s="13"/>
    </row>
    <row r="72" spans="39:54" x14ac:dyDescent="0.25">
      <c r="AM72" s="23" t="s">
        <v>162</v>
      </c>
      <c r="AN72" s="14"/>
      <c r="AO72" s="14"/>
      <c r="AP72" s="14"/>
      <c r="AQ72" s="14"/>
      <c r="AR72" s="14"/>
      <c r="AS72" s="13"/>
      <c r="AT72" s="14"/>
      <c r="AU72" s="31"/>
      <c r="AV72" s="15"/>
      <c r="AW72" s="13"/>
      <c r="AX72" s="14"/>
      <c r="AY72" s="14"/>
      <c r="AZ72" s="13"/>
      <c r="BA72" s="13"/>
      <c r="BB72" s="13"/>
    </row>
    <row r="73" spans="39:54" x14ac:dyDescent="0.25">
      <c r="AM73" s="14"/>
      <c r="AN73" s="14"/>
      <c r="AO73" s="14"/>
      <c r="AP73" s="14"/>
      <c r="AQ73" s="14"/>
      <c r="AR73" s="14">
        <v>41105</v>
      </c>
      <c r="AS73" s="13" t="s">
        <v>215</v>
      </c>
      <c r="AT73" s="14"/>
      <c r="AU73" s="31"/>
      <c r="AV73" s="15"/>
      <c r="AW73" s="13">
        <f>AX58</f>
        <v>708702.01</v>
      </c>
      <c r="AX73" s="14"/>
      <c r="AY73" s="14"/>
      <c r="AZ73" s="13"/>
      <c r="BA73" s="13"/>
      <c r="BB73" s="13"/>
    </row>
    <row r="74" spans="39:54" x14ac:dyDescent="0.25">
      <c r="AM74" s="14"/>
      <c r="AN74" s="14"/>
      <c r="AO74" s="14"/>
      <c r="AP74" s="14"/>
      <c r="AQ74" s="14"/>
      <c r="AR74" s="14">
        <v>51195</v>
      </c>
      <c r="AS74" s="13" t="s">
        <v>153</v>
      </c>
      <c r="AT74" s="14"/>
      <c r="AU74" s="31"/>
      <c r="AV74" s="15"/>
      <c r="AW74" s="13"/>
      <c r="AX74" s="19">
        <f>AW59</f>
        <v>376523.43704725354</v>
      </c>
      <c r="AY74" s="14"/>
      <c r="AZ74" s="13"/>
      <c r="BA74" s="13"/>
      <c r="BB74" s="13"/>
    </row>
    <row r="75" spans="39:54" x14ac:dyDescent="0.25">
      <c r="AM75" s="14"/>
      <c r="AN75" s="14"/>
      <c r="AO75" s="14"/>
      <c r="AP75" s="14"/>
      <c r="AQ75" s="14"/>
      <c r="AR75" s="14">
        <v>52145</v>
      </c>
      <c r="AS75" s="13" t="s">
        <v>155</v>
      </c>
      <c r="AT75" s="14"/>
      <c r="AU75" s="31"/>
      <c r="AV75" s="15"/>
      <c r="AW75" s="13"/>
      <c r="AX75" s="19">
        <f t="shared" ref="AX75:AX77" si="31">AW60</f>
        <v>25782.812958831746</v>
      </c>
      <c r="AY75" s="14"/>
      <c r="AZ75" s="13"/>
      <c r="BA75" s="13"/>
      <c r="BB75" s="13"/>
    </row>
    <row r="76" spans="39:54" x14ac:dyDescent="0.25">
      <c r="AM76" s="14"/>
      <c r="AN76" s="14"/>
      <c r="AO76" s="14"/>
      <c r="AP76" s="14"/>
      <c r="AQ76" s="14"/>
      <c r="AR76" s="14">
        <v>55685</v>
      </c>
      <c r="AS76" s="13" t="s">
        <v>156</v>
      </c>
      <c r="AT76" s="14"/>
      <c r="AU76" s="31"/>
      <c r="AV76" s="15"/>
      <c r="AW76" s="13"/>
      <c r="AX76" s="19">
        <f t="shared" si="31"/>
        <v>58809.047914496688</v>
      </c>
      <c r="AY76" s="14"/>
      <c r="AZ76" s="13"/>
      <c r="BA76" s="13"/>
      <c r="BB76" s="13"/>
    </row>
    <row r="77" spans="39:54" x14ac:dyDescent="0.25">
      <c r="AM77" s="14"/>
      <c r="AN77" s="14"/>
      <c r="AO77" s="14"/>
      <c r="AP77" s="14"/>
      <c r="AQ77" s="14"/>
      <c r="AR77" s="14">
        <v>59129</v>
      </c>
      <c r="AS77" s="13" t="s">
        <v>158</v>
      </c>
      <c r="AT77" s="14"/>
      <c r="AU77" s="31"/>
      <c r="AV77" s="15"/>
      <c r="AW77" s="13"/>
      <c r="AX77" s="19">
        <f t="shared" si="31"/>
        <v>39367.462332213829</v>
      </c>
      <c r="AY77" s="14"/>
      <c r="AZ77" s="13"/>
      <c r="BA77" s="13"/>
      <c r="BB77" s="13"/>
    </row>
    <row r="78" spans="39:54" x14ac:dyDescent="0.25">
      <c r="AM78" s="14"/>
      <c r="AN78" s="14"/>
      <c r="AO78" s="14"/>
      <c r="AP78" s="14"/>
      <c r="AQ78" s="14"/>
      <c r="AR78" s="14">
        <v>30402</v>
      </c>
      <c r="AS78" s="13" t="s">
        <v>163</v>
      </c>
      <c r="AT78" s="14"/>
      <c r="AU78" s="31"/>
      <c r="AV78" s="15"/>
      <c r="AW78" s="13"/>
      <c r="AX78" s="24">
        <f>AW73-AX74-AX75-AX76-AX77</f>
        <v>208219.24974720425</v>
      </c>
      <c r="AY78" s="14"/>
      <c r="AZ78" s="13"/>
      <c r="BA78" s="13"/>
      <c r="BB78" s="13"/>
    </row>
    <row r="79" spans="39:54" x14ac:dyDescent="0.25">
      <c r="AM79" s="14"/>
      <c r="AN79" s="14"/>
      <c r="AO79" s="14"/>
      <c r="AP79" s="14"/>
      <c r="AQ79" s="14"/>
      <c r="AR79" s="14"/>
      <c r="AS79" s="13"/>
      <c r="AT79" s="14"/>
      <c r="AU79" s="31"/>
      <c r="AV79" s="15"/>
      <c r="AW79" s="13"/>
      <c r="AX79" s="14"/>
      <c r="AY79" s="14"/>
      <c r="AZ79" s="13"/>
      <c r="BA79" s="13"/>
      <c r="BB79" s="13"/>
    </row>
    <row r="80" spans="39:54" x14ac:dyDescent="0.25">
      <c r="AM80" s="14"/>
      <c r="AN80" s="14"/>
      <c r="AO80" s="14"/>
      <c r="AP80" s="14"/>
      <c r="AQ80" s="14"/>
      <c r="AR80" s="14"/>
      <c r="AS80" s="13"/>
      <c r="AT80" s="14"/>
      <c r="AU80" s="31"/>
      <c r="AV80" s="15"/>
      <c r="AW80" s="13"/>
      <c r="AX80" s="14"/>
      <c r="AY80" s="14"/>
      <c r="AZ80" s="13"/>
      <c r="BA80" s="13"/>
      <c r="BB80" s="13"/>
    </row>
    <row r="81" spans="39:54" x14ac:dyDescent="0.25">
      <c r="AM81" s="14"/>
      <c r="AN81" s="14"/>
      <c r="AO81" s="14"/>
      <c r="AP81" s="14"/>
      <c r="AQ81" s="14"/>
      <c r="AR81" s="14"/>
      <c r="AS81" s="13"/>
      <c r="AT81" s="14"/>
      <c r="AU81" s="31"/>
      <c r="AV81" s="15"/>
      <c r="AW81" s="13"/>
      <c r="AX81" s="14"/>
      <c r="AY81" s="14"/>
      <c r="AZ81" s="13"/>
      <c r="BA81" s="13"/>
      <c r="BB81" s="13"/>
    </row>
    <row r="82" spans="39:54" x14ac:dyDescent="0.25">
      <c r="AM82" s="14"/>
      <c r="AN82" s="14"/>
      <c r="AO82" s="14"/>
      <c r="AP82" s="14"/>
      <c r="AQ82" s="14"/>
      <c r="AR82" s="14"/>
      <c r="AS82" s="13"/>
      <c r="AT82" s="14"/>
      <c r="AU82" s="31"/>
      <c r="AV82" s="15"/>
      <c r="AW82" s="13"/>
      <c r="AX82" s="14"/>
      <c r="AY82" s="14"/>
      <c r="AZ82" s="13"/>
      <c r="BA82" s="13"/>
      <c r="BB82" s="13"/>
    </row>
    <row r="83" spans="39:54" x14ac:dyDescent="0.25">
      <c r="AM83" s="14"/>
      <c r="AN83" s="14"/>
      <c r="AO83" s="14"/>
      <c r="AP83" s="14"/>
      <c r="AQ83" s="14"/>
      <c r="AR83" s="14"/>
      <c r="AS83" s="13"/>
      <c r="AT83" s="14"/>
      <c r="AU83" s="31"/>
      <c r="AV83" s="15"/>
      <c r="AW83" s="13"/>
      <c r="AX83" s="14"/>
      <c r="AY83" s="14"/>
      <c r="AZ83" s="13"/>
      <c r="BA83" s="13"/>
      <c r="BB83" s="13"/>
    </row>
    <row r="84" spans="39:54" x14ac:dyDescent="0.25">
      <c r="AM84" s="14"/>
      <c r="AN84" s="14"/>
      <c r="AO84" s="14"/>
      <c r="AP84" s="14"/>
      <c r="AQ84" s="14"/>
      <c r="AR84" s="14"/>
      <c r="AS84" s="13"/>
      <c r="AT84" s="14"/>
      <c r="AU84" s="31"/>
      <c r="AV84" s="15"/>
      <c r="AW84" s="13"/>
      <c r="AX84" s="14"/>
      <c r="AY84" s="14"/>
      <c r="AZ84" s="13"/>
      <c r="BA84" s="13"/>
      <c r="BB84" s="13"/>
    </row>
    <row r="85" spans="39:54" x14ac:dyDescent="0.25">
      <c r="AM85" s="14"/>
      <c r="AN85" s="14"/>
      <c r="AO85" s="14"/>
      <c r="AP85" s="14"/>
      <c r="AQ85" s="14"/>
      <c r="AR85" s="14"/>
      <c r="AS85" s="13"/>
      <c r="AT85" s="14"/>
      <c r="AU85" s="31"/>
      <c r="AV85" s="15"/>
      <c r="AW85" s="13"/>
      <c r="AX85" s="14"/>
      <c r="AY85" s="14"/>
      <c r="AZ85" s="13"/>
      <c r="BA85" s="13"/>
      <c r="BB85" s="13"/>
    </row>
    <row r="86" spans="39:54" x14ac:dyDescent="0.25">
      <c r="AM86" s="14"/>
      <c r="AN86" s="14"/>
      <c r="AO86" s="14"/>
      <c r="AP86" s="14"/>
      <c r="AQ86" s="14"/>
      <c r="AR86" s="14"/>
      <c r="AS86" s="13"/>
      <c r="AT86" s="14"/>
      <c r="AU86" s="31"/>
      <c r="AV86" s="15"/>
      <c r="AW86" s="13"/>
      <c r="AX86" s="14"/>
      <c r="AY86" s="14"/>
      <c r="AZ86" s="13"/>
      <c r="BA86" s="13"/>
      <c r="BB86" s="13"/>
    </row>
    <row r="87" spans="39:54" x14ac:dyDescent="0.25">
      <c r="AM87" s="14"/>
      <c r="AN87" s="14"/>
      <c r="AO87" s="14"/>
      <c r="AP87" s="14"/>
      <c r="AQ87" s="14"/>
      <c r="AR87" s="14"/>
      <c r="AS87" s="13"/>
      <c r="AT87" s="14"/>
      <c r="AU87" s="31"/>
      <c r="AV87" s="15"/>
      <c r="AW87" s="13"/>
      <c r="AX87" s="14"/>
      <c r="AY87" s="14"/>
      <c r="AZ87" s="13"/>
      <c r="BA87" s="13"/>
      <c r="BB87" s="13"/>
    </row>
    <row r="88" spans="39:54" x14ac:dyDescent="0.25">
      <c r="AM88" s="14"/>
      <c r="AN88" s="14"/>
      <c r="AO88" s="14"/>
      <c r="AP88" s="14"/>
      <c r="AQ88" s="14"/>
      <c r="AR88" s="14"/>
      <c r="AS88" s="13"/>
      <c r="AT88" s="14"/>
      <c r="AU88" s="31"/>
      <c r="AV88" s="15"/>
      <c r="AW88" s="13"/>
      <c r="AX88" s="14"/>
      <c r="AY88" s="14"/>
      <c r="AZ88" s="13"/>
      <c r="BA88" s="13"/>
      <c r="BB88" s="13"/>
    </row>
    <row r="89" spans="39:54" x14ac:dyDescent="0.25">
      <c r="AM89" s="14"/>
      <c r="AN89" s="14"/>
      <c r="AO89" s="14"/>
      <c r="AP89" s="14"/>
      <c r="AQ89" s="14"/>
      <c r="AR89" s="14"/>
      <c r="AS89" s="13"/>
      <c r="AT89" s="14"/>
      <c r="AU89" s="31"/>
      <c r="AV89" s="15"/>
      <c r="AW89" s="13"/>
      <c r="AX89" s="14"/>
      <c r="AY89" s="14"/>
      <c r="AZ89" s="13"/>
      <c r="BA89" s="13"/>
      <c r="BB89" s="13"/>
    </row>
    <row r="90" spans="39:54" x14ac:dyDescent="0.25">
      <c r="AM90" s="14"/>
      <c r="AN90" s="14"/>
      <c r="AO90" s="14"/>
      <c r="AP90" s="14"/>
      <c r="AQ90" s="14"/>
      <c r="AR90" s="14"/>
      <c r="AS90" s="13"/>
      <c r="AT90" s="14"/>
      <c r="AU90" s="31"/>
      <c r="AV90" s="15"/>
      <c r="AW90" s="13"/>
      <c r="AX90" s="14"/>
      <c r="AY90" s="14"/>
      <c r="AZ90" s="13"/>
      <c r="BA90" s="13"/>
      <c r="BB90" s="13"/>
    </row>
    <row r="91" spans="39:54" x14ac:dyDescent="0.25">
      <c r="AM91" s="14"/>
      <c r="AN91" s="14"/>
      <c r="AO91" s="14"/>
      <c r="AP91" s="14"/>
      <c r="AQ91" s="14"/>
      <c r="AR91" s="14"/>
      <c r="AS91" s="13"/>
      <c r="AT91" s="14"/>
      <c r="AU91" s="31"/>
      <c r="AV91" s="15"/>
      <c r="AW91" s="13"/>
      <c r="AX91" s="14"/>
      <c r="AY91" s="14"/>
      <c r="AZ91" s="13"/>
      <c r="BA91" s="13"/>
      <c r="BB91" s="13"/>
    </row>
    <row r="92" spans="39:54" x14ac:dyDescent="0.25">
      <c r="AM92" s="14"/>
      <c r="AN92" s="14"/>
      <c r="AO92" s="14"/>
      <c r="AP92" s="14"/>
      <c r="AQ92" s="14"/>
      <c r="AR92" s="14"/>
      <c r="AS92" s="13"/>
      <c r="AT92" s="14"/>
      <c r="AU92" s="31"/>
      <c r="AV92" s="15"/>
      <c r="AW92" s="13"/>
      <c r="AX92" s="14"/>
      <c r="AY92" s="14"/>
      <c r="AZ92" s="13"/>
      <c r="BA92" s="13"/>
      <c r="BB92" s="13"/>
    </row>
    <row r="93" spans="39:54" x14ac:dyDescent="0.25">
      <c r="AM93" s="14"/>
      <c r="AN93" s="14"/>
      <c r="AO93" s="14"/>
      <c r="AP93" s="14"/>
      <c r="AQ93" s="14"/>
      <c r="AR93" s="14"/>
      <c r="AS93" s="13"/>
      <c r="AT93" s="14"/>
      <c r="AU93" s="31"/>
      <c r="AV93" s="15"/>
      <c r="AW93" s="13"/>
      <c r="AX93" s="14"/>
      <c r="AY93" s="14"/>
      <c r="AZ93" s="13"/>
      <c r="BA93" s="13"/>
      <c r="BB93" s="13"/>
    </row>
    <row r="94" spans="39:54" x14ac:dyDescent="0.25">
      <c r="AM94" s="14"/>
      <c r="AN94" s="14"/>
      <c r="AO94" s="14"/>
      <c r="AP94" s="14"/>
      <c r="AQ94" s="14"/>
      <c r="AR94" s="14"/>
      <c r="AS94" s="13"/>
      <c r="AT94" s="14"/>
      <c r="AU94" s="31"/>
      <c r="AV94" s="15"/>
      <c r="AW94" s="13"/>
      <c r="AX94" s="14"/>
      <c r="AY94" s="14"/>
      <c r="AZ94" s="13"/>
      <c r="BA94" s="13"/>
      <c r="BB94" s="13"/>
    </row>
    <row r="95" spans="39:54" x14ac:dyDescent="0.25">
      <c r="AM95" s="14"/>
      <c r="AN95" s="14"/>
      <c r="AO95" s="14"/>
      <c r="AP95" s="14"/>
      <c r="AQ95" s="14"/>
      <c r="AR95" s="14"/>
      <c r="AS95" s="13"/>
      <c r="AT95" s="14"/>
      <c r="AU95" s="31"/>
      <c r="AV95" s="15"/>
      <c r="AW95" s="13"/>
      <c r="AX95" s="14"/>
      <c r="AY95" s="14"/>
      <c r="AZ95" s="13"/>
      <c r="BA95" s="13"/>
      <c r="BB95" s="13"/>
    </row>
  </sheetData>
  <autoFilter ref="A3:AK33"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0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</autoFilter>
  <mergeCells count="17">
    <mergeCell ref="AF3:AH3"/>
    <mergeCell ref="A1:AK1"/>
    <mergeCell ref="D2:G2"/>
    <mergeCell ref="A3:A4"/>
    <mergeCell ref="B3:B4"/>
    <mergeCell ref="C3:C4"/>
    <mergeCell ref="D3:D4"/>
    <mergeCell ref="E3:E4"/>
    <mergeCell ref="F3:F4"/>
    <mergeCell ref="G3:G4"/>
    <mergeCell ref="H3:H4"/>
    <mergeCell ref="AI3:AK3"/>
    <mergeCell ref="I3:L3"/>
    <mergeCell ref="M3:Q3"/>
    <mergeCell ref="R3:V3"/>
    <mergeCell ref="W3:AA3"/>
    <mergeCell ref="AB3:AE3"/>
  </mergeCells>
  <phoneticPr fontId="22" type="noConversion"/>
  <pageMargins left="0.25" right="0.25" top="0.75" bottom="0.75" header="0.3" footer="0.3"/>
  <pageSetup paperSize="9" scale="2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7"/>
    </sheetView>
  </sheetViews>
  <sheetFormatPr defaultRowHeight="13.8" x14ac:dyDescent="0.25"/>
  <sheetData/>
  <phoneticPr fontId="2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a92ba1-5b6e-4abf-8494-440b2135187e">3RPMNTXZ4WKK-858-2656</_dlc_DocId>
    <_dlc_DocIdUrl xmlns="a1a92ba1-5b6e-4abf-8494-440b2135187e">
      <Url>http://man-sharepoint1/Finance_Department/_layouts/DocIdRedir.aspx?ID=3RPMNTXZ4WKK-858-2656</Url>
      <Description>3RPMNTXZ4WKK-858-2656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3A93AB2950B4881BB0E43552F52AB" ma:contentTypeVersion="0" ma:contentTypeDescription="Create a new document." ma:contentTypeScope="" ma:versionID="1eb14c28b614524e23ce483513194a84">
  <xsd:schema xmlns:xsd="http://www.w3.org/2001/XMLSchema" xmlns:xs="http://www.w3.org/2001/XMLSchema" xmlns:p="http://schemas.microsoft.com/office/2006/metadata/properties" xmlns:ns2="a1a92ba1-5b6e-4abf-8494-440b2135187e" targetNamespace="http://schemas.microsoft.com/office/2006/metadata/properties" ma:root="true" ma:fieldsID="21195d054087c839b21ccba13835238d" ns2:_="">
    <xsd:import namespace="a1a92ba1-5b6e-4abf-8494-440b2135187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92ba1-5b6e-4abf-8494-440b2135187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8C68-7E23-44A2-AA6C-5DC451613B37}">
  <ds:schemaRefs>
    <ds:schemaRef ds:uri="http://purl.org/dc/elements/1.1/"/>
    <ds:schemaRef ds:uri="http://schemas.microsoft.com/office/2006/metadata/properties"/>
    <ds:schemaRef ds:uri="http://purl.org/dc/terms/"/>
    <ds:schemaRef ds:uri="a1a92ba1-5b6e-4abf-8494-440b2135187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6383DC-D85E-4345-975C-1E269FEB2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92ba1-5b6e-4abf-8494-440b213518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28A938-E89A-42A1-8E00-4CBDFD51D9F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A03FC64-E85E-41ED-B4C7-24B9F0D76A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存货收发存汇总表</vt:lpstr>
      <vt:lpstr>Sheet1</vt:lpstr>
      <vt:lpstr>存货收发存汇总表!Print_Area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Xiao</dc:creator>
  <cp:lastModifiedBy>Annie Xiao</cp:lastModifiedBy>
  <cp:lastPrinted>2018-02-11T08:10:02Z</cp:lastPrinted>
  <dcterms:created xsi:type="dcterms:W3CDTF">2018-01-18T11:45:39Z</dcterms:created>
  <dcterms:modified xsi:type="dcterms:W3CDTF">2018-02-12T05:27:22Z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51559831-3686-47dd-8486-8021adfc5461</vt:lpwstr>
  </property>
  <property fmtid="{D5CDD505-2E9C-101B-9397-08002B2CF9AE}" pid="3" name="ContentTypeId">
    <vt:lpwstr>0x010100F393A93AB2950B4881BB0E43552F52AB</vt:lpwstr>
  </property>
</Properties>
</file>