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21" i="1" l="1"/>
  <c r="M21" i="1"/>
  <c r="J21" i="1"/>
  <c r="G21" i="1"/>
  <c r="F21" i="1"/>
  <c r="L20" i="1"/>
  <c r="K20" i="1"/>
  <c r="E20" i="1"/>
  <c r="H20" i="1" s="1"/>
  <c r="L19" i="1"/>
  <c r="K19" i="1"/>
  <c r="E19" i="1"/>
  <c r="H19" i="1" s="1"/>
  <c r="R18" i="1"/>
  <c r="Q18" i="1"/>
  <c r="O18" i="1"/>
  <c r="N18" i="1"/>
  <c r="L18" i="1"/>
  <c r="K18" i="1"/>
  <c r="E18" i="1"/>
  <c r="H18" i="1" s="1"/>
  <c r="R17" i="1"/>
  <c r="Q17" i="1"/>
  <c r="O17" i="1"/>
  <c r="N17" i="1"/>
  <c r="L17" i="1"/>
  <c r="K17" i="1"/>
  <c r="E17" i="1"/>
  <c r="H17" i="1" s="1"/>
  <c r="R16" i="1"/>
  <c r="Q16" i="1"/>
  <c r="O16" i="1"/>
  <c r="N16" i="1"/>
  <c r="L16" i="1"/>
  <c r="K16" i="1"/>
  <c r="E16" i="1"/>
  <c r="H16" i="1" s="1"/>
  <c r="R15" i="1"/>
  <c r="Q15" i="1"/>
  <c r="O15" i="1"/>
  <c r="N15" i="1"/>
  <c r="L15" i="1"/>
  <c r="K15" i="1"/>
  <c r="E15" i="1"/>
  <c r="H15" i="1" s="1"/>
  <c r="R14" i="1"/>
  <c r="Q14" i="1"/>
  <c r="O14" i="1"/>
  <c r="N14" i="1"/>
  <c r="L14" i="1"/>
  <c r="K14" i="1"/>
  <c r="E14" i="1"/>
  <c r="H14" i="1" s="1"/>
  <c r="R13" i="1"/>
  <c r="Q13" i="1"/>
  <c r="O13" i="1"/>
  <c r="N13" i="1"/>
  <c r="L13" i="1"/>
  <c r="K13" i="1"/>
  <c r="E13" i="1"/>
  <c r="H13" i="1" s="1"/>
  <c r="R12" i="1"/>
  <c r="Q12" i="1"/>
  <c r="O12" i="1"/>
  <c r="N12" i="1"/>
  <c r="L12" i="1"/>
  <c r="K12" i="1"/>
  <c r="E12" i="1"/>
  <c r="H12" i="1" s="1"/>
  <c r="R11" i="1"/>
  <c r="Q11" i="1"/>
  <c r="O11" i="1"/>
  <c r="N11" i="1"/>
  <c r="L11" i="1"/>
  <c r="K11" i="1"/>
  <c r="E11" i="1"/>
  <c r="H11" i="1" s="1"/>
  <c r="R10" i="1"/>
  <c r="Q10" i="1"/>
  <c r="O10" i="1"/>
  <c r="N10" i="1"/>
  <c r="L10" i="1"/>
  <c r="K10" i="1"/>
  <c r="E10" i="1"/>
  <c r="H10" i="1" s="1"/>
  <c r="R9" i="1"/>
  <c r="Q9" i="1"/>
  <c r="O9" i="1"/>
  <c r="N9" i="1"/>
  <c r="L9" i="1"/>
  <c r="K9" i="1"/>
  <c r="E9" i="1"/>
  <c r="H9" i="1" s="1"/>
  <c r="R8" i="1"/>
  <c r="Q8" i="1"/>
  <c r="O8" i="1"/>
  <c r="N8" i="1"/>
  <c r="L8" i="1"/>
  <c r="K8" i="1"/>
  <c r="E8" i="1"/>
  <c r="H8" i="1" s="1"/>
  <c r="R7" i="1"/>
  <c r="Q7" i="1"/>
  <c r="O7" i="1"/>
  <c r="N7" i="1"/>
  <c r="L7" i="1"/>
  <c r="K7" i="1"/>
  <c r="E7" i="1"/>
  <c r="H7" i="1" s="1"/>
  <c r="R6" i="1"/>
  <c r="Q6" i="1"/>
  <c r="O6" i="1"/>
  <c r="N6" i="1"/>
  <c r="L6" i="1"/>
  <c r="K6" i="1"/>
  <c r="E6" i="1"/>
  <c r="H6" i="1" s="1"/>
  <c r="R5" i="1"/>
  <c r="Q5" i="1"/>
  <c r="O5" i="1"/>
  <c r="N5" i="1"/>
  <c r="L5" i="1"/>
  <c r="K5" i="1"/>
  <c r="E5" i="1"/>
  <c r="H5" i="1" s="1"/>
  <c r="R4" i="1"/>
  <c r="Q4" i="1"/>
  <c r="O4" i="1"/>
  <c r="N4" i="1"/>
  <c r="L4" i="1"/>
  <c r="K4" i="1"/>
  <c r="E4" i="1"/>
  <c r="H4" i="1" s="1"/>
  <c r="R3" i="1"/>
  <c r="Q3" i="1"/>
  <c r="O3" i="1"/>
  <c r="N3" i="1"/>
  <c r="L3" i="1"/>
  <c r="K3" i="1"/>
  <c r="E3" i="1"/>
  <c r="H3" i="1" s="1"/>
  <c r="N21" i="1" l="1"/>
  <c r="E21" i="1"/>
  <c r="K21" i="1"/>
  <c r="Q21" i="1"/>
</calcChain>
</file>

<file path=xl/sharedStrings.xml><?xml version="1.0" encoding="utf-8"?>
<sst xmlns="http://schemas.openxmlformats.org/spreadsheetml/2006/main" count="57" uniqueCount="55">
  <si>
    <t>营业款结算清理表</t>
  </si>
  <si>
    <t>序号</t>
  </si>
  <si>
    <t>期末余额</t>
  </si>
  <si>
    <t>其中：打单未返销金额</t>
  </si>
  <si>
    <t>其他</t>
  </si>
  <si>
    <t>校验</t>
  </si>
  <si>
    <t>备注</t>
  </si>
  <si>
    <t>上月余额</t>
  </si>
  <si>
    <t>环比(+/-)</t>
  </si>
  <si>
    <t>环比</t>
  </si>
  <si>
    <t>上月打单未返销金额</t>
  </si>
  <si>
    <t>年初打单未返销金额</t>
  </si>
  <si>
    <t>增长(+/-)</t>
  </si>
  <si>
    <t>增长</t>
  </si>
  <si>
    <t>昆明</t>
  </si>
  <si>
    <t>玉溪</t>
    <phoneticPr fontId="4" type="noConversion"/>
  </si>
  <si>
    <t>曲靖</t>
    <phoneticPr fontId="1" type="noConversion"/>
  </si>
  <si>
    <t>昭通</t>
  </si>
  <si>
    <t>文山</t>
  </si>
  <si>
    <t>红河</t>
  </si>
  <si>
    <t>楚雄</t>
  </si>
  <si>
    <t>大理</t>
  </si>
  <si>
    <t>丽江</t>
  </si>
  <si>
    <t>迪庆</t>
  </si>
  <si>
    <t>怒江</t>
  </si>
  <si>
    <t>版纳</t>
  </si>
  <si>
    <t>临沧</t>
  </si>
  <si>
    <t>保山</t>
  </si>
  <si>
    <t>德宏</t>
  </si>
  <si>
    <t>普洱</t>
  </si>
  <si>
    <t>省本部</t>
  </si>
  <si>
    <t>号百</t>
    <phoneticPr fontId="1" type="noConversion"/>
  </si>
  <si>
    <t>合计</t>
  </si>
  <si>
    <t>账期</t>
    <phoneticPr fontId="3" type="noConversion"/>
  </si>
  <si>
    <t>地市编码</t>
    <phoneticPr fontId="3" type="noConversion"/>
  </si>
  <si>
    <t>地市名称</t>
    <phoneticPr fontId="3" type="noConversion"/>
  </si>
  <si>
    <t>0871</t>
  </si>
  <si>
    <t>0877</t>
  </si>
  <si>
    <t>0874</t>
  </si>
  <si>
    <t>0870</t>
  </si>
  <si>
    <t>0876</t>
  </si>
  <si>
    <t>0873</t>
  </si>
  <si>
    <t>0878</t>
  </si>
  <si>
    <t>0872</t>
  </si>
  <si>
    <t>0888</t>
  </si>
  <si>
    <t>0887</t>
  </si>
  <si>
    <t>0886</t>
  </si>
  <si>
    <t>0691</t>
  </si>
  <si>
    <t>0883</t>
  </si>
  <si>
    <t>0875</t>
  </si>
  <si>
    <t>0692</t>
  </si>
  <si>
    <t>0879</t>
  </si>
  <si>
    <t>9005</t>
    <phoneticPr fontId="3" type="noConversion"/>
  </si>
  <si>
    <t>9998</t>
    <phoneticPr fontId="3" type="noConversion"/>
  </si>
  <si>
    <t>9004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</si>
</sst>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3" fontId="4" fillId="0" borderId="1" xfId="2" applyFont="1" applyFill="1" applyBorder="1" applyAlignment="1">
      <alignment horizontal="right" wrapText="1"/>
    </xf>
    <xf numFmtId="43" fontId="5" fillId="0" borderId="1" xfId="2" applyFont="1" applyBorder="1" applyAlignment="1">
      <alignment horizontal="right"/>
    </xf>
    <xf numFmtId="43" fontId="4" fillId="4" borderId="1" xfId="0" applyNumberFormat="1" applyFont="1" applyFill="1" applyBorder="1" applyAlignment="1">
      <alignment horizontal="right" wrapText="1"/>
    </xf>
    <xf numFmtId="176" fontId="4" fillId="0" borderId="1" xfId="0" applyNumberFormat="1" applyFont="1" applyFill="1" applyBorder="1" applyAlignment="1">
      <alignment horizontal="right" wrapText="1"/>
    </xf>
    <xf numFmtId="43" fontId="4" fillId="0" borderId="1" xfId="0" applyNumberFormat="1" applyFont="1" applyFill="1" applyBorder="1" applyAlignment="1">
      <alignment horizontal="left" wrapText="1"/>
    </xf>
    <xf numFmtId="43" fontId="4" fillId="0" borderId="1" xfId="0" applyNumberFormat="1" applyFont="1" applyFill="1" applyBorder="1" applyAlignment="1">
      <alignment horizontal="right" wrapText="1"/>
    </xf>
    <xf numFmtId="10" fontId="4" fillId="0" borderId="1" xfId="3" applyNumberFormat="1" applyFont="1" applyFill="1" applyBorder="1" applyAlignment="1">
      <alignment horizontal="right" wrapText="1"/>
    </xf>
    <xf numFmtId="4" fontId="6" fillId="0" borderId="1" xfId="0" applyNumberFormat="1" applyFont="1" applyBorder="1" applyAlignment="1"/>
    <xf numFmtId="10" fontId="4" fillId="0" borderId="1" xfId="0" applyNumberFormat="1" applyFont="1" applyFill="1" applyBorder="1" applyAlignment="1">
      <alignment horizontal="right" wrapText="1"/>
    </xf>
    <xf numFmtId="43" fontId="5" fillId="0" borderId="1" xfId="0" applyNumberFormat="1" applyFont="1" applyBorder="1" applyAlignment="1">
      <alignment horizontal="right"/>
    </xf>
    <xf numFmtId="43" fontId="4" fillId="5" borderId="1" xfId="0" applyNumberFormat="1" applyFont="1" applyFill="1" applyBorder="1" applyAlignment="1">
      <alignment horizontal="left" vertical="top" wrapText="1"/>
    </xf>
    <xf numFmtId="43" fontId="4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1" xfId="0" applyBorder="1"/>
  </cellXfs>
  <cellStyles count="4">
    <cellStyle name="百分比 2 3" xfId="3"/>
    <cellStyle name="常规" xfId="0" builtinId="0"/>
    <cellStyle name="常规 4 3" xfId="1"/>
    <cellStyle name="千位分隔 2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A4" workbookViewId="0">
      <selection activeCell="E24" sqref="E24"/>
    </sheetView>
  </sheetViews>
  <sheetFormatPr defaultRowHeight="13.5" x14ac:dyDescent="0.15"/>
  <cols>
    <col min="3" max="3" width="9" style="22"/>
    <col min="5" max="5" width="13" bestFit="1" customWidth="1"/>
    <col min="6" max="6" width="12.125" bestFit="1" customWidth="1"/>
    <col min="7" max="7" width="13" bestFit="1" customWidth="1"/>
    <col min="8" max="8" width="4.5" bestFit="1" customWidth="1"/>
    <col min="10" max="10" width="13" bestFit="1" customWidth="1"/>
    <col min="11" max="11" width="12.25" bestFit="1" customWidth="1"/>
    <col min="13" max="13" width="11" bestFit="1" customWidth="1"/>
    <col min="14" max="14" width="12.25" bestFit="1" customWidth="1"/>
    <col min="16" max="17" width="12.25" bestFit="1" customWidth="1"/>
  </cols>
  <sheetData>
    <row r="1" spans="1:18" ht="22.5" x14ac:dyDescent="0.25"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2.5" x14ac:dyDescent="0.15">
      <c r="A2" t="s">
        <v>33</v>
      </c>
      <c r="B2" s="3" t="s">
        <v>1</v>
      </c>
      <c r="C2" s="20" t="s">
        <v>34</v>
      </c>
      <c r="D2" s="3" t="s">
        <v>35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5" t="s">
        <v>8</v>
      </c>
      <c r="L2" s="5" t="s">
        <v>9</v>
      </c>
      <c r="M2" s="4" t="s">
        <v>10</v>
      </c>
      <c r="N2" s="4" t="s">
        <v>8</v>
      </c>
      <c r="O2" s="4" t="s">
        <v>9</v>
      </c>
      <c r="P2" s="5" t="s">
        <v>11</v>
      </c>
      <c r="Q2" s="5" t="s">
        <v>12</v>
      </c>
      <c r="R2" s="5" t="s">
        <v>13</v>
      </c>
    </row>
    <row r="3" spans="1:18" ht="14.25" x14ac:dyDescent="0.2">
      <c r="A3" s="23">
        <v>201701</v>
      </c>
      <c r="B3" s="6">
        <v>1</v>
      </c>
      <c r="C3" s="21" t="s">
        <v>36</v>
      </c>
      <c r="D3" s="7" t="s">
        <v>14</v>
      </c>
      <c r="E3" s="8">
        <f>F3+G3</f>
        <v>12992418.76</v>
      </c>
      <c r="F3" s="9">
        <v>3973577.24</v>
      </c>
      <c r="G3" s="10">
        <v>9018841.5199999996</v>
      </c>
      <c r="H3" s="11" t="b">
        <f>E3=F3+G3</f>
        <v>1</v>
      </c>
      <c r="I3" s="12"/>
      <c r="J3" s="10">
        <v>7483592.46</v>
      </c>
      <c r="K3" s="13">
        <f>G3-J3</f>
        <v>1535249.0599999996</v>
      </c>
      <c r="L3" s="14">
        <f>G3/J3-1</f>
        <v>0.20514867267371195</v>
      </c>
      <c r="M3" s="15">
        <v>1965631.53</v>
      </c>
      <c r="N3" s="13">
        <f>F3-M3</f>
        <v>2007945.7100000002</v>
      </c>
      <c r="O3" s="13">
        <f>F3/M3-1</f>
        <v>1.021527015289585</v>
      </c>
      <c r="P3" s="13">
        <v>1965631.53</v>
      </c>
      <c r="Q3" s="13">
        <f t="shared" ref="Q3:Q18" si="0">F3-P3</f>
        <v>2007945.7100000002</v>
      </c>
      <c r="R3" s="16">
        <f t="shared" ref="R3:R18" si="1">F3/P3-1</f>
        <v>1.021527015289585</v>
      </c>
    </row>
    <row r="4" spans="1:18" ht="14.25" x14ac:dyDescent="0.2">
      <c r="A4" s="23">
        <v>201701</v>
      </c>
      <c r="B4" s="6">
        <v>2</v>
      </c>
      <c r="C4" s="21" t="s">
        <v>37</v>
      </c>
      <c r="D4" s="7" t="s">
        <v>15</v>
      </c>
      <c r="E4" s="13">
        <f t="shared" ref="E4:E20" si="2">F4+G4</f>
        <v>-266737.99</v>
      </c>
      <c r="F4" s="17">
        <v>379252.47999999998</v>
      </c>
      <c r="G4" s="10">
        <v>-645990.47</v>
      </c>
      <c r="H4" s="11" t="b">
        <f t="shared" ref="H4:H20" si="3">E4=F4+G4</f>
        <v>1</v>
      </c>
      <c r="I4" s="18"/>
      <c r="J4" s="10">
        <v>-1087899.26</v>
      </c>
      <c r="K4" s="13">
        <f t="shared" ref="K4:K20" si="4">G4-J4</f>
        <v>441908.79000000004</v>
      </c>
      <c r="L4" s="16">
        <f t="shared" ref="L4:L20" si="5">G4/J4-1</f>
        <v>-0.40620377846382583</v>
      </c>
      <c r="M4" s="15">
        <v>240100</v>
      </c>
      <c r="N4" s="13">
        <f t="shared" ref="N4:N18" si="6">F4-M4</f>
        <v>139152.47999999998</v>
      </c>
      <c r="O4" s="13">
        <f t="shared" ref="O4:O18" si="7">F4/M4-1</f>
        <v>0.57956051645147855</v>
      </c>
      <c r="P4" s="13">
        <v>240100</v>
      </c>
      <c r="Q4" s="13">
        <f t="shared" si="0"/>
        <v>139152.47999999998</v>
      </c>
      <c r="R4" s="16">
        <f t="shared" si="1"/>
        <v>0.57956051645147855</v>
      </c>
    </row>
    <row r="5" spans="1:18" ht="14.25" x14ac:dyDescent="0.2">
      <c r="A5" s="23">
        <v>201701</v>
      </c>
      <c r="B5" s="6">
        <v>3</v>
      </c>
      <c r="C5" s="21" t="s">
        <v>38</v>
      </c>
      <c r="D5" s="7" t="s">
        <v>16</v>
      </c>
      <c r="E5" s="13">
        <f t="shared" si="2"/>
        <v>1353280.53</v>
      </c>
      <c r="F5" s="17">
        <v>784784.97</v>
      </c>
      <c r="G5" s="10">
        <v>568495.56000000006</v>
      </c>
      <c r="H5" s="11" t="b">
        <f t="shared" si="3"/>
        <v>1</v>
      </c>
      <c r="I5" s="19"/>
      <c r="J5" s="10">
        <v>149164.19</v>
      </c>
      <c r="K5" s="13">
        <f t="shared" si="4"/>
        <v>419331.37000000005</v>
      </c>
      <c r="L5" s="16">
        <f t="shared" si="5"/>
        <v>2.8112066978005918</v>
      </c>
      <c r="M5" s="15">
        <v>277712.89</v>
      </c>
      <c r="N5" s="13">
        <f t="shared" si="6"/>
        <v>507072.07999999996</v>
      </c>
      <c r="O5" s="13">
        <f t="shared" si="7"/>
        <v>1.8258860076678469</v>
      </c>
      <c r="P5" s="13">
        <v>277712.89</v>
      </c>
      <c r="Q5" s="13">
        <f t="shared" si="0"/>
        <v>507072.07999999996</v>
      </c>
      <c r="R5" s="16">
        <f t="shared" si="1"/>
        <v>1.8258860076678469</v>
      </c>
    </row>
    <row r="6" spans="1:18" ht="14.25" x14ac:dyDescent="0.2">
      <c r="A6" s="23">
        <v>201701</v>
      </c>
      <c r="B6" s="6">
        <v>4</v>
      </c>
      <c r="C6" s="21" t="s">
        <v>39</v>
      </c>
      <c r="D6" s="7" t="s">
        <v>17</v>
      </c>
      <c r="E6" s="13">
        <f t="shared" si="2"/>
        <v>1556334.85</v>
      </c>
      <c r="F6" s="17">
        <v>1589800.06</v>
      </c>
      <c r="G6" s="10">
        <v>-33465.21</v>
      </c>
      <c r="H6" s="11" t="b">
        <f t="shared" si="3"/>
        <v>1</v>
      </c>
      <c r="I6" s="18"/>
      <c r="J6" s="10">
        <v>-124756.87</v>
      </c>
      <c r="K6" s="13">
        <f t="shared" si="4"/>
        <v>91291.66</v>
      </c>
      <c r="L6" s="16">
        <f t="shared" si="5"/>
        <v>-0.73175657581021392</v>
      </c>
      <c r="M6" s="15">
        <v>756920.64</v>
      </c>
      <c r="N6" s="13">
        <f t="shared" si="6"/>
        <v>832879.42</v>
      </c>
      <c r="O6" s="13">
        <f t="shared" si="7"/>
        <v>1.1003523698336459</v>
      </c>
      <c r="P6" s="13">
        <v>756920.64</v>
      </c>
      <c r="Q6" s="13">
        <f t="shared" si="0"/>
        <v>832879.42</v>
      </c>
      <c r="R6" s="16">
        <f t="shared" si="1"/>
        <v>1.1003523698336459</v>
      </c>
    </row>
    <row r="7" spans="1:18" ht="14.25" x14ac:dyDescent="0.2">
      <c r="A7" s="23">
        <v>201701</v>
      </c>
      <c r="B7" s="6">
        <v>5</v>
      </c>
      <c r="C7" s="21" t="s">
        <v>40</v>
      </c>
      <c r="D7" s="7" t="s">
        <v>18</v>
      </c>
      <c r="E7" s="13">
        <f t="shared" si="2"/>
        <v>500837.64</v>
      </c>
      <c r="F7" s="17"/>
      <c r="G7" s="10">
        <v>500837.64</v>
      </c>
      <c r="H7" s="11" t="b">
        <f t="shared" si="3"/>
        <v>1</v>
      </c>
      <c r="I7" s="18"/>
      <c r="J7" s="10">
        <v>-35157.300000000003</v>
      </c>
      <c r="K7" s="13">
        <f t="shared" si="4"/>
        <v>535994.94000000006</v>
      </c>
      <c r="L7" s="16">
        <f t="shared" si="5"/>
        <v>-15.245622957394339</v>
      </c>
      <c r="M7" s="15"/>
      <c r="N7" s="13">
        <f t="shared" si="6"/>
        <v>0</v>
      </c>
      <c r="O7" s="13" t="e">
        <f t="shared" si="7"/>
        <v>#DIV/0!</v>
      </c>
      <c r="P7" s="13"/>
      <c r="Q7" s="13">
        <f t="shared" si="0"/>
        <v>0</v>
      </c>
      <c r="R7" s="16" t="e">
        <f t="shared" si="1"/>
        <v>#DIV/0!</v>
      </c>
    </row>
    <row r="8" spans="1:18" ht="14.25" x14ac:dyDescent="0.2">
      <c r="A8" s="23">
        <v>201701</v>
      </c>
      <c r="B8" s="6">
        <v>6</v>
      </c>
      <c r="C8" s="21" t="s">
        <v>41</v>
      </c>
      <c r="D8" s="7" t="s">
        <v>19</v>
      </c>
      <c r="E8" s="13">
        <f t="shared" si="2"/>
        <v>384416.71</v>
      </c>
      <c r="F8" s="17">
        <v>308120.26</v>
      </c>
      <c r="G8" s="10">
        <v>76296.45</v>
      </c>
      <c r="H8" s="11" t="b">
        <f t="shared" si="3"/>
        <v>1</v>
      </c>
      <c r="I8" s="18"/>
      <c r="J8" s="10">
        <v>-10497.33</v>
      </c>
      <c r="K8" s="13">
        <f t="shared" si="4"/>
        <v>86793.78</v>
      </c>
      <c r="L8" s="16">
        <f t="shared" si="5"/>
        <v>-8.2681767649488016</v>
      </c>
      <c r="M8" s="15"/>
      <c r="N8" s="13">
        <f t="shared" si="6"/>
        <v>308120.26</v>
      </c>
      <c r="O8" s="13" t="e">
        <f t="shared" si="7"/>
        <v>#DIV/0!</v>
      </c>
      <c r="P8" s="13"/>
      <c r="Q8" s="13">
        <f t="shared" si="0"/>
        <v>308120.26</v>
      </c>
      <c r="R8" s="16" t="e">
        <f t="shared" si="1"/>
        <v>#DIV/0!</v>
      </c>
    </row>
    <row r="9" spans="1:18" ht="14.25" x14ac:dyDescent="0.2">
      <c r="A9" s="23">
        <v>201701</v>
      </c>
      <c r="B9" s="6">
        <v>7</v>
      </c>
      <c r="C9" s="21" t="s">
        <v>42</v>
      </c>
      <c r="D9" s="7" t="s">
        <v>20</v>
      </c>
      <c r="E9" s="13">
        <f t="shared" si="2"/>
        <v>1013608.4</v>
      </c>
      <c r="F9" s="17"/>
      <c r="G9" s="10">
        <v>1013608.4</v>
      </c>
      <c r="H9" s="11" t="b">
        <f t="shared" si="3"/>
        <v>1</v>
      </c>
      <c r="I9" s="18"/>
      <c r="J9" s="10">
        <v>92083.75</v>
      </c>
      <c r="K9" s="13">
        <f t="shared" si="4"/>
        <v>921524.65</v>
      </c>
      <c r="L9" s="16">
        <f t="shared" si="5"/>
        <v>10.007462228677699</v>
      </c>
      <c r="M9" s="15"/>
      <c r="N9" s="13">
        <f t="shared" si="6"/>
        <v>0</v>
      </c>
      <c r="O9" s="13" t="e">
        <f t="shared" si="7"/>
        <v>#DIV/0!</v>
      </c>
      <c r="P9" s="13"/>
      <c r="Q9" s="13">
        <f t="shared" si="0"/>
        <v>0</v>
      </c>
      <c r="R9" s="16" t="e">
        <f t="shared" si="1"/>
        <v>#DIV/0!</v>
      </c>
    </row>
    <row r="10" spans="1:18" ht="14.25" x14ac:dyDescent="0.2">
      <c r="A10" s="23">
        <v>201701</v>
      </c>
      <c r="B10" s="6">
        <v>8</v>
      </c>
      <c r="C10" s="21" t="s">
        <v>43</v>
      </c>
      <c r="D10" s="7" t="s">
        <v>21</v>
      </c>
      <c r="E10" s="13">
        <f t="shared" si="2"/>
        <v>-461841.18000000017</v>
      </c>
      <c r="F10" s="17">
        <v>1158123.18</v>
      </c>
      <c r="G10" s="10">
        <v>-1619964.36</v>
      </c>
      <c r="H10" s="11" t="b">
        <f t="shared" si="3"/>
        <v>1</v>
      </c>
      <c r="I10" s="18"/>
      <c r="J10" s="10">
        <v>-1044125.51</v>
      </c>
      <c r="K10" s="13">
        <f t="shared" si="4"/>
        <v>-575838.85000000009</v>
      </c>
      <c r="L10" s="16">
        <f t="shared" si="5"/>
        <v>0.55150347777634523</v>
      </c>
      <c r="M10" s="15">
        <v>1050237.47</v>
      </c>
      <c r="N10" s="13">
        <f t="shared" si="6"/>
        <v>107885.70999999996</v>
      </c>
      <c r="O10" s="13">
        <f t="shared" si="7"/>
        <v>0.10272506274223869</v>
      </c>
      <c r="P10" s="13">
        <v>1050237.47</v>
      </c>
      <c r="Q10" s="13">
        <f t="shared" si="0"/>
        <v>107885.70999999996</v>
      </c>
      <c r="R10" s="16">
        <f t="shared" si="1"/>
        <v>0.10272506274223869</v>
      </c>
    </row>
    <row r="11" spans="1:18" ht="14.25" x14ac:dyDescent="0.2">
      <c r="A11" s="23">
        <v>201701</v>
      </c>
      <c r="B11" s="6">
        <v>9</v>
      </c>
      <c r="C11" s="21" t="s">
        <v>44</v>
      </c>
      <c r="D11" s="7" t="s">
        <v>22</v>
      </c>
      <c r="E11" s="13">
        <f t="shared" si="2"/>
        <v>2443974.23</v>
      </c>
      <c r="F11" s="17">
        <v>209000</v>
      </c>
      <c r="G11" s="10">
        <v>2234974.23</v>
      </c>
      <c r="H11" s="11" t="b">
        <f t="shared" si="3"/>
        <v>1</v>
      </c>
      <c r="I11" s="18"/>
      <c r="J11" s="10">
        <v>-789984.24</v>
      </c>
      <c r="K11" s="13">
        <f t="shared" si="4"/>
        <v>3024958.4699999997</v>
      </c>
      <c r="L11" s="16">
        <f t="shared" si="5"/>
        <v>-3.8291377433048539</v>
      </c>
      <c r="M11" s="15">
        <v>420301</v>
      </c>
      <c r="N11" s="13">
        <f t="shared" si="6"/>
        <v>-211301</v>
      </c>
      <c r="O11" s="13">
        <f t="shared" si="7"/>
        <v>-0.50273732396544379</v>
      </c>
      <c r="P11" s="13">
        <v>420301</v>
      </c>
      <c r="Q11" s="13">
        <f t="shared" si="0"/>
        <v>-211301</v>
      </c>
      <c r="R11" s="16">
        <f t="shared" si="1"/>
        <v>-0.50273732396544379</v>
      </c>
    </row>
    <row r="12" spans="1:18" ht="14.25" x14ac:dyDescent="0.2">
      <c r="A12" s="23">
        <v>201701</v>
      </c>
      <c r="B12" s="6">
        <v>10</v>
      </c>
      <c r="C12" s="21" t="s">
        <v>45</v>
      </c>
      <c r="D12" s="7" t="s">
        <v>23</v>
      </c>
      <c r="E12" s="13">
        <f t="shared" si="2"/>
        <v>1320601.9500000002</v>
      </c>
      <c r="F12" s="17">
        <v>527585.06000000006</v>
      </c>
      <c r="G12" s="10">
        <v>793016.89</v>
      </c>
      <c r="H12" s="11" t="b">
        <f t="shared" si="3"/>
        <v>1</v>
      </c>
      <c r="I12" s="18"/>
      <c r="J12" s="10">
        <v>4305.0200000000004</v>
      </c>
      <c r="K12" s="13">
        <f t="shared" si="4"/>
        <v>788711.87</v>
      </c>
      <c r="L12" s="16">
        <f t="shared" si="5"/>
        <v>183.20748103376985</v>
      </c>
      <c r="M12" s="15"/>
      <c r="N12" s="13">
        <f t="shared" si="6"/>
        <v>527585.06000000006</v>
      </c>
      <c r="O12" s="13" t="e">
        <f t="shared" si="7"/>
        <v>#DIV/0!</v>
      </c>
      <c r="P12" s="13"/>
      <c r="Q12" s="13">
        <f t="shared" si="0"/>
        <v>527585.06000000006</v>
      </c>
      <c r="R12" s="16" t="e">
        <f t="shared" si="1"/>
        <v>#DIV/0!</v>
      </c>
    </row>
    <row r="13" spans="1:18" ht="14.25" x14ac:dyDescent="0.2">
      <c r="A13" s="23">
        <v>201701</v>
      </c>
      <c r="B13" s="6">
        <v>11</v>
      </c>
      <c r="C13" s="21" t="s">
        <v>46</v>
      </c>
      <c r="D13" s="7" t="s">
        <v>24</v>
      </c>
      <c r="E13" s="13">
        <f t="shared" si="2"/>
        <v>5723802.0999999996</v>
      </c>
      <c r="F13" s="17">
        <v>5523625.79</v>
      </c>
      <c r="G13" s="10">
        <v>200176.31</v>
      </c>
      <c r="H13" s="11" t="b">
        <f t="shared" si="3"/>
        <v>1</v>
      </c>
      <c r="I13" s="18"/>
      <c r="J13" s="10">
        <v>-339437.53</v>
      </c>
      <c r="K13" s="13">
        <f t="shared" si="4"/>
        <v>539613.84000000008</v>
      </c>
      <c r="L13" s="16">
        <f t="shared" si="5"/>
        <v>-1.5897294562566491</v>
      </c>
      <c r="M13" s="15">
        <v>1082553.6200000001</v>
      </c>
      <c r="N13" s="13">
        <f t="shared" si="6"/>
        <v>4441072.17</v>
      </c>
      <c r="O13" s="13">
        <f t="shared" si="7"/>
        <v>4.1024038790799109</v>
      </c>
      <c r="P13" s="13">
        <v>1082553.6200000001</v>
      </c>
      <c r="Q13" s="13">
        <f t="shared" si="0"/>
        <v>4441072.17</v>
      </c>
      <c r="R13" s="16">
        <f t="shared" si="1"/>
        <v>4.1024038790799109</v>
      </c>
    </row>
    <row r="14" spans="1:18" ht="14.25" x14ac:dyDescent="0.2">
      <c r="A14" s="23">
        <v>201701</v>
      </c>
      <c r="B14" s="6">
        <v>12</v>
      </c>
      <c r="C14" s="21" t="s">
        <v>47</v>
      </c>
      <c r="D14" s="7" t="s">
        <v>25</v>
      </c>
      <c r="E14" s="13">
        <f t="shared" si="2"/>
        <v>4184296.8</v>
      </c>
      <c r="F14" s="17">
        <v>1921538.32</v>
      </c>
      <c r="G14" s="10">
        <v>2262758.48</v>
      </c>
      <c r="H14" s="11" t="b">
        <f t="shared" si="3"/>
        <v>1</v>
      </c>
      <c r="I14" s="18"/>
      <c r="J14" s="10">
        <v>839234.01</v>
      </c>
      <c r="K14" s="13">
        <f t="shared" si="4"/>
        <v>1423524.47</v>
      </c>
      <c r="L14" s="16">
        <f t="shared" si="5"/>
        <v>1.6962187578646866</v>
      </c>
      <c r="M14" s="15">
        <v>1586388.46</v>
      </c>
      <c r="N14" s="13">
        <f t="shared" si="6"/>
        <v>335149.8600000001</v>
      </c>
      <c r="O14" s="13">
        <f t="shared" si="7"/>
        <v>0.21126594680347099</v>
      </c>
      <c r="P14" s="13">
        <v>1586388.46</v>
      </c>
      <c r="Q14" s="13">
        <f t="shared" si="0"/>
        <v>335149.8600000001</v>
      </c>
      <c r="R14" s="16">
        <f t="shared" si="1"/>
        <v>0.21126594680347099</v>
      </c>
    </row>
    <row r="15" spans="1:18" ht="14.25" x14ac:dyDescent="0.2">
      <c r="A15" s="23">
        <v>201701</v>
      </c>
      <c r="B15" s="6">
        <v>13</v>
      </c>
      <c r="C15" s="21" t="s">
        <v>48</v>
      </c>
      <c r="D15" s="7" t="s">
        <v>26</v>
      </c>
      <c r="E15" s="13">
        <f t="shared" si="2"/>
        <v>2290485.58</v>
      </c>
      <c r="F15" s="17">
        <v>416326.82</v>
      </c>
      <c r="G15" s="10">
        <v>1874158.76</v>
      </c>
      <c r="H15" s="11" t="b">
        <f t="shared" si="3"/>
        <v>1</v>
      </c>
      <c r="I15" s="18"/>
      <c r="J15" s="10">
        <v>562622.43000000005</v>
      </c>
      <c r="K15" s="13">
        <f t="shared" si="4"/>
        <v>1311536.33</v>
      </c>
      <c r="L15" s="16">
        <f t="shared" si="5"/>
        <v>2.3311127677579435</v>
      </c>
      <c r="M15" s="15">
        <v>416326.82</v>
      </c>
      <c r="N15" s="13">
        <f t="shared" si="6"/>
        <v>0</v>
      </c>
      <c r="O15" s="13">
        <f t="shared" si="7"/>
        <v>0</v>
      </c>
      <c r="P15" s="13">
        <v>416326.82</v>
      </c>
      <c r="Q15" s="13">
        <f t="shared" si="0"/>
        <v>0</v>
      </c>
      <c r="R15" s="16">
        <f t="shared" si="1"/>
        <v>0</v>
      </c>
    </row>
    <row r="16" spans="1:18" ht="14.25" x14ac:dyDescent="0.2">
      <c r="A16" s="23">
        <v>201701</v>
      </c>
      <c r="B16" s="6">
        <v>14</v>
      </c>
      <c r="C16" s="21" t="s">
        <v>49</v>
      </c>
      <c r="D16" s="7" t="s">
        <v>27</v>
      </c>
      <c r="E16" s="13">
        <f t="shared" si="2"/>
        <v>896994.6</v>
      </c>
      <c r="F16" s="17">
        <v>128506.83</v>
      </c>
      <c r="G16" s="10">
        <v>768487.77</v>
      </c>
      <c r="H16" s="11" t="b">
        <f t="shared" si="3"/>
        <v>1</v>
      </c>
      <c r="I16" s="18"/>
      <c r="J16" s="10">
        <v>187700.38</v>
      </c>
      <c r="K16" s="13">
        <f t="shared" si="4"/>
        <v>580787.39</v>
      </c>
      <c r="L16" s="16">
        <f t="shared" si="5"/>
        <v>3.094225968002835</v>
      </c>
      <c r="M16" s="15">
        <v>26144.99</v>
      </c>
      <c r="N16" s="13">
        <f t="shared" si="6"/>
        <v>102361.84</v>
      </c>
      <c r="O16" s="13">
        <f t="shared" si="7"/>
        <v>3.9151608013619432</v>
      </c>
      <c r="P16" s="13">
        <v>26144.99</v>
      </c>
      <c r="Q16" s="13">
        <f t="shared" si="0"/>
        <v>102361.84</v>
      </c>
      <c r="R16" s="16">
        <f t="shared" si="1"/>
        <v>3.9151608013619432</v>
      </c>
    </row>
    <row r="17" spans="1:18" ht="14.25" x14ac:dyDescent="0.2">
      <c r="A17" s="23">
        <v>201701</v>
      </c>
      <c r="B17" s="6">
        <v>15</v>
      </c>
      <c r="C17" s="21" t="s">
        <v>50</v>
      </c>
      <c r="D17" s="7" t="s">
        <v>28</v>
      </c>
      <c r="E17" s="13">
        <f t="shared" si="2"/>
        <v>-208801.87</v>
      </c>
      <c r="F17" s="17"/>
      <c r="G17" s="10">
        <v>-208801.87</v>
      </c>
      <c r="H17" s="11" t="b">
        <f t="shared" si="3"/>
        <v>1</v>
      </c>
      <c r="I17" s="18"/>
      <c r="J17" s="10">
        <v>195172.39</v>
      </c>
      <c r="K17" s="13">
        <f t="shared" si="4"/>
        <v>-403974.26</v>
      </c>
      <c r="L17" s="16">
        <f t="shared" si="5"/>
        <v>-2.0698330332481962</v>
      </c>
      <c r="M17" s="15"/>
      <c r="N17" s="13">
        <f t="shared" si="6"/>
        <v>0</v>
      </c>
      <c r="O17" s="13" t="e">
        <f t="shared" si="7"/>
        <v>#DIV/0!</v>
      </c>
      <c r="P17" s="13"/>
      <c r="Q17" s="13">
        <f t="shared" si="0"/>
        <v>0</v>
      </c>
      <c r="R17" s="16" t="e">
        <f t="shared" si="1"/>
        <v>#DIV/0!</v>
      </c>
    </row>
    <row r="18" spans="1:18" ht="14.25" x14ac:dyDescent="0.2">
      <c r="A18" s="23">
        <v>201701</v>
      </c>
      <c r="B18" s="6">
        <v>16</v>
      </c>
      <c r="C18" s="21" t="s">
        <v>51</v>
      </c>
      <c r="D18" s="7" t="s">
        <v>29</v>
      </c>
      <c r="E18" s="13">
        <f t="shared" si="2"/>
        <v>341033.08999999997</v>
      </c>
      <c r="F18" s="17">
        <v>70930.240000000005</v>
      </c>
      <c r="G18" s="10">
        <v>270102.84999999998</v>
      </c>
      <c r="H18" s="11" t="b">
        <f t="shared" si="3"/>
        <v>1</v>
      </c>
      <c r="I18" s="19"/>
      <c r="J18" s="10">
        <v>168734.14</v>
      </c>
      <c r="K18" s="13">
        <f t="shared" si="4"/>
        <v>101368.70999999996</v>
      </c>
      <c r="L18" s="16">
        <f t="shared" si="5"/>
        <v>0.60075992919986398</v>
      </c>
      <c r="M18" s="15">
        <v>41323.839999999997</v>
      </c>
      <c r="N18" s="13">
        <f t="shared" si="6"/>
        <v>29606.400000000009</v>
      </c>
      <c r="O18" s="13">
        <f t="shared" si="7"/>
        <v>0.716448422992636</v>
      </c>
      <c r="P18" s="13">
        <v>41323.839999999997</v>
      </c>
      <c r="Q18" s="13">
        <f t="shared" si="0"/>
        <v>29606.400000000009</v>
      </c>
      <c r="R18" s="16">
        <f t="shared" si="1"/>
        <v>0.716448422992636</v>
      </c>
    </row>
    <row r="19" spans="1:18" ht="14.25" x14ac:dyDescent="0.2">
      <c r="A19" s="23">
        <v>201701</v>
      </c>
      <c r="B19" s="6">
        <v>17</v>
      </c>
      <c r="C19" s="21" t="s">
        <v>54</v>
      </c>
      <c r="D19" s="7" t="s">
        <v>30</v>
      </c>
      <c r="E19" s="13">
        <f t="shared" si="2"/>
        <v>-820949.72</v>
      </c>
      <c r="F19" s="17"/>
      <c r="G19" s="10">
        <v>-820949.72</v>
      </c>
      <c r="H19" s="11" t="b">
        <f t="shared" si="3"/>
        <v>1</v>
      </c>
      <c r="I19" s="13"/>
      <c r="J19" s="10">
        <v>-643927.59</v>
      </c>
      <c r="K19" s="13">
        <f t="shared" si="4"/>
        <v>-177022.13</v>
      </c>
      <c r="L19" s="16">
        <f t="shared" si="5"/>
        <v>0.27490999415011874</v>
      </c>
      <c r="M19" s="15"/>
      <c r="N19" s="13"/>
      <c r="O19" s="13"/>
      <c r="P19" s="13"/>
      <c r="Q19" s="13"/>
      <c r="R19" s="16"/>
    </row>
    <row r="20" spans="1:18" ht="14.25" x14ac:dyDescent="0.2">
      <c r="A20" s="23">
        <v>201701</v>
      </c>
      <c r="B20" s="6">
        <v>18</v>
      </c>
      <c r="C20" s="21" t="s">
        <v>52</v>
      </c>
      <c r="D20" s="7" t="s">
        <v>31</v>
      </c>
      <c r="E20" s="13">
        <f t="shared" si="2"/>
        <v>-219765.94</v>
      </c>
      <c r="F20" s="17"/>
      <c r="G20" s="10">
        <v>-219765.94</v>
      </c>
      <c r="H20" s="11" t="b">
        <f t="shared" si="3"/>
        <v>1</v>
      </c>
      <c r="I20" s="13"/>
      <c r="J20" s="10">
        <v>-136060.31</v>
      </c>
      <c r="K20" s="13">
        <f t="shared" si="4"/>
        <v>-83705.63</v>
      </c>
      <c r="L20" s="16">
        <f t="shared" si="5"/>
        <v>0.61520975514461207</v>
      </c>
      <c r="M20" s="15"/>
      <c r="N20" s="13"/>
      <c r="O20" s="13"/>
      <c r="P20" s="13"/>
      <c r="Q20" s="13"/>
      <c r="R20" s="16"/>
    </row>
    <row r="21" spans="1:18" x14ac:dyDescent="0.15">
      <c r="A21" s="23">
        <v>201701</v>
      </c>
      <c r="B21" s="6">
        <v>18</v>
      </c>
      <c r="C21" s="21" t="s">
        <v>53</v>
      </c>
      <c r="D21" s="7" t="s">
        <v>32</v>
      </c>
      <c r="E21" s="13">
        <f>F21+G21</f>
        <v>33023988.539999999</v>
      </c>
      <c r="F21" s="15">
        <f>SUM(F3:F20)</f>
        <v>16991171.249999996</v>
      </c>
      <c r="G21" s="15">
        <f>SUM(G3:G20)</f>
        <v>16032817.290000003</v>
      </c>
      <c r="H21" s="15"/>
      <c r="I21" s="15"/>
      <c r="J21" s="15">
        <f t="shared" ref="J21:Q21" si="8">SUM(J3:J20)</f>
        <v>5470762.8299999991</v>
      </c>
      <c r="K21" s="15">
        <f t="shared" si="8"/>
        <v>10562054.459999997</v>
      </c>
      <c r="L21" s="15"/>
      <c r="M21" s="15">
        <f t="shared" si="8"/>
        <v>7863641.2600000007</v>
      </c>
      <c r="N21" s="15">
        <f t="shared" si="8"/>
        <v>9127529.9900000002</v>
      </c>
      <c r="O21" s="15"/>
      <c r="P21" s="15">
        <f t="shared" si="8"/>
        <v>7863641.2600000007</v>
      </c>
      <c r="Q21" s="15">
        <f t="shared" si="8"/>
        <v>9127529.9900000002</v>
      </c>
      <c r="R21" s="15"/>
    </row>
  </sheetData>
  <mergeCells count="1">
    <mergeCell ref="B1:R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2017-04-19T03:10:47Z</dcterms:modified>
</cp:coreProperties>
</file>