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385" windowHeight="8520" activeTab="2"/>
  </bookViews>
  <sheets>
    <sheet name="页面1" sheetId="1" r:id="rId1"/>
    <sheet name="扣除合约期" sheetId="2" r:id="rId2"/>
    <sheet name="分项" sheetId="3" r:id="rId3"/>
    <sheet name="合约期分解" sheetId="4" r:id="rId4"/>
  </sheets>
  <calcPr calcId="124519" concurrentCalc="0"/>
</workbook>
</file>

<file path=xl/calcChain.xml><?xml version="1.0" encoding="utf-8"?>
<calcChain xmlns="http://schemas.openxmlformats.org/spreadsheetml/2006/main">
  <c r="C184" i="3"/>
  <c r="D184"/>
  <c r="E184"/>
  <c r="F184"/>
  <c r="G184"/>
  <c r="H184"/>
  <c r="C185"/>
  <c r="D185"/>
  <c r="E185"/>
  <c r="F185"/>
  <c r="G185"/>
  <c r="H185"/>
  <c r="C186"/>
  <c r="D186"/>
  <c r="E186"/>
  <c r="F186"/>
  <c r="G186"/>
  <c r="H186"/>
  <c r="C187"/>
  <c r="D187"/>
  <c r="E187"/>
  <c r="F187"/>
  <c r="G187"/>
  <c r="H187"/>
  <c r="C188"/>
  <c r="D188"/>
  <c r="E188"/>
  <c r="F188"/>
  <c r="G188"/>
  <c r="H188"/>
  <c r="C189"/>
  <c r="D189"/>
  <c r="E189"/>
  <c r="F189"/>
  <c r="G189"/>
  <c r="H189"/>
  <c r="C190"/>
  <c r="D190"/>
  <c r="E190"/>
  <c r="F190"/>
  <c r="G190"/>
  <c r="H190"/>
  <c r="C191"/>
  <c r="D191"/>
  <c r="E191"/>
  <c r="F191"/>
  <c r="G191"/>
  <c r="H191"/>
  <c r="C192"/>
  <c r="D192"/>
  <c r="E192"/>
  <c r="F192"/>
  <c r="G192"/>
  <c r="H192"/>
  <c r="C193"/>
  <c r="D193"/>
  <c r="E193"/>
  <c r="F193"/>
  <c r="G193"/>
  <c r="H193"/>
  <c r="C194"/>
  <c r="D194"/>
  <c r="E194"/>
  <c r="F194"/>
  <c r="G194"/>
  <c r="H194"/>
  <c r="C195"/>
  <c r="D195"/>
  <c r="E195"/>
  <c r="F195"/>
  <c r="G195"/>
  <c r="H195"/>
  <c r="C196"/>
  <c r="D196"/>
  <c r="E196"/>
  <c r="F196"/>
  <c r="G196"/>
  <c r="H196"/>
  <c r="C197"/>
  <c r="D197"/>
  <c r="E197"/>
  <c r="F197"/>
  <c r="G197"/>
  <c r="H197"/>
  <c r="C198"/>
  <c r="D198"/>
  <c r="E198"/>
  <c r="F198"/>
  <c r="G198"/>
  <c r="H198"/>
  <c r="C199"/>
  <c r="D199"/>
  <c r="E199"/>
  <c r="F199"/>
  <c r="G199"/>
  <c r="H199"/>
  <c r="C200"/>
  <c r="D200"/>
  <c r="E200"/>
  <c r="F200"/>
  <c r="G200"/>
  <c r="H200"/>
  <c r="C201"/>
  <c r="D201"/>
  <c r="E201"/>
  <c r="F201"/>
  <c r="G201"/>
  <c r="H201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184"/>
  <c r="I149"/>
  <c r="I150"/>
  <c r="I151"/>
  <c r="I152"/>
  <c r="I153"/>
  <c r="I154"/>
  <c r="J201"/>
  <c r="J192"/>
  <c r="H178"/>
  <c r="G178"/>
  <c r="F178"/>
  <c r="E178"/>
  <c r="D178"/>
  <c r="C178"/>
  <c r="B178"/>
  <c r="H131"/>
  <c r="G131"/>
  <c r="F131"/>
  <c r="E131"/>
  <c r="D131"/>
  <c r="C131"/>
  <c r="B131"/>
  <c r="H109"/>
  <c r="G109"/>
  <c r="F109"/>
  <c r="E109"/>
  <c r="D109"/>
  <c r="C109"/>
  <c r="B109"/>
  <c r="H87"/>
  <c r="G87"/>
  <c r="F87"/>
  <c r="E87"/>
  <c r="D87"/>
  <c r="C87"/>
  <c r="B87"/>
  <c r="H65"/>
  <c r="G65"/>
  <c r="F65"/>
  <c r="E65"/>
  <c r="D65"/>
  <c r="C65"/>
  <c r="B65"/>
  <c r="H43"/>
  <c r="G43"/>
  <c r="F43"/>
  <c r="E43"/>
  <c r="D43"/>
  <c r="C43"/>
  <c r="B43"/>
  <c r="C21"/>
  <c r="D21"/>
  <c r="E21"/>
  <c r="F21"/>
  <c r="G21"/>
  <c r="H21"/>
  <c r="B21"/>
  <c r="I179"/>
  <c r="I178"/>
  <c r="J177"/>
  <c r="J168"/>
  <c r="I148"/>
  <c r="B148"/>
  <c r="B149"/>
  <c r="B150"/>
  <c r="B151"/>
  <c r="B152"/>
  <c r="B153"/>
  <c r="B154"/>
  <c r="C148"/>
  <c r="C149"/>
  <c r="C150"/>
  <c r="C151"/>
  <c r="C152"/>
  <c r="C153"/>
  <c r="C154"/>
  <c r="D148"/>
  <c r="D149"/>
  <c r="D150"/>
  <c r="D151"/>
  <c r="D152"/>
  <c r="D153"/>
  <c r="D154"/>
  <c r="E148"/>
  <c r="E149"/>
  <c r="E150"/>
  <c r="E151"/>
  <c r="E152"/>
  <c r="E153"/>
  <c r="E154"/>
  <c r="F148"/>
  <c r="F149"/>
  <c r="F150"/>
  <c r="F151"/>
  <c r="F152"/>
  <c r="F153"/>
  <c r="F154"/>
  <c r="G148"/>
  <c r="G149"/>
  <c r="G150"/>
  <c r="G151"/>
  <c r="G152"/>
  <c r="G153"/>
  <c r="G154"/>
  <c r="H148"/>
  <c r="H149"/>
  <c r="H150"/>
  <c r="H151"/>
  <c r="H152"/>
  <c r="H153"/>
  <c r="H154"/>
  <c r="J154"/>
  <c r="J153"/>
  <c r="J152"/>
  <c r="J151"/>
  <c r="J150"/>
  <c r="J149"/>
  <c r="J148"/>
  <c r="B143"/>
  <c r="C143"/>
  <c r="D143"/>
  <c r="E143"/>
  <c r="F143"/>
  <c r="G143"/>
  <c r="H143"/>
  <c r="B138"/>
  <c r="C138"/>
  <c r="D138"/>
  <c r="E138"/>
  <c r="F138"/>
  <c r="G138"/>
  <c r="H138"/>
  <c r="I131"/>
  <c r="J43"/>
  <c r="I43"/>
  <c r="J20"/>
  <c r="J19"/>
  <c r="J18"/>
  <c r="J17"/>
  <c r="J16"/>
  <c r="J15"/>
  <c r="J14"/>
  <c r="J13"/>
  <c r="J12"/>
  <c r="J11"/>
  <c r="J10"/>
  <c r="J9"/>
  <c r="J8"/>
  <c r="J7"/>
  <c r="J6"/>
  <c r="J5"/>
  <c r="J4"/>
  <c r="J3"/>
  <c r="I22" i="2"/>
  <c r="I21"/>
  <c r="I20"/>
  <c r="I19"/>
  <c r="I18"/>
  <c r="I17"/>
  <c r="I16"/>
  <c r="I15"/>
  <c r="I14"/>
  <c r="I13"/>
  <c r="I12"/>
  <c r="I11"/>
  <c r="I10"/>
  <c r="I9"/>
  <c r="I8"/>
  <c r="I7"/>
  <c r="I6"/>
  <c r="I5"/>
  <c r="I22" i="1"/>
  <c r="I21"/>
  <c r="I20"/>
  <c r="I19"/>
  <c r="I18"/>
  <c r="I17"/>
  <c r="I16"/>
  <c r="I15"/>
  <c r="I14"/>
  <c r="I13"/>
  <c r="I12"/>
  <c r="I11"/>
  <c r="I10"/>
  <c r="I9"/>
  <c r="I8"/>
  <c r="I7"/>
  <c r="I6"/>
  <c r="I5"/>
</calcChain>
</file>

<file path=xl/sharedStrings.xml><?xml version="1.0" encoding="utf-8"?>
<sst xmlns="http://schemas.openxmlformats.org/spreadsheetml/2006/main" count="338" uniqueCount="60">
  <si>
    <t>用户欠费坏帐准备计提明细表</t>
  </si>
  <si>
    <r>
      <rPr>
        <sz val="10"/>
        <rFont val="宋体"/>
        <family val="3"/>
        <charset val="134"/>
      </rPr>
      <t>月份：</t>
    </r>
    <r>
      <rPr>
        <sz val="10"/>
        <rFont val="Arial Unicode MS,Andale WT,Taho"/>
        <family val="2"/>
      </rPr>
      <t>201701</t>
    </r>
  </si>
  <si>
    <r>
      <rPr>
        <b/>
        <sz val="10"/>
        <rFont val="宋体"/>
        <family val="3"/>
        <charset val="134"/>
      </rPr>
      <t>帐龄</t>
    </r>
    <r>
      <rPr>
        <b/>
        <sz val="10"/>
        <rFont val="Arial Unicode MS,Andale WT,Taho"/>
        <family val="2"/>
      </rPr>
      <t>&lt;1</t>
    </r>
    <r>
      <rPr>
        <b/>
        <sz val="10"/>
        <rFont val="宋体"/>
        <family val="3"/>
        <charset val="134"/>
      </rPr>
      <t>个月</t>
    </r>
  </si>
  <si>
    <t>１个月≤帐龄≤２个月</t>
  </si>
  <si>
    <t>２个月＜帐龄≤３个月</t>
  </si>
  <si>
    <t>３个月＜帐龄≤１年</t>
  </si>
  <si>
    <t>１年＜帐龄≤３年</t>
  </si>
  <si>
    <t>３年＜帐龄</t>
  </si>
  <si>
    <t>本月收回的坏帐损失</t>
  </si>
  <si>
    <t>版纳</t>
  </si>
  <si>
    <t>保山</t>
  </si>
  <si>
    <t>楚雄</t>
  </si>
  <si>
    <t>大理</t>
  </si>
  <si>
    <t>德宏</t>
  </si>
  <si>
    <t>迪庆</t>
  </si>
  <si>
    <t>号百</t>
  </si>
  <si>
    <t>红河</t>
  </si>
  <si>
    <t>昆明</t>
  </si>
  <si>
    <t>3105525.16</t>
  </si>
  <si>
    <t>丽江</t>
  </si>
  <si>
    <t>临沧</t>
  </si>
  <si>
    <t>2035778.28</t>
  </si>
  <si>
    <t>怒江</t>
  </si>
  <si>
    <t>曲靖</t>
  </si>
  <si>
    <t>思茅</t>
  </si>
  <si>
    <t>文山</t>
  </si>
  <si>
    <t>玉溪</t>
  </si>
  <si>
    <t>昭通</t>
  </si>
  <si>
    <t>全省合计</t>
  </si>
  <si>
    <r>
      <rPr>
        <b/>
        <u/>
        <sz val="14"/>
        <rFont val="宋体"/>
        <family val="3"/>
        <charset val="134"/>
      </rPr>
      <t>用户欠费坏帐准备计提明细表</t>
    </r>
    <r>
      <rPr>
        <b/>
        <u/>
        <sz val="14"/>
        <rFont val="Arial Unicode MS,Andale WT,Taho"/>
        <family val="2"/>
      </rPr>
      <t>(</t>
    </r>
    <r>
      <rPr>
        <b/>
        <u/>
        <sz val="14"/>
        <rFont val="宋体"/>
        <family val="3"/>
        <charset val="134"/>
      </rPr>
      <t>扣除合约期</t>
    </r>
    <r>
      <rPr>
        <b/>
        <u/>
        <sz val="14"/>
        <rFont val="Arial Unicode MS,Andale WT,Taho"/>
        <family val="2"/>
      </rPr>
      <t>)</t>
    </r>
  </si>
  <si>
    <t>合约期扣除费用</t>
  </si>
  <si>
    <t>604500</t>
  </si>
  <si>
    <t>53183171.33</t>
  </si>
  <si>
    <t>2177206.9</t>
  </si>
  <si>
    <t>合计</t>
  </si>
  <si>
    <t>党政军</t>
  </si>
  <si>
    <t>剔除1年以上的合计</t>
  </si>
  <si>
    <t>不剔除1年以上的合计</t>
  </si>
  <si>
    <t>关联方</t>
  </si>
  <si>
    <t>合约期</t>
  </si>
  <si>
    <t>PPM</t>
  </si>
  <si>
    <t>其他</t>
  </si>
  <si>
    <t>检查</t>
  </si>
  <si>
    <t>就版合约期欠费</t>
  </si>
  <si>
    <t>新版合约期欠费</t>
  </si>
  <si>
    <t>平衡关系</t>
  </si>
  <si>
    <t>合约期旧版</t>
  </si>
  <si>
    <t>新合约期</t>
  </si>
  <si>
    <t>ppm</t>
  </si>
  <si>
    <t>差值</t>
  </si>
  <si>
    <r>
      <rPr>
        <sz val="10"/>
        <rFont val="Arial"/>
        <family val="2"/>
      </rPr>
      <t>4500</t>
    </r>
    <r>
      <rPr>
        <sz val="10"/>
        <rFont val="宋体"/>
        <family val="3"/>
        <charset val="134"/>
      </rPr>
      <t>是集团云提业务，应为在</t>
    </r>
    <r>
      <rPr>
        <sz val="10"/>
        <rFont val="Arial"/>
        <family val="2"/>
      </rPr>
      <t>5</t>
    </r>
    <r>
      <rPr>
        <sz val="10"/>
        <rFont val="宋体"/>
        <family val="3"/>
        <charset val="134"/>
      </rPr>
      <t>月未出账前出现的欠费</t>
    </r>
  </si>
  <si>
    <t>旧版坏账合计</t>
  </si>
  <si>
    <t>新版坏账合计</t>
  </si>
  <si>
    <t>旧版</t>
  </si>
  <si>
    <t>平衡</t>
  </si>
  <si>
    <t>入账使用</t>
  </si>
  <si>
    <t>NVL(B.STAT_ORG_NAME,'全省合计'</t>
  </si>
  <si>
    <t>合约期扣除欠费</t>
  </si>
  <si>
    <t>SUM(SUM_AMOUNT)</t>
  </si>
  <si>
    <t>校验</t>
    <phoneticPr fontId="12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</si>
</sst>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8" formatCode="0.00_);[Red]\(0.00\)"/>
    <numFmt numFmtId="179" formatCode="0.00_ "/>
    <numFmt numFmtId="180" formatCode="#,##0.00_ "/>
    <numFmt numFmtId="181" formatCode="#,##0.0"/>
  </numFmts>
  <fonts count="14">
    <font>
      <sz val="10"/>
      <name val="Arial"/>
      <charset val="134"/>
    </font>
    <font>
      <sz val="10"/>
      <name val="Arial"/>
      <family val="2"/>
    </font>
    <font>
      <sz val="10"/>
      <name val="宋体"/>
      <charset val="134"/>
    </font>
    <font>
      <b/>
      <u/>
      <sz val="14"/>
      <name val="Arial Unicode MS,Andale WT,Taho"/>
      <family val="2"/>
    </font>
    <font>
      <sz val="10"/>
      <name val="Arial Unicode MS,Andale WT,Taho"/>
      <family val="2"/>
    </font>
    <font>
      <b/>
      <sz val="10"/>
      <name val="宋体"/>
      <family val="3"/>
      <charset val="134"/>
    </font>
    <font>
      <b/>
      <sz val="10"/>
      <name val="Arial Unicode MS,Andale WT,Taho"/>
      <family val="2"/>
    </font>
    <font>
      <b/>
      <i/>
      <sz val="10"/>
      <name val="宋体"/>
      <family val="3"/>
      <charset val="134"/>
    </font>
    <font>
      <b/>
      <sz val="10"/>
      <name val="Arial"/>
      <family val="2"/>
    </font>
    <font>
      <b/>
      <u/>
      <sz val="14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>
      <alignment vertical="center"/>
    </xf>
    <xf numFmtId="0" fontId="1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1" fillId="0" borderId="1" xfId="2" applyFont="1" applyBorder="1" applyAlignment="1"/>
    <xf numFmtId="0" fontId="2" fillId="0" borderId="1" xfId="2" applyFont="1" applyBorder="1" applyAlignment="1"/>
    <xf numFmtId="0" fontId="2" fillId="0" borderId="1" xfId="2" applyFont="1" applyFill="1" applyBorder="1" applyAlignment="1"/>
    <xf numFmtId="0" fontId="1" fillId="0" borderId="1" xfId="2" applyFont="1" applyFill="1" applyBorder="1" applyAlignment="1"/>
    <xf numFmtId="0" fontId="1" fillId="0" borderId="0" xfId="2" applyFont="1" applyAlignment="1"/>
    <xf numFmtId="0" fontId="2" fillId="0" borderId="0" xfId="0" applyFont="1" applyAlignment="1"/>
    <xf numFmtId="0" fontId="1" fillId="0" borderId="0" xfId="0" applyFont="1" applyFill="1" applyAlignment="1"/>
    <xf numFmtId="0" fontId="1" fillId="2" borderId="1" xfId="2" applyFont="1" applyFill="1" applyBorder="1" applyAlignment="1"/>
    <xf numFmtId="179" fontId="1" fillId="2" borderId="1" xfId="2" applyNumberFormat="1" applyFont="1" applyFill="1" applyBorder="1" applyAlignment="1"/>
    <xf numFmtId="179" fontId="1" fillId="0" borderId="0" xfId="2" applyNumberFormat="1" applyFont="1" applyAlignment="1"/>
    <xf numFmtId="179" fontId="1" fillId="0" borderId="0" xfId="0" applyNumberFormat="1" applyFont="1" applyAlignment="1"/>
    <xf numFmtId="49" fontId="4" fillId="0" borderId="0" xfId="0" applyNumberFormat="1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49" fontId="5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vertical="top" wrapText="1"/>
    </xf>
    <xf numFmtId="180" fontId="4" fillId="3" borderId="1" xfId="0" applyNumberFormat="1" applyFont="1" applyFill="1" applyBorder="1" applyAlignment="1">
      <alignment horizontal="right" wrapText="1"/>
    </xf>
    <xf numFmtId="180" fontId="0" fillId="3" borderId="1" xfId="0" applyNumberFormat="1" applyFont="1" applyFill="1" applyBorder="1" applyAlignment="1"/>
    <xf numFmtId="180" fontId="6" fillId="3" borderId="1" xfId="0" applyNumberFormat="1" applyFont="1" applyFill="1" applyBorder="1" applyAlignment="1">
      <alignment horizontal="right" wrapText="1"/>
    </xf>
    <xf numFmtId="180" fontId="4" fillId="3" borderId="1" xfId="0" applyNumberFormat="1" applyFont="1" applyFill="1" applyBorder="1" applyAlignment="1">
      <alignment horizontal="right" vertical="top" wrapText="1"/>
    </xf>
    <xf numFmtId="49" fontId="7" fillId="3" borderId="1" xfId="0" applyNumberFormat="1" applyFont="1" applyFill="1" applyBorder="1" applyAlignment="1">
      <alignment vertical="top" wrapText="1"/>
    </xf>
    <xf numFmtId="180" fontId="8" fillId="3" borderId="1" xfId="0" applyNumberFormat="1" applyFont="1" applyFill="1" applyBorder="1" applyAlignment="1"/>
    <xf numFmtId="0" fontId="8" fillId="0" borderId="0" xfId="0" applyFont="1" applyAlignment="1"/>
    <xf numFmtId="0" fontId="0" fillId="3" borderId="1" xfId="0" applyFont="1" applyFill="1" applyBorder="1" applyAlignment="1"/>
    <xf numFmtId="4" fontId="4" fillId="3" borderId="1" xfId="0" applyNumberFormat="1" applyFont="1" applyFill="1" applyBorder="1" applyAlignment="1">
      <alignment horizontal="right" wrapText="1"/>
    </xf>
    <xf numFmtId="181" fontId="4" fillId="3" borderId="1" xfId="0" applyNumberFormat="1" applyFont="1" applyFill="1" applyBorder="1" applyAlignment="1">
      <alignment horizontal="right" wrapText="1"/>
    </xf>
    <xf numFmtId="178" fontId="4" fillId="3" borderId="1" xfId="0" applyNumberFormat="1" applyFont="1" applyFill="1" applyBorder="1" applyAlignment="1">
      <alignment horizontal="right" vertical="top" wrapText="1"/>
    </xf>
    <xf numFmtId="0" fontId="8" fillId="3" borderId="1" xfId="0" applyFont="1" applyFill="1" applyBorder="1" applyAlignment="1"/>
    <xf numFmtId="180" fontId="0" fillId="0" borderId="0" xfId="0" applyNumberFormat="1" applyFont="1" applyAlignment="1"/>
    <xf numFmtId="49" fontId="9" fillId="0" borderId="0" xfId="0" applyNumberFormat="1" applyFont="1" applyAlignment="1">
      <alignment horizontal="left" vertical="top" wrapText="1"/>
    </xf>
    <xf numFmtId="49" fontId="4" fillId="0" borderId="2" xfId="0" applyNumberFormat="1" applyFont="1" applyBorder="1" applyAlignment="1">
      <alignment horizontal="center" vertical="top" wrapText="1"/>
    </xf>
    <xf numFmtId="49" fontId="0" fillId="3" borderId="1" xfId="0" applyNumberFormat="1" applyFont="1" applyFill="1" applyBorder="1" applyAlignment="1">
      <alignment vertical="top" wrapText="1"/>
    </xf>
    <xf numFmtId="49" fontId="3" fillId="0" borderId="0" xfId="0" applyNumberFormat="1" applyFont="1" applyAlignment="1">
      <alignment horizontal="left" vertical="top" wrapText="1"/>
    </xf>
    <xf numFmtId="0" fontId="1" fillId="0" borderId="1" xfId="0" applyFont="1" applyBorder="1" applyAlignment="1"/>
    <xf numFmtId="0" fontId="1" fillId="0" borderId="3" xfId="2" applyFont="1" applyBorder="1" applyAlignment="1"/>
    <xf numFmtId="0" fontId="2" fillId="0" borderId="1" xfId="0" applyFont="1" applyBorder="1" applyAlignment="1"/>
    <xf numFmtId="0" fontId="2" fillId="0" borderId="0" xfId="0" applyFont="1" applyBorder="1" applyAlignment="1"/>
    <xf numFmtId="0" fontId="1" fillId="2" borderId="3" xfId="2" applyFont="1" applyFill="1" applyBorder="1" applyAlignment="1"/>
    <xf numFmtId="43" fontId="1" fillId="0" borderId="1" xfId="1" applyFont="1" applyBorder="1" applyAlignment="1"/>
    <xf numFmtId="0" fontId="11" fillId="0" borderId="0" xfId="2" applyFont="1" applyAlignment="1"/>
    <xf numFmtId="0" fontId="13" fillId="2" borderId="0" xfId="2" applyFont="1" applyFill="1" applyAlignment="1"/>
  </cellXfs>
  <cellStyles count="3">
    <cellStyle name="常规" xfId="0" builtinId="0"/>
    <cellStyle name="常规 2" xfId="2"/>
    <cellStyle name="千位分隔" xfId="1" builtinId="3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I22" sqref="I5:I22"/>
    </sheetView>
  </sheetViews>
  <sheetFormatPr defaultColWidth="9" defaultRowHeight="12.75"/>
  <cols>
    <col min="1" max="1" width="14.5703125" customWidth="1"/>
    <col min="2" max="2" width="18.7109375" customWidth="1"/>
    <col min="3" max="3" width="23.28515625" customWidth="1"/>
    <col min="4" max="4" width="20.42578125" customWidth="1"/>
    <col min="5" max="5" width="22.7109375" customWidth="1"/>
    <col min="6" max="6" width="18.140625" customWidth="1"/>
    <col min="7" max="7" width="13.140625" customWidth="1"/>
    <col min="8" max="8" width="20.7109375" customWidth="1"/>
    <col min="9" max="9" width="12.85546875"/>
  </cols>
  <sheetData>
    <row r="1" spans="1:9" ht="24.75" customHeight="1">
      <c r="A1" s="32" t="s">
        <v>0</v>
      </c>
      <c r="B1" s="32"/>
      <c r="C1" s="32"/>
    </row>
    <row r="2" spans="1:9">
      <c r="A2" s="33" t="s">
        <v>1</v>
      </c>
      <c r="B2" s="33"/>
    </row>
    <row r="3" spans="1:9">
      <c r="A3" s="34"/>
      <c r="B3" s="26"/>
      <c r="C3" s="26"/>
      <c r="D3" s="26"/>
      <c r="E3" s="26"/>
      <c r="F3" s="26"/>
      <c r="G3" s="26"/>
      <c r="H3" s="26"/>
    </row>
    <row r="4" spans="1:9">
      <c r="A4" s="34"/>
      <c r="B4" s="18" t="s">
        <v>2</v>
      </c>
      <c r="C4" s="18" t="s">
        <v>3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</row>
    <row r="5" spans="1:9">
      <c r="A5" s="17" t="s">
        <v>9</v>
      </c>
      <c r="B5" s="27"/>
      <c r="C5" s="19">
        <v>3994308.77</v>
      </c>
      <c r="D5" s="19">
        <v>1517573.24</v>
      </c>
      <c r="E5" s="19">
        <v>6346759.2599999998</v>
      </c>
      <c r="F5" s="19">
        <v>582916.27</v>
      </c>
      <c r="G5" s="19"/>
      <c r="H5" s="20">
        <v>4769.43</v>
      </c>
      <c r="I5" s="25">
        <f t="shared" ref="I5:I21" si="0">SUM(B5:H5)</f>
        <v>12446326.970000001</v>
      </c>
    </row>
    <row r="6" spans="1:9">
      <c r="A6" s="17" t="s">
        <v>10</v>
      </c>
      <c r="B6" s="27"/>
      <c r="C6" s="19">
        <v>4205071.21</v>
      </c>
      <c r="D6" s="19">
        <v>1300031.9099999999</v>
      </c>
      <c r="E6" s="19">
        <v>3302249.4</v>
      </c>
      <c r="F6" s="19">
        <v>190720.62</v>
      </c>
      <c r="G6" s="19"/>
      <c r="H6" s="20">
        <v>2862.8</v>
      </c>
      <c r="I6" s="25">
        <f t="shared" si="0"/>
        <v>9000935.9399999995</v>
      </c>
    </row>
    <row r="7" spans="1:9">
      <c r="A7" s="17" t="s">
        <v>11</v>
      </c>
      <c r="B7" s="27"/>
      <c r="C7" s="19">
        <v>3277125.94</v>
      </c>
      <c r="D7" s="19">
        <v>791898.49</v>
      </c>
      <c r="E7" s="19">
        <v>6960327.6299999999</v>
      </c>
      <c r="F7" s="19">
        <v>321202.83</v>
      </c>
      <c r="G7" s="19"/>
      <c r="H7" s="20">
        <v>3361.63</v>
      </c>
      <c r="I7" s="25">
        <f t="shared" si="0"/>
        <v>11353916.52</v>
      </c>
    </row>
    <row r="8" spans="1:9">
      <c r="A8" s="17" t="s">
        <v>12</v>
      </c>
      <c r="B8" s="28"/>
      <c r="C8" s="19">
        <v>3095249.45</v>
      </c>
      <c r="D8" s="19">
        <v>579007.26</v>
      </c>
      <c r="E8" s="19">
        <v>3211569.4</v>
      </c>
      <c r="F8" s="19">
        <v>447813.09</v>
      </c>
      <c r="G8" s="19"/>
      <c r="H8" s="20">
        <v>465105.19</v>
      </c>
      <c r="I8" s="25">
        <f t="shared" si="0"/>
        <v>7798744.3899999997</v>
      </c>
    </row>
    <row r="9" spans="1:9">
      <c r="A9" s="17" t="s">
        <v>13</v>
      </c>
      <c r="B9" s="27"/>
      <c r="C9" s="19">
        <v>2653961.42</v>
      </c>
      <c r="D9" s="19">
        <v>617142.94999999995</v>
      </c>
      <c r="E9" s="19">
        <v>5157042.28</v>
      </c>
      <c r="F9" s="19">
        <v>335660.09</v>
      </c>
      <c r="G9" s="19"/>
      <c r="H9" s="20">
        <v>48457.41</v>
      </c>
      <c r="I9" s="25">
        <f t="shared" si="0"/>
        <v>8812264.1500000004</v>
      </c>
    </row>
    <row r="10" spans="1:9">
      <c r="A10" s="17" t="s">
        <v>14</v>
      </c>
      <c r="B10" s="28"/>
      <c r="C10" s="19">
        <v>1293701.32</v>
      </c>
      <c r="D10" s="19">
        <v>148022.91</v>
      </c>
      <c r="E10" s="19">
        <v>638221.55000000005</v>
      </c>
      <c r="F10" s="19">
        <v>39292.15</v>
      </c>
      <c r="G10" s="19"/>
      <c r="H10" s="20">
        <v>419.89</v>
      </c>
      <c r="I10" s="25">
        <f t="shared" si="0"/>
        <v>2119657.8199999998</v>
      </c>
    </row>
    <row r="11" spans="1:9">
      <c r="A11" s="17" t="s">
        <v>15</v>
      </c>
      <c r="B11" s="27"/>
      <c r="C11" s="19">
        <v>235755.93</v>
      </c>
      <c r="D11" s="19"/>
      <c r="E11" s="19">
        <v>604500</v>
      </c>
      <c r="F11" s="19"/>
      <c r="G11" s="19"/>
      <c r="H11" s="20"/>
      <c r="I11" s="25">
        <f t="shared" si="0"/>
        <v>840255.93</v>
      </c>
    </row>
    <row r="12" spans="1:9">
      <c r="A12" s="17" t="s">
        <v>16</v>
      </c>
      <c r="B12" s="27"/>
      <c r="C12" s="19">
        <v>3782746.9</v>
      </c>
      <c r="D12" s="19">
        <v>635277.73</v>
      </c>
      <c r="E12" s="19">
        <v>11147158.630000001</v>
      </c>
      <c r="F12" s="19">
        <v>1411232.77</v>
      </c>
      <c r="G12" s="19"/>
      <c r="H12" s="20">
        <v>8446.86</v>
      </c>
      <c r="I12" s="25">
        <f t="shared" si="0"/>
        <v>16984862.890000001</v>
      </c>
    </row>
    <row r="13" spans="1:9">
      <c r="A13" s="17" t="s">
        <v>17</v>
      </c>
      <c r="B13" s="28"/>
      <c r="C13" s="19">
        <v>36060795.93</v>
      </c>
      <c r="D13" s="19">
        <v>14284395.16</v>
      </c>
      <c r="E13" s="19">
        <v>68103856.689999998</v>
      </c>
      <c r="F13" s="19" t="s">
        <v>18</v>
      </c>
      <c r="G13" s="19"/>
      <c r="H13" s="20">
        <v>70040.75</v>
      </c>
      <c r="I13" s="25">
        <f t="shared" si="0"/>
        <v>118519088.53</v>
      </c>
    </row>
    <row r="14" spans="1:9">
      <c r="A14" s="17" t="s">
        <v>19</v>
      </c>
      <c r="B14" s="27"/>
      <c r="C14" s="19">
        <v>2497256.02</v>
      </c>
      <c r="D14" s="19">
        <v>458219.01</v>
      </c>
      <c r="E14" s="19">
        <v>10863604.99</v>
      </c>
      <c r="F14" s="19">
        <v>1218496.47</v>
      </c>
      <c r="G14" s="19"/>
      <c r="H14" s="20">
        <v>12967.81</v>
      </c>
      <c r="I14" s="25">
        <f t="shared" si="0"/>
        <v>15050544.300000001</v>
      </c>
    </row>
    <row r="15" spans="1:9">
      <c r="A15" s="17" t="s">
        <v>20</v>
      </c>
      <c r="B15" s="27"/>
      <c r="C15" s="19">
        <v>3427520.05</v>
      </c>
      <c r="D15" s="19">
        <v>346440.82</v>
      </c>
      <c r="E15" s="19">
        <v>4717128.53</v>
      </c>
      <c r="F15" s="19" t="s">
        <v>21</v>
      </c>
      <c r="G15" s="19"/>
      <c r="H15" s="20">
        <v>1893.32</v>
      </c>
      <c r="I15" s="25">
        <f t="shared" si="0"/>
        <v>8492982.7200000007</v>
      </c>
    </row>
    <row r="16" spans="1:9">
      <c r="A16" s="17" t="s">
        <v>22</v>
      </c>
      <c r="B16" s="27"/>
      <c r="C16" s="19">
        <v>1250379.1100000001</v>
      </c>
      <c r="D16" s="19">
        <v>331793.09999999998</v>
      </c>
      <c r="E16" s="19">
        <v>983815.19</v>
      </c>
      <c r="F16" s="19">
        <v>37420.97</v>
      </c>
      <c r="G16" s="19"/>
      <c r="H16" s="20">
        <v>958.54</v>
      </c>
      <c r="I16" s="25">
        <f t="shared" si="0"/>
        <v>2604366.91</v>
      </c>
    </row>
    <row r="17" spans="1:9">
      <c r="A17" s="17" t="s">
        <v>23</v>
      </c>
      <c r="B17" s="27"/>
      <c r="C17" s="19">
        <v>25688751.370000001</v>
      </c>
      <c r="D17" s="19">
        <v>2375973.84</v>
      </c>
      <c r="E17" s="19">
        <v>7239250.7599999998</v>
      </c>
      <c r="F17" s="19">
        <v>399244.99</v>
      </c>
      <c r="G17" s="19"/>
      <c r="H17" s="20">
        <v>5720.66</v>
      </c>
      <c r="I17" s="25">
        <f t="shared" si="0"/>
        <v>35708941.619999997</v>
      </c>
    </row>
    <row r="18" spans="1:9">
      <c r="A18" s="17" t="s">
        <v>24</v>
      </c>
      <c r="B18" s="27"/>
      <c r="C18" s="19">
        <v>3540373.81</v>
      </c>
      <c r="D18" s="19">
        <v>391586.36</v>
      </c>
      <c r="E18" s="19">
        <v>5951442.4800000004</v>
      </c>
      <c r="F18" s="19">
        <v>484001.94</v>
      </c>
      <c r="G18" s="19"/>
      <c r="H18" s="20">
        <v>4295.68</v>
      </c>
      <c r="I18" s="25">
        <f t="shared" si="0"/>
        <v>10371700.27</v>
      </c>
    </row>
    <row r="19" spans="1:9">
      <c r="A19" s="17" t="s">
        <v>25</v>
      </c>
      <c r="B19" s="28"/>
      <c r="C19" s="19">
        <v>6043818.7000000002</v>
      </c>
      <c r="D19" s="19">
        <v>895217.94</v>
      </c>
      <c r="E19" s="19">
        <v>6126492.1699999999</v>
      </c>
      <c r="F19" s="19">
        <v>530019.97</v>
      </c>
      <c r="G19" s="21"/>
      <c r="H19" s="20">
        <v>4169.8500000000004</v>
      </c>
      <c r="I19" s="25">
        <f t="shared" si="0"/>
        <v>13599718.630000001</v>
      </c>
    </row>
    <row r="20" spans="1:9">
      <c r="A20" s="17" t="s">
        <v>26</v>
      </c>
      <c r="B20" s="29"/>
      <c r="C20" s="22">
        <v>7393534.4299999997</v>
      </c>
      <c r="D20" s="20">
        <v>491570.14</v>
      </c>
      <c r="E20" s="20">
        <v>3767120.24</v>
      </c>
      <c r="F20" s="20">
        <v>1298862.05</v>
      </c>
      <c r="G20" s="20"/>
      <c r="H20" s="20">
        <v>3506.07</v>
      </c>
      <c r="I20" s="25">
        <f t="shared" si="0"/>
        <v>12954592.93</v>
      </c>
    </row>
    <row r="21" spans="1:9">
      <c r="A21" s="23" t="s">
        <v>27</v>
      </c>
      <c r="B21" s="30"/>
      <c r="C21" s="20">
        <v>5545184.0999999996</v>
      </c>
      <c r="D21" s="20">
        <v>1467577.46</v>
      </c>
      <c r="E21" s="20">
        <v>4082122.81</v>
      </c>
      <c r="F21" s="20">
        <v>729621.36</v>
      </c>
      <c r="G21" s="20"/>
      <c r="H21" s="20">
        <v>17669.18</v>
      </c>
      <c r="I21" s="25">
        <f t="shared" si="0"/>
        <v>11842174.91</v>
      </c>
    </row>
    <row r="22" spans="1:9" s="25" customFormat="1">
      <c r="A22" s="17" t="s">
        <v>28</v>
      </c>
      <c r="B22" s="30"/>
      <c r="C22" s="24">
        <v>113985534.45999999</v>
      </c>
      <c r="D22" s="24">
        <v>26631728.32</v>
      </c>
      <c r="E22" s="24">
        <v>149202662.00999999</v>
      </c>
      <c r="F22" s="24">
        <v>13167809.01</v>
      </c>
      <c r="G22" s="24"/>
      <c r="H22" s="24">
        <v>654645.06999999995</v>
      </c>
      <c r="I22" s="25">
        <f>SUM(B22:H22)</f>
        <v>303642378.87</v>
      </c>
    </row>
    <row r="24" spans="1:9">
      <c r="C24" s="31"/>
      <c r="D24" s="31"/>
      <c r="E24" s="31"/>
      <c r="F24" s="31"/>
    </row>
  </sheetData>
  <mergeCells count="3">
    <mergeCell ref="A1:C1"/>
    <mergeCell ref="A2:B2"/>
    <mergeCell ref="A3:A4"/>
  </mergeCells>
  <phoneticPr fontId="1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C11" sqref="C11:E11"/>
    </sheetView>
  </sheetViews>
  <sheetFormatPr defaultColWidth="9" defaultRowHeight="12.75"/>
  <cols>
    <col min="1" max="1" width="12" customWidth="1"/>
    <col min="2" max="2" width="25.5703125" customWidth="1"/>
    <col min="3" max="3" width="23.28515625" customWidth="1"/>
    <col min="4" max="4" width="20.42578125" customWidth="1"/>
    <col min="5" max="5" width="19.28515625" customWidth="1"/>
    <col min="6" max="6" width="24.7109375" customWidth="1"/>
    <col min="7" max="7" width="11" customWidth="1"/>
    <col min="8" max="8" width="26.7109375" customWidth="1"/>
    <col min="9" max="9" width="15.5703125" customWidth="1"/>
  </cols>
  <sheetData>
    <row r="1" spans="1:9" ht="37.5" customHeight="1">
      <c r="A1" s="35" t="s">
        <v>29</v>
      </c>
      <c r="B1" s="35"/>
    </row>
    <row r="2" spans="1:9" ht="24.75">
      <c r="A2" s="14" t="s">
        <v>1</v>
      </c>
    </row>
    <row r="3" spans="1:9">
      <c r="A3" s="15"/>
    </row>
    <row r="4" spans="1:9">
      <c r="A4" s="16"/>
      <c r="B4" s="17" t="s">
        <v>30</v>
      </c>
      <c r="C4" s="18" t="s">
        <v>3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</row>
    <row r="5" spans="1:9">
      <c r="A5" s="17" t="s">
        <v>9</v>
      </c>
      <c r="B5" s="19">
        <v>469</v>
      </c>
      <c r="C5" s="19">
        <v>3993839.77</v>
      </c>
      <c r="D5" s="19">
        <v>1517573.24</v>
      </c>
      <c r="E5" s="19">
        <v>6346759.2599999998</v>
      </c>
      <c r="F5" s="19">
        <v>582916.27</v>
      </c>
      <c r="G5" s="20"/>
      <c r="H5" s="20">
        <v>4769.43</v>
      </c>
      <c r="I5">
        <f>SUM(B5:H5)</f>
        <v>12446326.970000001</v>
      </c>
    </row>
    <row r="6" spans="1:9">
      <c r="A6" s="17" t="s">
        <v>10</v>
      </c>
      <c r="B6" s="19">
        <v>2935.24</v>
      </c>
      <c r="C6" s="19">
        <v>4202735.97</v>
      </c>
      <c r="D6" s="19">
        <v>1300031.9099999999</v>
      </c>
      <c r="E6" s="19">
        <v>3301849.4</v>
      </c>
      <c r="F6" s="19">
        <v>190520.62</v>
      </c>
      <c r="G6" s="20"/>
      <c r="H6" s="20">
        <v>2862.8</v>
      </c>
      <c r="I6">
        <f t="shared" ref="I6:I22" si="0">SUM(B6:H6)</f>
        <v>9000935.9399999995</v>
      </c>
    </row>
    <row r="7" spans="1:9">
      <c r="A7" s="17" t="s">
        <v>11</v>
      </c>
      <c r="B7" s="19">
        <v>80</v>
      </c>
      <c r="C7" s="19">
        <v>3277138.15</v>
      </c>
      <c r="D7" s="19">
        <v>791898.49</v>
      </c>
      <c r="E7" s="19">
        <v>6960327.6299999999</v>
      </c>
      <c r="F7" s="19">
        <v>321110.62</v>
      </c>
      <c r="G7" s="20"/>
      <c r="H7" s="20">
        <v>3361.63</v>
      </c>
      <c r="I7">
        <f t="shared" si="0"/>
        <v>11353916.52</v>
      </c>
    </row>
    <row r="8" spans="1:9">
      <c r="A8" s="17" t="s">
        <v>12</v>
      </c>
      <c r="B8" s="19">
        <v>1200</v>
      </c>
      <c r="C8" s="19">
        <v>3094049.45</v>
      </c>
      <c r="D8" s="19">
        <v>580091.26</v>
      </c>
      <c r="E8" s="19">
        <v>3212661.4</v>
      </c>
      <c r="F8" s="19">
        <v>445637.09</v>
      </c>
      <c r="G8" s="20"/>
      <c r="H8" s="20">
        <v>465105.19</v>
      </c>
      <c r="I8">
        <f t="shared" si="0"/>
        <v>7798744.3899999997</v>
      </c>
    </row>
    <row r="9" spans="1:9">
      <c r="A9" s="17" t="s">
        <v>13</v>
      </c>
      <c r="B9" s="19">
        <v>250720.32</v>
      </c>
      <c r="C9" s="19">
        <v>2588990.48</v>
      </c>
      <c r="D9" s="19">
        <v>591055.94999999995</v>
      </c>
      <c r="E9" s="19">
        <v>4997379.9000000004</v>
      </c>
      <c r="F9" s="19">
        <v>335660.09</v>
      </c>
      <c r="G9" s="20"/>
      <c r="H9" s="20">
        <v>48457.41</v>
      </c>
      <c r="I9">
        <f t="shared" si="0"/>
        <v>8812264.1500000004</v>
      </c>
    </row>
    <row r="10" spans="1:9">
      <c r="A10" s="17" t="s">
        <v>14</v>
      </c>
      <c r="B10" s="19"/>
      <c r="C10" s="19">
        <v>1293701.32</v>
      </c>
      <c r="D10" s="19">
        <v>148022.91</v>
      </c>
      <c r="E10" s="19">
        <v>638221.55000000005</v>
      </c>
      <c r="F10" s="19">
        <v>39292.15</v>
      </c>
      <c r="G10" s="20"/>
      <c r="H10" s="20">
        <v>419.89</v>
      </c>
      <c r="I10">
        <f t="shared" si="0"/>
        <v>2119657.8199999998</v>
      </c>
    </row>
    <row r="11" spans="1:9">
      <c r="A11" s="17" t="s">
        <v>15</v>
      </c>
      <c r="B11" s="19"/>
      <c r="C11" s="19">
        <v>235755.93</v>
      </c>
      <c r="D11" s="19"/>
      <c r="E11" s="19" t="s">
        <v>31</v>
      </c>
      <c r="F11" s="19"/>
      <c r="G11" s="20"/>
      <c r="H11" s="20"/>
      <c r="I11">
        <f t="shared" si="0"/>
        <v>235755.93</v>
      </c>
    </row>
    <row r="12" spans="1:9">
      <c r="A12" s="17" t="s">
        <v>16</v>
      </c>
      <c r="B12" s="19">
        <v>5662083.1299999999</v>
      </c>
      <c r="C12" s="19">
        <v>3441276.77</v>
      </c>
      <c r="D12" s="19">
        <v>733859.73</v>
      </c>
      <c r="E12" s="19">
        <v>6107963.6299999999</v>
      </c>
      <c r="F12" s="19">
        <v>1031232.77</v>
      </c>
      <c r="G12" s="20"/>
      <c r="H12" s="20">
        <v>8446.86</v>
      </c>
      <c r="I12">
        <f t="shared" si="0"/>
        <v>16984862.890000001</v>
      </c>
    </row>
    <row r="13" spans="1:9">
      <c r="A13" s="17" t="s">
        <v>17</v>
      </c>
      <c r="B13" s="19">
        <v>17102570.829999998</v>
      </c>
      <c r="C13" s="19">
        <v>35413504.439999998</v>
      </c>
      <c r="D13" s="19">
        <v>12969797.25</v>
      </c>
      <c r="E13" s="19" t="s">
        <v>32</v>
      </c>
      <c r="F13" s="19">
        <v>2885529.09</v>
      </c>
      <c r="G13" s="20"/>
      <c r="H13" s="20">
        <v>70040.75</v>
      </c>
      <c r="I13">
        <f t="shared" si="0"/>
        <v>68441442.359999999</v>
      </c>
    </row>
    <row r="14" spans="1:9">
      <c r="A14" s="17" t="s">
        <v>19</v>
      </c>
      <c r="B14" s="19">
        <v>3000</v>
      </c>
      <c r="C14" s="19">
        <v>2494256.02</v>
      </c>
      <c r="D14" s="19">
        <v>458219.01</v>
      </c>
      <c r="E14" s="19">
        <v>10863604.99</v>
      </c>
      <c r="F14" s="19">
        <v>1218496.47</v>
      </c>
      <c r="G14" s="20"/>
      <c r="H14" s="20">
        <v>12967.81</v>
      </c>
      <c r="I14">
        <f t="shared" si="0"/>
        <v>15050544.300000001</v>
      </c>
    </row>
    <row r="15" spans="1:9">
      <c r="A15" s="17" t="s">
        <v>20</v>
      </c>
      <c r="B15" s="19">
        <v>4619722.45</v>
      </c>
      <c r="C15" s="19">
        <v>3162382.23</v>
      </c>
      <c r="D15" s="19">
        <v>346440.82</v>
      </c>
      <c r="E15" s="19" t="s">
        <v>33</v>
      </c>
      <c r="F15" s="19">
        <v>221115.28</v>
      </c>
      <c r="G15" s="20"/>
      <c r="H15" s="20">
        <v>1893.32</v>
      </c>
      <c r="I15">
        <f t="shared" si="0"/>
        <v>8351554.0999999996</v>
      </c>
    </row>
    <row r="16" spans="1:9">
      <c r="A16" s="17" t="s">
        <v>22</v>
      </c>
      <c r="B16" s="19">
        <v>290475</v>
      </c>
      <c r="C16" s="19">
        <v>1040704.11</v>
      </c>
      <c r="D16" s="19">
        <v>266493.09999999998</v>
      </c>
      <c r="E16" s="19">
        <v>968315.19</v>
      </c>
      <c r="F16" s="19">
        <v>37420.97</v>
      </c>
      <c r="G16" s="20"/>
      <c r="H16" s="20">
        <v>958.54</v>
      </c>
      <c r="I16">
        <f t="shared" si="0"/>
        <v>2604366.91</v>
      </c>
    </row>
    <row r="17" spans="1:9">
      <c r="A17" s="17" t="s">
        <v>23</v>
      </c>
      <c r="B17" s="19">
        <v>5286444.1399999997</v>
      </c>
      <c r="C17" s="19">
        <v>20812513.41</v>
      </c>
      <c r="D17" s="19">
        <v>2087741.26</v>
      </c>
      <c r="E17" s="19">
        <v>7151002.54</v>
      </c>
      <c r="F17" s="19">
        <v>365519.61</v>
      </c>
      <c r="G17" s="20"/>
      <c r="H17" s="20">
        <v>5720.66</v>
      </c>
      <c r="I17">
        <f t="shared" si="0"/>
        <v>35708941.619999997</v>
      </c>
    </row>
    <row r="18" spans="1:9">
      <c r="A18" s="17" t="s">
        <v>24</v>
      </c>
      <c r="B18" s="19">
        <v>15150.43</v>
      </c>
      <c r="C18" s="19">
        <v>3526707.74</v>
      </c>
      <c r="D18" s="19">
        <v>391586.36</v>
      </c>
      <c r="E18" s="19">
        <v>5949958.1200000001</v>
      </c>
      <c r="F18" s="19">
        <v>484001.94</v>
      </c>
      <c r="G18" s="20"/>
      <c r="H18" s="20">
        <v>4295.68</v>
      </c>
      <c r="I18">
        <f t="shared" si="0"/>
        <v>10371700.27</v>
      </c>
    </row>
    <row r="19" spans="1:9">
      <c r="A19" s="17" t="s">
        <v>25</v>
      </c>
      <c r="B19" s="19">
        <v>20658.88</v>
      </c>
      <c r="C19" s="19">
        <v>6023159.8200000003</v>
      </c>
      <c r="D19" s="19">
        <v>895217.94</v>
      </c>
      <c r="E19" s="19">
        <v>6126492.1699999999</v>
      </c>
      <c r="F19" s="21">
        <v>530019.97</v>
      </c>
      <c r="G19" s="20"/>
      <c r="H19" s="20">
        <v>4169.8500000000004</v>
      </c>
      <c r="I19">
        <f t="shared" si="0"/>
        <v>13599718.630000001</v>
      </c>
    </row>
    <row r="20" spans="1:9">
      <c r="A20" s="17" t="s">
        <v>26</v>
      </c>
      <c r="B20" s="22">
        <v>61389.49</v>
      </c>
      <c r="C20" s="20">
        <v>7382844.9100000001</v>
      </c>
      <c r="D20" s="20">
        <v>483536.81</v>
      </c>
      <c r="E20" s="20">
        <v>3724453.6</v>
      </c>
      <c r="F20" s="20">
        <v>1298862.05</v>
      </c>
      <c r="G20" s="20"/>
      <c r="H20" s="20">
        <v>3506.07</v>
      </c>
      <c r="I20">
        <f t="shared" si="0"/>
        <v>12954592.93</v>
      </c>
    </row>
    <row r="21" spans="1:9">
      <c r="A21" s="17" t="s">
        <v>27</v>
      </c>
      <c r="B21" s="22">
        <v>68060.03</v>
      </c>
      <c r="C21" s="20">
        <v>5477747.2699999996</v>
      </c>
      <c r="D21" s="20">
        <v>1466954.26</v>
      </c>
      <c r="E21" s="20">
        <v>4082122.81</v>
      </c>
      <c r="F21" s="20">
        <v>729621.36</v>
      </c>
      <c r="G21" s="20"/>
      <c r="H21" s="20">
        <v>17669.18</v>
      </c>
      <c r="I21">
        <f t="shared" si="0"/>
        <v>11842174.91</v>
      </c>
    </row>
    <row r="22" spans="1:9">
      <c r="A22" s="23" t="s">
        <v>28</v>
      </c>
      <c r="B22" s="24">
        <v>33384958.940000001</v>
      </c>
      <c r="C22" s="24">
        <v>107461307.79000001</v>
      </c>
      <c r="D22" s="24">
        <v>25028520.300000001</v>
      </c>
      <c r="E22" s="24">
        <v>126395990.42</v>
      </c>
      <c r="F22" s="24">
        <v>10716956.35</v>
      </c>
      <c r="G22" s="24"/>
      <c r="H22" s="24">
        <v>654645.06999999995</v>
      </c>
      <c r="I22">
        <f t="shared" si="0"/>
        <v>303642378.87</v>
      </c>
    </row>
  </sheetData>
  <mergeCells count="1">
    <mergeCell ref="A1:B1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1"/>
  <sheetViews>
    <sheetView tabSelected="1" topLeftCell="A158" workbookViewId="0">
      <selection activeCell="A159" sqref="A159:H177"/>
    </sheetView>
  </sheetViews>
  <sheetFormatPr defaultColWidth="9.140625" defaultRowHeight="14.25" customHeight="1"/>
  <cols>
    <col min="1" max="8" width="18.28515625" style="1" customWidth="1"/>
    <col min="9" max="9" width="38.85546875" style="1" hidden="1" customWidth="1"/>
    <col min="10" max="10" width="23.7109375" style="1" hidden="1" customWidth="1"/>
    <col min="11" max="11" width="11.7109375" style="1"/>
    <col min="12" max="15" width="10.5703125" style="1"/>
    <col min="16" max="16" width="9.5703125" style="1"/>
    <col min="17" max="17" width="11.7109375" style="1"/>
    <col min="18" max="16384" width="9.140625" style="1"/>
  </cols>
  <sheetData>
    <row r="1" spans="1:11" ht="14.25" hidden="1" customHeight="1"/>
    <row r="2" spans="1:11" ht="14.25" hidden="1" customHeight="1">
      <c r="A2" s="3"/>
      <c r="B2" s="3" t="s">
        <v>30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34</v>
      </c>
    </row>
    <row r="3" spans="1:11" ht="14.25" hidden="1" customHeight="1">
      <c r="A3" s="4" t="s">
        <v>9</v>
      </c>
      <c r="B3" s="3">
        <v>469</v>
      </c>
      <c r="C3" s="3">
        <v>3993839.77</v>
      </c>
      <c r="D3" s="3">
        <v>1517573.24</v>
      </c>
      <c r="E3" s="3">
        <v>6346759.2599999998</v>
      </c>
      <c r="F3" s="3">
        <v>582916.27</v>
      </c>
      <c r="G3" s="3"/>
      <c r="H3" s="3">
        <v>4769.43</v>
      </c>
      <c r="I3" s="3">
        <v>12446326.970000001</v>
      </c>
      <c r="J3" s="1">
        <f>I3-扣除合约期!I5</f>
        <v>0</v>
      </c>
    </row>
    <row r="4" spans="1:11" ht="14.25" hidden="1" customHeight="1">
      <c r="A4" s="4" t="s">
        <v>10</v>
      </c>
      <c r="B4" s="3">
        <v>2935.24</v>
      </c>
      <c r="C4" s="3">
        <v>4202735.97</v>
      </c>
      <c r="D4" s="3">
        <v>1300031.9099999999</v>
      </c>
      <c r="E4" s="3">
        <v>3301849.4</v>
      </c>
      <c r="F4" s="3">
        <v>190520.62</v>
      </c>
      <c r="G4" s="3"/>
      <c r="H4" s="3">
        <v>2862.8</v>
      </c>
      <c r="I4" s="3">
        <v>9000935.9399999995</v>
      </c>
      <c r="J4" s="1">
        <f>I4-扣除合约期!I6</f>
        <v>0</v>
      </c>
    </row>
    <row r="5" spans="1:11" ht="14.25" hidden="1" customHeight="1">
      <c r="A5" s="4" t="s">
        <v>11</v>
      </c>
      <c r="B5" s="3">
        <v>80</v>
      </c>
      <c r="C5" s="3">
        <v>3277138.15</v>
      </c>
      <c r="D5" s="3">
        <v>791898.49</v>
      </c>
      <c r="E5" s="3">
        <v>6960327.6299999999</v>
      </c>
      <c r="F5" s="3">
        <v>321110.62</v>
      </c>
      <c r="G5" s="3"/>
      <c r="H5" s="3">
        <v>3361.63</v>
      </c>
      <c r="I5" s="3">
        <v>11353916.52</v>
      </c>
      <c r="J5" s="1">
        <f>I5-扣除合约期!I7</f>
        <v>0</v>
      </c>
    </row>
    <row r="6" spans="1:11" ht="14.25" hidden="1" customHeight="1">
      <c r="A6" s="4" t="s">
        <v>12</v>
      </c>
      <c r="B6" s="3">
        <v>1200</v>
      </c>
      <c r="C6" s="3">
        <v>3094049.45</v>
      </c>
      <c r="D6" s="3">
        <v>580091.26</v>
      </c>
      <c r="E6" s="3">
        <v>3212661.4</v>
      </c>
      <c r="F6" s="3">
        <v>445637.09</v>
      </c>
      <c r="G6" s="3"/>
      <c r="H6" s="3">
        <v>465105.19</v>
      </c>
      <c r="I6" s="3">
        <v>7798744.3899999997</v>
      </c>
      <c r="J6" s="1">
        <f>I6-扣除合约期!I8</f>
        <v>0</v>
      </c>
    </row>
    <row r="7" spans="1:11" ht="14.25" hidden="1" customHeight="1">
      <c r="A7" s="4" t="s">
        <v>13</v>
      </c>
      <c r="B7" s="3">
        <v>250720.32</v>
      </c>
      <c r="C7" s="3">
        <v>2588990.48</v>
      </c>
      <c r="D7" s="3">
        <v>591055.94999999995</v>
      </c>
      <c r="E7" s="3">
        <v>4997379.9000000004</v>
      </c>
      <c r="F7" s="3">
        <v>335660.09</v>
      </c>
      <c r="G7" s="3"/>
      <c r="H7" s="3">
        <v>48457.41</v>
      </c>
      <c r="I7" s="3">
        <v>8812264.1500000004</v>
      </c>
      <c r="J7" s="1">
        <f>I7-扣除合约期!I9</f>
        <v>0</v>
      </c>
    </row>
    <row r="8" spans="1:11" ht="14.25" hidden="1" customHeight="1">
      <c r="A8" s="4" t="s">
        <v>14</v>
      </c>
      <c r="B8" s="3"/>
      <c r="C8" s="3">
        <v>1293701.32</v>
      </c>
      <c r="D8" s="3">
        <v>148022.91</v>
      </c>
      <c r="E8" s="3">
        <v>638221.55000000005</v>
      </c>
      <c r="F8" s="3">
        <v>39292.15</v>
      </c>
      <c r="G8" s="3"/>
      <c r="H8" s="3">
        <v>419.89</v>
      </c>
      <c r="I8" s="3">
        <v>2119657.8199999998</v>
      </c>
      <c r="J8" s="1">
        <f>I8-扣除合约期!I10</f>
        <v>0</v>
      </c>
    </row>
    <row r="9" spans="1:11" ht="14.25" hidden="1" customHeight="1">
      <c r="A9" s="4" t="s">
        <v>15</v>
      </c>
      <c r="B9" s="3"/>
      <c r="C9" s="3">
        <v>235755.93</v>
      </c>
      <c r="D9" s="3"/>
      <c r="E9" s="3">
        <v>604500</v>
      </c>
      <c r="F9" s="3"/>
      <c r="G9" s="3"/>
      <c r="H9" s="3"/>
      <c r="I9" s="3">
        <v>840255.93</v>
      </c>
      <c r="J9" s="1">
        <f>I9-扣除合约期!I11</f>
        <v>604500</v>
      </c>
    </row>
    <row r="10" spans="1:11" ht="14.25" hidden="1" customHeight="1">
      <c r="A10" s="4" t="s">
        <v>16</v>
      </c>
      <c r="B10" s="3">
        <v>5662083.1299999999</v>
      </c>
      <c r="C10" s="3">
        <v>3441276.77</v>
      </c>
      <c r="D10" s="3">
        <v>733859.73</v>
      </c>
      <c r="E10" s="3">
        <v>6107963.6299999999</v>
      </c>
      <c r="F10" s="3">
        <v>1031232.77</v>
      </c>
      <c r="G10" s="3"/>
      <c r="H10" s="3">
        <v>8446.86</v>
      </c>
      <c r="I10" s="3">
        <v>16984862.890000001</v>
      </c>
      <c r="J10" s="1">
        <f>I10-扣除合约期!I12</f>
        <v>0</v>
      </c>
    </row>
    <row r="11" spans="1:11" s="2" customFormat="1" ht="14.25" hidden="1" customHeight="1">
      <c r="A11" s="5" t="s">
        <v>17</v>
      </c>
      <c r="B11" s="6">
        <v>17102570.829999998</v>
      </c>
      <c r="C11" s="6">
        <v>35413504.439999998</v>
      </c>
      <c r="D11" s="6">
        <v>12969797.25</v>
      </c>
      <c r="E11" s="6">
        <v>53183171.329999998</v>
      </c>
      <c r="F11" s="6">
        <v>2885529.09</v>
      </c>
      <c r="G11" s="6"/>
      <c r="H11" s="6">
        <v>70040.75</v>
      </c>
      <c r="I11" s="6">
        <v>121624613.69</v>
      </c>
      <c r="J11" s="1">
        <f>I11-扣除合约期!I13</f>
        <v>53183171.329999998</v>
      </c>
      <c r="K11" s="9"/>
    </row>
    <row r="12" spans="1:11" ht="14.25" hidden="1" customHeight="1">
      <c r="A12" s="4" t="s">
        <v>19</v>
      </c>
      <c r="B12" s="3">
        <v>3000</v>
      </c>
      <c r="C12" s="3">
        <v>2494256.02</v>
      </c>
      <c r="D12" s="3">
        <v>458219.01</v>
      </c>
      <c r="E12" s="3">
        <v>10863604.99</v>
      </c>
      <c r="F12" s="3">
        <v>1218496.47</v>
      </c>
      <c r="G12" s="3"/>
      <c r="H12" s="3">
        <v>12967.81</v>
      </c>
      <c r="I12" s="3">
        <v>15050544.300000001</v>
      </c>
      <c r="J12" s="1">
        <f>I12-扣除合约期!I14</f>
        <v>0</v>
      </c>
    </row>
    <row r="13" spans="1:11" s="2" customFormat="1" ht="14.25" hidden="1" customHeight="1">
      <c r="A13" s="5" t="s">
        <v>20</v>
      </c>
      <c r="B13" s="6">
        <v>4619722.45</v>
      </c>
      <c r="C13" s="6">
        <v>3162382.23</v>
      </c>
      <c r="D13" s="6">
        <v>346440.82</v>
      </c>
      <c r="E13" s="6">
        <v>2177206.9</v>
      </c>
      <c r="F13" s="6">
        <v>221115.28</v>
      </c>
      <c r="G13" s="6"/>
      <c r="H13" s="6">
        <v>1893.32</v>
      </c>
      <c r="I13" s="6">
        <v>10528761</v>
      </c>
      <c r="J13" s="1">
        <f>I13-扣除合约期!I15</f>
        <v>2177206.9000000004</v>
      </c>
      <c r="K13" s="9"/>
    </row>
    <row r="14" spans="1:11" ht="14.25" hidden="1" customHeight="1">
      <c r="A14" s="4" t="s">
        <v>22</v>
      </c>
      <c r="B14" s="3">
        <v>290475</v>
      </c>
      <c r="C14" s="3">
        <v>1040704.11</v>
      </c>
      <c r="D14" s="3">
        <v>266493.09999999998</v>
      </c>
      <c r="E14" s="3">
        <v>968315.19</v>
      </c>
      <c r="F14" s="3">
        <v>37420.97</v>
      </c>
      <c r="G14" s="3"/>
      <c r="H14" s="3">
        <v>958.54</v>
      </c>
      <c r="I14" s="3">
        <v>2604366.91</v>
      </c>
      <c r="J14" s="1">
        <f>I14-扣除合约期!I16</f>
        <v>0</v>
      </c>
    </row>
    <row r="15" spans="1:11" ht="14.25" hidden="1" customHeight="1">
      <c r="A15" s="4" t="s">
        <v>23</v>
      </c>
      <c r="B15" s="3">
        <v>5286444.1399999997</v>
      </c>
      <c r="C15" s="3">
        <v>20812513.41</v>
      </c>
      <c r="D15" s="3">
        <v>2087741.26</v>
      </c>
      <c r="E15" s="3">
        <v>7151002.54</v>
      </c>
      <c r="F15" s="3">
        <v>365519.61</v>
      </c>
      <c r="G15" s="3"/>
      <c r="H15" s="3">
        <v>5720.66</v>
      </c>
      <c r="I15" s="3">
        <v>35708941.619999997</v>
      </c>
      <c r="J15" s="1">
        <f>I15-扣除合约期!I17</f>
        <v>0</v>
      </c>
    </row>
    <row r="16" spans="1:11" ht="14.25" hidden="1" customHeight="1">
      <c r="A16" s="4" t="s">
        <v>24</v>
      </c>
      <c r="B16" s="3">
        <v>15150.43</v>
      </c>
      <c r="C16" s="3">
        <v>3526707.74</v>
      </c>
      <c r="D16" s="3">
        <v>391586.36</v>
      </c>
      <c r="E16" s="3">
        <v>5949958.1200000001</v>
      </c>
      <c r="F16" s="3">
        <v>484001.94</v>
      </c>
      <c r="G16" s="3"/>
      <c r="H16" s="3">
        <v>4295.68</v>
      </c>
      <c r="I16" s="3">
        <v>10371700.27</v>
      </c>
      <c r="J16" s="1">
        <f>I16-扣除合约期!I18</f>
        <v>0</v>
      </c>
    </row>
    <row r="17" spans="1:10" ht="14.25" hidden="1" customHeight="1">
      <c r="A17" s="4" t="s">
        <v>25</v>
      </c>
      <c r="B17" s="3">
        <v>20658.88</v>
      </c>
      <c r="C17" s="3">
        <v>6023159.8200000003</v>
      </c>
      <c r="D17" s="3">
        <v>895217.94</v>
      </c>
      <c r="E17" s="3">
        <v>6126492.1699999999</v>
      </c>
      <c r="F17" s="3">
        <v>530019.97</v>
      </c>
      <c r="G17" s="3"/>
      <c r="H17" s="3">
        <v>4169.8500000000004</v>
      </c>
      <c r="I17" s="3">
        <v>13599718.630000001</v>
      </c>
      <c r="J17" s="1">
        <f>I17-扣除合约期!I19</f>
        <v>0</v>
      </c>
    </row>
    <row r="18" spans="1:10" ht="14.25" hidden="1" customHeight="1">
      <c r="A18" s="4" t="s">
        <v>26</v>
      </c>
      <c r="B18" s="3">
        <v>61389.49</v>
      </c>
      <c r="C18" s="3">
        <v>7382844.9100000001</v>
      </c>
      <c r="D18" s="3">
        <v>483536.81</v>
      </c>
      <c r="E18" s="3">
        <v>3724453.6</v>
      </c>
      <c r="F18" s="3">
        <v>1298862.05</v>
      </c>
      <c r="G18" s="3"/>
      <c r="H18" s="3">
        <v>3506.07</v>
      </c>
      <c r="I18" s="3">
        <v>12954592.93</v>
      </c>
      <c r="J18" s="1">
        <f>I18-扣除合约期!I20</f>
        <v>0</v>
      </c>
    </row>
    <row r="19" spans="1:10" ht="14.25" hidden="1" customHeight="1">
      <c r="A19" s="4" t="s">
        <v>27</v>
      </c>
      <c r="B19" s="3">
        <v>68060.03</v>
      </c>
      <c r="C19" s="3">
        <v>5477747.2699999996</v>
      </c>
      <c r="D19" s="3">
        <v>1466954.26</v>
      </c>
      <c r="E19" s="3">
        <v>4082122.81</v>
      </c>
      <c r="F19" s="3">
        <v>729621.36</v>
      </c>
      <c r="G19" s="3"/>
      <c r="H19" s="3">
        <v>17669.18</v>
      </c>
      <c r="I19" s="3">
        <v>11842174.91</v>
      </c>
      <c r="J19" s="1">
        <f>I19-扣除合约期!I21</f>
        <v>0</v>
      </c>
    </row>
    <row r="20" spans="1:10" ht="14.25" hidden="1" customHeight="1">
      <c r="A20" s="36" t="s">
        <v>28</v>
      </c>
      <c r="B20" s="36">
        <v>33384958.940000001</v>
      </c>
      <c r="C20" s="36">
        <v>107461307.79000001</v>
      </c>
      <c r="D20" s="36">
        <v>25028520.300000001</v>
      </c>
      <c r="E20" s="36">
        <v>126395990.42</v>
      </c>
      <c r="F20" s="36">
        <v>10716956.35</v>
      </c>
      <c r="G20" s="36"/>
      <c r="H20" s="36">
        <v>654645.06999999995</v>
      </c>
      <c r="I20" s="1">
        <v>303642378.87</v>
      </c>
      <c r="J20" s="1">
        <f>I20-扣除合约期!I22</f>
        <v>0</v>
      </c>
    </row>
    <row r="21" spans="1:10" ht="14.25" hidden="1" customHeight="1">
      <c r="B21" s="1">
        <f>SUM(B3:B19)-B20</f>
        <v>0</v>
      </c>
      <c r="C21" s="1">
        <f t="shared" ref="C21:H21" si="0">SUM(C3:C19)-C20</f>
        <v>0</v>
      </c>
      <c r="D21" s="1">
        <f t="shared" si="0"/>
        <v>0</v>
      </c>
      <c r="E21" s="1">
        <f t="shared" si="0"/>
        <v>0</v>
      </c>
      <c r="F21" s="1">
        <f t="shared" si="0"/>
        <v>0</v>
      </c>
      <c r="G21" s="1">
        <f t="shared" si="0"/>
        <v>0</v>
      </c>
      <c r="H21" s="1">
        <f t="shared" si="0"/>
        <v>0</v>
      </c>
    </row>
    <row r="22" spans="1:10" ht="14.25" hidden="1" customHeight="1"/>
    <row r="23" spans="1:10" ht="14.25" hidden="1" customHeight="1">
      <c r="A23" s="7" t="s">
        <v>35</v>
      </c>
      <c r="F23" s="7"/>
      <c r="G23" s="7"/>
      <c r="H23" s="7"/>
      <c r="I23" s="7"/>
    </row>
    <row r="24" spans="1:10" ht="14.25" hidden="1" customHeight="1">
      <c r="A24" s="3"/>
      <c r="B24" s="3" t="s">
        <v>30</v>
      </c>
      <c r="C24" s="3" t="s">
        <v>3</v>
      </c>
      <c r="D24" s="3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I24" s="4" t="s">
        <v>36</v>
      </c>
      <c r="J24" s="8" t="s">
        <v>37</v>
      </c>
    </row>
    <row r="25" spans="1:10" ht="14.25" hidden="1" customHeight="1">
      <c r="A25" s="4" t="s">
        <v>9</v>
      </c>
      <c r="B25" s="3">
        <v>469</v>
      </c>
      <c r="C25" s="3">
        <v>476772.19</v>
      </c>
      <c r="D25" s="3">
        <v>9522.83</v>
      </c>
      <c r="E25" s="3">
        <v>70781.960000000006</v>
      </c>
      <c r="F25" s="3">
        <v>0</v>
      </c>
      <c r="G25" s="3"/>
      <c r="H25" s="3"/>
      <c r="I25" s="3">
        <v>557545.98</v>
      </c>
      <c r="J25" s="1">
        <v>566457.07999999996</v>
      </c>
    </row>
    <row r="26" spans="1:10" ht="14.25" hidden="1" customHeight="1">
      <c r="A26" s="4" t="s">
        <v>10</v>
      </c>
      <c r="B26" s="3">
        <v>200</v>
      </c>
      <c r="C26" s="3">
        <v>1635345.12</v>
      </c>
      <c r="D26" s="3">
        <v>992480.36</v>
      </c>
      <c r="E26" s="3">
        <v>1515617.93</v>
      </c>
      <c r="F26" s="3">
        <v>0</v>
      </c>
      <c r="G26" s="3"/>
      <c r="H26" s="3"/>
      <c r="I26" s="3">
        <v>4143643.41</v>
      </c>
      <c r="J26" s="1">
        <v>4148216.83</v>
      </c>
    </row>
    <row r="27" spans="1:10" ht="14.25" hidden="1" customHeight="1">
      <c r="A27" s="4" t="s">
        <v>11</v>
      </c>
      <c r="B27" s="3"/>
      <c r="C27" s="3">
        <v>413636.49</v>
      </c>
      <c r="D27" s="3">
        <v>127423.06</v>
      </c>
      <c r="E27" s="3">
        <v>1187965.5900000001</v>
      </c>
      <c r="F27" s="3">
        <v>0</v>
      </c>
      <c r="G27" s="3"/>
      <c r="H27" s="3"/>
      <c r="I27" s="3">
        <v>1729025.14</v>
      </c>
      <c r="J27" s="1">
        <v>1753915.05</v>
      </c>
    </row>
    <row r="28" spans="1:10" ht="14.25" hidden="1" customHeight="1">
      <c r="A28" s="4" t="s">
        <v>12</v>
      </c>
      <c r="B28" s="3"/>
      <c r="C28" s="3">
        <v>568148.81999999995</v>
      </c>
      <c r="D28" s="3">
        <v>47205.36</v>
      </c>
      <c r="E28" s="3">
        <v>195062.12</v>
      </c>
      <c r="F28" s="3">
        <v>0</v>
      </c>
      <c r="G28" s="3"/>
      <c r="H28" s="3">
        <v>428129.5</v>
      </c>
      <c r="I28" s="3">
        <v>1238545.8</v>
      </c>
      <c r="J28" s="1">
        <v>1265338.8999999999</v>
      </c>
    </row>
    <row r="29" spans="1:10" ht="14.25" hidden="1" customHeight="1">
      <c r="A29" s="4" t="s">
        <v>13</v>
      </c>
      <c r="B29" s="3"/>
      <c r="C29" s="3">
        <v>555197.49</v>
      </c>
      <c r="D29" s="3">
        <v>86238.09</v>
      </c>
      <c r="E29" s="3">
        <v>797456.9</v>
      </c>
      <c r="F29" s="3">
        <v>0</v>
      </c>
      <c r="G29" s="3"/>
      <c r="H29" s="3">
        <v>46479.47</v>
      </c>
      <c r="I29" s="3">
        <v>1485371.95</v>
      </c>
      <c r="J29" s="1">
        <v>1500224.23</v>
      </c>
    </row>
    <row r="30" spans="1:10" ht="14.25" hidden="1" customHeight="1">
      <c r="A30" s="4" t="s">
        <v>14</v>
      </c>
      <c r="B30" s="3"/>
      <c r="C30" s="3">
        <v>336129.82</v>
      </c>
      <c r="D30" s="3">
        <v>46327</v>
      </c>
      <c r="E30" s="3">
        <v>109052.74</v>
      </c>
      <c r="F30" s="3">
        <v>0</v>
      </c>
      <c r="G30" s="3"/>
      <c r="H30" s="3"/>
      <c r="I30" s="3">
        <v>491509.56</v>
      </c>
      <c r="J30" s="1">
        <v>492034.69</v>
      </c>
    </row>
    <row r="31" spans="1:10" ht="14.25" hidden="1" customHeight="1">
      <c r="A31" s="4" t="s">
        <v>15</v>
      </c>
      <c r="B31" s="3"/>
      <c r="C31" s="3"/>
      <c r="D31" s="3"/>
      <c r="E31" s="3"/>
      <c r="F31" s="3"/>
      <c r="G31" s="3"/>
      <c r="H31" s="3"/>
      <c r="I31" s="3"/>
    </row>
    <row r="32" spans="1:10" ht="14.25" hidden="1" customHeight="1">
      <c r="A32" s="4" t="s">
        <v>16</v>
      </c>
      <c r="B32" s="3">
        <v>176974.13</v>
      </c>
      <c r="C32" s="3">
        <v>625816.06000000006</v>
      </c>
      <c r="D32" s="3">
        <v>65231.34</v>
      </c>
      <c r="E32" s="3">
        <v>742209.41</v>
      </c>
      <c r="F32" s="3">
        <v>0</v>
      </c>
      <c r="G32" s="3"/>
      <c r="H32" s="3"/>
      <c r="I32" s="3">
        <v>1610230.94</v>
      </c>
      <c r="J32" s="1">
        <v>1658515.47</v>
      </c>
    </row>
    <row r="33" spans="1:10" ht="14.25" hidden="1" customHeight="1">
      <c r="A33" s="4" t="s">
        <v>17</v>
      </c>
      <c r="B33" s="3">
        <v>6947531.96</v>
      </c>
      <c r="C33" s="3">
        <v>6348737.4199999999</v>
      </c>
      <c r="D33" s="3">
        <v>1564236.91</v>
      </c>
      <c r="E33" s="3">
        <v>10589046.18</v>
      </c>
      <c r="F33" s="3">
        <v>0</v>
      </c>
      <c r="G33" s="3"/>
      <c r="H33" s="3">
        <v>29.15</v>
      </c>
      <c r="I33" s="3">
        <v>25449581.620000001</v>
      </c>
      <c r="J33" s="1">
        <v>26411505.039999999</v>
      </c>
    </row>
    <row r="34" spans="1:10" ht="14.25" hidden="1" customHeight="1">
      <c r="A34" s="4" t="s">
        <v>19</v>
      </c>
      <c r="B34" s="3">
        <v>3000</v>
      </c>
      <c r="C34" s="3">
        <v>176292.73</v>
      </c>
      <c r="D34" s="3">
        <v>25595.91</v>
      </c>
      <c r="E34" s="3">
        <v>987390.43</v>
      </c>
      <c r="F34" s="3">
        <v>0</v>
      </c>
      <c r="G34" s="3"/>
      <c r="H34" s="3"/>
      <c r="I34" s="3">
        <v>1192279.07</v>
      </c>
      <c r="J34" s="1">
        <v>1195252</v>
      </c>
    </row>
    <row r="35" spans="1:10" ht="14.25" hidden="1" customHeight="1">
      <c r="A35" s="4" t="s">
        <v>20</v>
      </c>
      <c r="B35" s="3">
        <v>2698.07</v>
      </c>
      <c r="C35" s="3">
        <v>387583.41</v>
      </c>
      <c r="D35" s="3">
        <v>10900.74</v>
      </c>
      <c r="E35" s="3">
        <v>74539.990000000005</v>
      </c>
      <c r="F35" s="3">
        <v>0</v>
      </c>
      <c r="G35" s="3"/>
      <c r="H35" s="3">
        <v>351.9</v>
      </c>
      <c r="I35" s="3">
        <v>476074.11</v>
      </c>
      <c r="J35" s="1">
        <v>479742.53</v>
      </c>
    </row>
    <row r="36" spans="1:10" ht="14.25" hidden="1" customHeight="1">
      <c r="A36" s="4" t="s">
        <v>22</v>
      </c>
      <c r="B36" s="3">
        <v>149500</v>
      </c>
      <c r="C36" s="3">
        <v>247391.01</v>
      </c>
      <c r="D36" s="3">
        <v>42377.55</v>
      </c>
      <c r="E36" s="3">
        <v>476126.71999999997</v>
      </c>
      <c r="F36" s="3">
        <v>0</v>
      </c>
      <c r="G36" s="3"/>
      <c r="H36" s="3"/>
      <c r="I36" s="3">
        <v>915395.28</v>
      </c>
      <c r="J36" s="1">
        <v>917610.71</v>
      </c>
    </row>
    <row r="37" spans="1:10" ht="14.25" hidden="1" customHeight="1">
      <c r="A37" s="4" t="s">
        <v>23</v>
      </c>
      <c r="B37" s="3">
        <v>3068832.35</v>
      </c>
      <c r="C37" s="3">
        <v>4204770.34</v>
      </c>
      <c r="D37" s="3">
        <v>83896.77</v>
      </c>
      <c r="E37" s="3">
        <v>617960.15</v>
      </c>
      <c r="F37" s="3">
        <v>0</v>
      </c>
      <c r="G37" s="3"/>
      <c r="H37" s="3"/>
      <c r="I37" s="3">
        <v>7975459.6100000003</v>
      </c>
      <c r="J37" s="1">
        <v>7985228.8499999996</v>
      </c>
    </row>
    <row r="38" spans="1:10" ht="14.25" hidden="1" customHeight="1">
      <c r="A38" s="4" t="s">
        <v>24</v>
      </c>
      <c r="B38" s="3">
        <v>7539.36</v>
      </c>
      <c r="C38" s="3">
        <v>999479.96</v>
      </c>
      <c r="D38" s="3">
        <v>51091.58</v>
      </c>
      <c r="E38" s="3">
        <v>3417917.8</v>
      </c>
      <c r="F38" s="3">
        <v>0</v>
      </c>
      <c r="G38" s="3"/>
      <c r="H38" s="3"/>
      <c r="I38" s="3">
        <v>4476028.7</v>
      </c>
      <c r="J38" s="1">
        <v>4732002.76</v>
      </c>
    </row>
    <row r="39" spans="1:10" ht="14.25" hidden="1" customHeight="1">
      <c r="A39" s="4" t="s">
        <v>25</v>
      </c>
      <c r="B39" s="3">
        <v>13057.38</v>
      </c>
      <c r="C39" s="3">
        <v>733985.94</v>
      </c>
      <c r="D39" s="3">
        <v>55185.36</v>
      </c>
      <c r="E39" s="3">
        <v>412316.32</v>
      </c>
      <c r="F39" s="3">
        <v>0</v>
      </c>
      <c r="G39" s="3"/>
      <c r="H39" s="3"/>
      <c r="I39" s="3">
        <v>1214545</v>
      </c>
      <c r="J39" s="1">
        <v>1262799.8799999999</v>
      </c>
    </row>
    <row r="40" spans="1:10" ht="14.25" hidden="1" customHeight="1">
      <c r="A40" s="4" t="s">
        <v>26</v>
      </c>
      <c r="B40" s="3">
        <v>10428.25</v>
      </c>
      <c r="C40" s="3">
        <v>503127.6</v>
      </c>
      <c r="D40" s="3">
        <v>86092.94</v>
      </c>
      <c r="E40" s="3">
        <v>520622.49</v>
      </c>
      <c r="F40" s="3">
        <v>0</v>
      </c>
      <c r="G40" s="3"/>
      <c r="H40" s="3"/>
      <c r="I40" s="3">
        <v>1120271.28</v>
      </c>
      <c r="J40" s="1">
        <v>1377953.08</v>
      </c>
    </row>
    <row r="41" spans="1:10" ht="14.25" hidden="1" customHeight="1">
      <c r="A41" s="4" t="s">
        <v>27</v>
      </c>
      <c r="B41" s="3">
        <v>8045.93</v>
      </c>
      <c r="C41" s="3">
        <v>1237126.78</v>
      </c>
      <c r="D41" s="3">
        <v>38171.14</v>
      </c>
      <c r="E41" s="3">
        <v>1435093.08</v>
      </c>
      <c r="F41" s="3">
        <v>0</v>
      </c>
      <c r="G41" s="3"/>
      <c r="H41" s="3"/>
      <c r="I41" s="37">
        <v>2718436.93</v>
      </c>
      <c r="J41" s="1">
        <v>3285626.67</v>
      </c>
    </row>
    <row r="42" spans="1:10" ht="14.25" hidden="1" customHeight="1">
      <c r="A42" s="36" t="s">
        <v>28</v>
      </c>
      <c r="B42" s="36">
        <v>10388276.43</v>
      </c>
      <c r="C42" s="36">
        <v>19449541.18</v>
      </c>
      <c r="D42" s="36">
        <v>3331976.94</v>
      </c>
      <c r="E42" s="36">
        <v>23149159.809999999</v>
      </c>
      <c r="F42" s="36">
        <v>0</v>
      </c>
      <c r="G42" s="36"/>
      <c r="H42" s="36">
        <v>474990.02</v>
      </c>
      <c r="I42" s="1">
        <v>56793944.380000003</v>
      </c>
      <c r="J42" s="1">
        <v>59032423.770000003</v>
      </c>
    </row>
    <row r="43" spans="1:10" ht="14.25" hidden="1" customHeight="1">
      <c r="B43" s="1">
        <f>SUM(B25:B41)-B42</f>
        <v>0</v>
      </c>
      <c r="C43" s="1">
        <f t="shared" ref="C43" si="1">SUM(C25:C41)-C42</f>
        <v>0</v>
      </c>
      <c r="D43" s="1">
        <f t="shared" ref="D43" si="2">SUM(D25:D41)-D42</f>
        <v>0</v>
      </c>
      <c r="E43" s="1">
        <f t="shared" ref="E43" si="3">SUM(E25:E41)-E42</f>
        <v>0</v>
      </c>
      <c r="F43" s="1">
        <f t="shared" ref="F43" si="4">SUM(F25:F41)-F42</f>
        <v>0</v>
      </c>
      <c r="G43" s="1">
        <f t="shared" ref="G43" si="5">SUM(G25:G41)-G42</f>
        <v>0</v>
      </c>
      <c r="H43" s="1">
        <f t="shared" ref="H43" si="6">SUM(H25:H41)-H42</f>
        <v>0</v>
      </c>
      <c r="I43" s="1">
        <f>I42-H42</f>
        <v>56318954.359999999</v>
      </c>
      <c r="J43" s="1">
        <f>J42-H42</f>
        <v>58557433.75</v>
      </c>
    </row>
    <row r="44" spans="1:10" ht="14.25" hidden="1" customHeight="1"/>
    <row r="45" spans="1:10" ht="14.25" hidden="1" customHeight="1">
      <c r="A45" s="7" t="s">
        <v>38</v>
      </c>
      <c r="B45" s="7"/>
      <c r="C45" s="7"/>
      <c r="D45" s="7"/>
      <c r="E45" s="7"/>
      <c r="F45" s="7"/>
      <c r="G45" s="7"/>
      <c r="H45" s="7"/>
      <c r="I45" s="7"/>
    </row>
    <row r="46" spans="1:10" ht="14.25" hidden="1" customHeight="1">
      <c r="A46" s="3"/>
      <c r="B46" s="3" t="s">
        <v>30</v>
      </c>
      <c r="C46" s="3" t="s">
        <v>3</v>
      </c>
      <c r="D46" s="3" t="s">
        <v>4</v>
      </c>
      <c r="E46" s="3" t="s">
        <v>5</v>
      </c>
      <c r="F46" s="3" t="s">
        <v>6</v>
      </c>
      <c r="G46" s="3" t="s">
        <v>7</v>
      </c>
      <c r="H46" s="3" t="s">
        <v>8</v>
      </c>
      <c r="I46" s="4" t="s">
        <v>36</v>
      </c>
      <c r="J46" s="8" t="s">
        <v>37</v>
      </c>
    </row>
    <row r="47" spans="1:10" ht="14.25" hidden="1" customHeight="1">
      <c r="A47" s="4" t="s">
        <v>9</v>
      </c>
      <c r="B47" s="3"/>
      <c r="C47" s="3"/>
      <c r="D47" s="3">
        <v>0</v>
      </c>
      <c r="E47" s="3">
        <v>471.33</v>
      </c>
      <c r="F47" s="3"/>
      <c r="G47" s="3"/>
      <c r="H47" s="3"/>
      <c r="I47" s="3">
        <v>471.33</v>
      </c>
      <c r="J47" s="1">
        <v>471.33</v>
      </c>
    </row>
    <row r="48" spans="1:10" ht="14.25" hidden="1" customHeight="1">
      <c r="A48" s="4" t="s">
        <v>10</v>
      </c>
      <c r="B48" s="3"/>
      <c r="C48" s="3"/>
      <c r="D48" s="3"/>
      <c r="E48" s="3">
        <v>0</v>
      </c>
      <c r="F48" s="3"/>
      <c r="G48" s="3"/>
      <c r="H48" s="3"/>
      <c r="I48" s="3">
        <v>0</v>
      </c>
      <c r="J48" s="1">
        <v>0</v>
      </c>
    </row>
    <row r="49" spans="1:10" ht="14.25" hidden="1" customHeight="1">
      <c r="A49" s="4" t="s">
        <v>11</v>
      </c>
      <c r="B49" s="3"/>
      <c r="C49" s="3">
        <v>31.5</v>
      </c>
      <c r="D49" s="3"/>
      <c r="E49" s="3">
        <v>0</v>
      </c>
      <c r="F49" s="3">
        <v>0</v>
      </c>
      <c r="G49" s="3"/>
      <c r="H49" s="3"/>
      <c r="I49" s="3">
        <v>31.5</v>
      </c>
      <c r="J49" s="1">
        <v>65.5</v>
      </c>
    </row>
    <row r="50" spans="1:10" ht="14.25" hidden="1" customHeight="1">
      <c r="A50" s="4" t="s">
        <v>12</v>
      </c>
      <c r="B50" s="3"/>
      <c r="C50" s="3">
        <v>118.53</v>
      </c>
      <c r="D50" s="3">
        <v>57.41</v>
      </c>
      <c r="E50" s="3">
        <v>869.84</v>
      </c>
      <c r="F50" s="3">
        <v>0</v>
      </c>
      <c r="G50" s="3"/>
      <c r="H50" s="3"/>
      <c r="I50" s="3">
        <v>1045.78</v>
      </c>
      <c r="J50" s="1">
        <v>1209.67</v>
      </c>
    </row>
    <row r="51" spans="1:10" ht="14.25" hidden="1" customHeight="1">
      <c r="A51" s="4" t="s">
        <v>13</v>
      </c>
      <c r="B51" s="3"/>
      <c r="C51" s="3">
        <v>7.57</v>
      </c>
      <c r="D51" s="3"/>
      <c r="E51" s="3"/>
      <c r="F51" s="3"/>
      <c r="G51" s="3"/>
      <c r="H51" s="3"/>
      <c r="I51" s="3">
        <v>7.57</v>
      </c>
      <c r="J51" s="1">
        <v>7.57</v>
      </c>
    </row>
    <row r="52" spans="1:10" ht="14.25" hidden="1" customHeight="1">
      <c r="A52" s="4" t="s">
        <v>14</v>
      </c>
      <c r="B52" s="3"/>
      <c r="C52" s="3">
        <v>0</v>
      </c>
      <c r="D52" s="3"/>
      <c r="E52" s="3">
        <v>0</v>
      </c>
      <c r="F52" s="3"/>
      <c r="G52" s="3"/>
      <c r="H52" s="3"/>
      <c r="I52" s="3">
        <v>0</v>
      </c>
      <c r="J52" s="1">
        <v>0</v>
      </c>
    </row>
    <row r="53" spans="1:10" ht="14.25" hidden="1" customHeight="1">
      <c r="A53" s="4" t="s">
        <v>15</v>
      </c>
      <c r="B53" s="3"/>
      <c r="C53" s="3"/>
      <c r="D53" s="3"/>
      <c r="E53" s="3"/>
      <c r="F53" s="3"/>
      <c r="G53" s="3"/>
      <c r="H53" s="3"/>
      <c r="I53" s="3"/>
    </row>
    <row r="54" spans="1:10" ht="14.25" hidden="1" customHeight="1">
      <c r="A54" s="4" t="s">
        <v>16</v>
      </c>
      <c r="B54" s="3"/>
      <c r="C54" s="3">
        <v>0</v>
      </c>
      <c r="D54" s="3">
        <v>150</v>
      </c>
      <c r="E54" s="3">
        <v>246.77</v>
      </c>
      <c r="F54" s="3"/>
      <c r="G54" s="3"/>
      <c r="H54" s="3"/>
      <c r="I54" s="3">
        <v>396.77</v>
      </c>
      <c r="J54" s="1">
        <v>396.77</v>
      </c>
    </row>
    <row r="55" spans="1:10" ht="14.25" hidden="1" customHeight="1">
      <c r="A55" s="4" t="s">
        <v>17</v>
      </c>
      <c r="B55" s="3"/>
      <c r="C55" s="3">
        <v>7062.02</v>
      </c>
      <c r="D55" s="3">
        <v>18129.62</v>
      </c>
      <c r="E55" s="3">
        <v>43159.24</v>
      </c>
      <c r="F55" s="3">
        <v>0</v>
      </c>
      <c r="G55" s="3"/>
      <c r="H55" s="3"/>
      <c r="I55" s="3">
        <v>68350.880000000005</v>
      </c>
      <c r="J55" s="1">
        <v>68527.08</v>
      </c>
    </row>
    <row r="56" spans="1:10" ht="14.25" hidden="1" customHeight="1">
      <c r="A56" s="4" t="s">
        <v>19</v>
      </c>
      <c r="B56" s="3"/>
      <c r="C56" s="3">
        <v>147.5</v>
      </c>
      <c r="D56" s="3">
        <v>14.97</v>
      </c>
      <c r="E56" s="3">
        <v>0</v>
      </c>
      <c r="F56" s="3">
        <v>0</v>
      </c>
      <c r="G56" s="3"/>
      <c r="H56" s="3"/>
      <c r="I56" s="3">
        <v>162.47</v>
      </c>
      <c r="J56" s="1">
        <v>202.47</v>
      </c>
    </row>
    <row r="57" spans="1:10" ht="14.25" hidden="1" customHeight="1">
      <c r="A57" s="4" t="s">
        <v>20</v>
      </c>
      <c r="B57" s="3"/>
      <c r="C57" s="3"/>
      <c r="D57" s="3"/>
      <c r="E57" s="3"/>
      <c r="F57" s="3"/>
      <c r="G57" s="3"/>
      <c r="H57" s="3"/>
      <c r="I57" s="3"/>
    </row>
    <row r="58" spans="1:10" ht="14.25" hidden="1" customHeight="1">
      <c r="A58" s="4" t="s">
        <v>22</v>
      </c>
      <c r="B58" s="3"/>
      <c r="C58" s="3"/>
      <c r="D58" s="3"/>
      <c r="E58" s="3"/>
      <c r="F58" s="3"/>
      <c r="G58" s="3"/>
      <c r="H58" s="3"/>
      <c r="I58" s="3"/>
    </row>
    <row r="59" spans="1:10" ht="14.25" hidden="1" customHeight="1">
      <c r="A59" s="4" t="s">
        <v>23</v>
      </c>
      <c r="B59" s="3"/>
      <c r="C59" s="3"/>
      <c r="D59" s="3"/>
      <c r="E59" s="3">
        <v>90.42</v>
      </c>
      <c r="F59" s="3">
        <v>0</v>
      </c>
      <c r="G59" s="3"/>
      <c r="H59" s="3"/>
      <c r="I59" s="3">
        <v>90.42</v>
      </c>
      <c r="J59" s="1">
        <v>90.42</v>
      </c>
    </row>
    <row r="60" spans="1:10" ht="14.25" hidden="1" customHeight="1">
      <c r="A60" s="4" t="s">
        <v>24</v>
      </c>
      <c r="B60" s="3"/>
      <c r="C60" s="3">
        <v>578.03</v>
      </c>
      <c r="D60" s="3">
        <v>0</v>
      </c>
      <c r="E60" s="3">
        <v>421</v>
      </c>
      <c r="F60" s="3"/>
      <c r="G60" s="3"/>
      <c r="H60" s="3"/>
      <c r="I60" s="3">
        <v>999.03</v>
      </c>
      <c r="J60" s="1">
        <v>999.03</v>
      </c>
    </row>
    <row r="61" spans="1:10" ht="14.25" hidden="1" customHeight="1">
      <c r="A61" s="4" t="s">
        <v>25</v>
      </c>
      <c r="B61" s="3"/>
      <c r="C61" s="3">
        <v>80.48</v>
      </c>
      <c r="D61" s="3"/>
      <c r="E61" s="3">
        <v>326.66000000000003</v>
      </c>
      <c r="F61" s="3"/>
      <c r="G61" s="3"/>
      <c r="H61" s="3"/>
      <c r="I61" s="3">
        <v>407.14</v>
      </c>
      <c r="J61" s="1">
        <v>407.14</v>
      </c>
    </row>
    <row r="62" spans="1:10" ht="14.25" hidden="1" customHeight="1">
      <c r="A62" s="4" t="s">
        <v>26</v>
      </c>
      <c r="B62" s="3"/>
      <c r="C62" s="3">
        <v>119</v>
      </c>
      <c r="D62" s="3"/>
      <c r="E62" s="3"/>
      <c r="F62" s="3"/>
      <c r="G62" s="3"/>
      <c r="H62" s="3"/>
      <c r="I62" s="3">
        <v>119</v>
      </c>
      <c r="J62" s="1">
        <v>119</v>
      </c>
    </row>
    <row r="63" spans="1:10" ht="14.25" hidden="1" customHeight="1">
      <c r="A63" s="4" t="s">
        <v>27</v>
      </c>
      <c r="B63" s="3"/>
      <c r="C63" s="3">
        <v>85.18</v>
      </c>
      <c r="D63" s="3">
        <v>-60.9</v>
      </c>
      <c r="E63" s="3">
        <v>156.66999999999999</v>
      </c>
      <c r="F63" s="3"/>
      <c r="G63" s="3"/>
      <c r="H63" s="3"/>
      <c r="I63" s="3">
        <v>180.95</v>
      </c>
      <c r="J63" s="1">
        <v>180.95</v>
      </c>
    </row>
    <row r="64" spans="1:10" ht="14.25" hidden="1" customHeight="1">
      <c r="A64" s="38" t="s">
        <v>28</v>
      </c>
      <c r="B64" s="36"/>
      <c r="C64" s="36">
        <v>8229.81</v>
      </c>
      <c r="D64" s="36">
        <v>18291.099999999999</v>
      </c>
      <c r="E64" s="36">
        <v>45741.93</v>
      </c>
      <c r="F64" s="36">
        <v>0</v>
      </c>
      <c r="G64" s="36"/>
      <c r="H64" s="36"/>
      <c r="I64" s="1">
        <v>72262.84</v>
      </c>
      <c r="J64" s="1">
        <v>72676.929999999993</v>
      </c>
    </row>
    <row r="65" spans="1:9" ht="14.25" hidden="1" customHeight="1">
      <c r="B65" s="1">
        <f>SUM(B47:B63)-B64</f>
        <v>0</v>
      </c>
      <c r="C65" s="1">
        <f t="shared" ref="C65" si="7">SUM(C47:C63)-C64</f>
        <v>0</v>
      </c>
      <c r="D65" s="1">
        <f t="shared" ref="D65" si="8">SUM(D47:D63)-D64</f>
        <v>0</v>
      </c>
      <c r="E65" s="1">
        <f t="shared" ref="E65" si="9">SUM(E47:E63)-E64</f>
        <v>0</v>
      </c>
      <c r="F65" s="1">
        <f t="shared" ref="F65" si="10">SUM(F47:F63)-F64</f>
        <v>0</v>
      </c>
      <c r="G65" s="1">
        <f t="shared" ref="G65" si="11">SUM(G47:G63)-G64</f>
        <v>0</v>
      </c>
      <c r="H65" s="1">
        <f t="shared" ref="H65" si="12">SUM(H47:H63)-H64</f>
        <v>0</v>
      </c>
    </row>
    <row r="66" spans="1:9" ht="14.25" hidden="1" customHeight="1"/>
    <row r="67" spans="1:9" ht="14.25" hidden="1" customHeight="1">
      <c r="A67" s="7" t="s">
        <v>39</v>
      </c>
      <c r="B67" s="7"/>
      <c r="C67" s="7"/>
      <c r="D67" s="7"/>
      <c r="E67" s="7"/>
      <c r="F67" s="7"/>
      <c r="G67" s="7"/>
      <c r="H67" s="7"/>
      <c r="I67" s="7"/>
    </row>
    <row r="68" spans="1:9" ht="14.25" hidden="1" customHeight="1">
      <c r="A68" s="3"/>
      <c r="B68" s="3" t="s">
        <v>30</v>
      </c>
      <c r="C68" s="3" t="s">
        <v>3</v>
      </c>
      <c r="D68" s="3" t="s">
        <v>4</v>
      </c>
      <c r="E68" s="3" t="s">
        <v>5</v>
      </c>
      <c r="F68" s="3" t="s">
        <v>6</v>
      </c>
      <c r="G68" s="3" t="s">
        <v>7</v>
      </c>
      <c r="H68" s="3" t="s">
        <v>8</v>
      </c>
      <c r="I68" s="3" t="s">
        <v>34</v>
      </c>
    </row>
    <row r="69" spans="1:9" ht="14.25" hidden="1" customHeight="1">
      <c r="A69" s="4" t="s">
        <v>9</v>
      </c>
      <c r="B69" s="3"/>
      <c r="C69" s="3"/>
      <c r="D69" s="3"/>
      <c r="E69" s="3"/>
      <c r="F69" s="3"/>
      <c r="G69" s="3"/>
      <c r="H69" s="3"/>
      <c r="I69" s="3"/>
    </row>
    <row r="70" spans="1:9" ht="14.25" hidden="1" customHeight="1">
      <c r="A70" s="4" t="s">
        <v>10</v>
      </c>
      <c r="B70" s="3">
        <v>2735.24</v>
      </c>
      <c r="C70" s="3"/>
      <c r="D70" s="3"/>
      <c r="E70" s="3">
        <v>0</v>
      </c>
      <c r="F70" s="3"/>
      <c r="G70" s="3"/>
      <c r="H70" s="3"/>
      <c r="I70" s="3">
        <v>2735.24</v>
      </c>
    </row>
    <row r="71" spans="1:9" ht="14.25" hidden="1" customHeight="1">
      <c r="A71" s="4" t="s">
        <v>11</v>
      </c>
      <c r="B71" s="3">
        <v>80</v>
      </c>
      <c r="C71" s="3">
        <v>12.21</v>
      </c>
      <c r="D71" s="3"/>
      <c r="E71" s="3"/>
      <c r="F71" s="3"/>
      <c r="G71" s="3"/>
      <c r="H71" s="3"/>
      <c r="I71" s="3">
        <v>92.21</v>
      </c>
    </row>
    <row r="72" spans="1:9" ht="14.25" hidden="1" customHeight="1">
      <c r="A72" s="4" t="s">
        <v>12</v>
      </c>
      <c r="B72" s="3">
        <v>1200</v>
      </c>
      <c r="C72" s="3"/>
      <c r="D72" s="3"/>
      <c r="E72" s="3"/>
      <c r="F72" s="3"/>
      <c r="G72" s="3"/>
      <c r="H72" s="3"/>
      <c r="I72" s="3">
        <v>1200</v>
      </c>
    </row>
    <row r="73" spans="1:9" ht="14.25" hidden="1" customHeight="1">
      <c r="A73" s="4" t="s">
        <v>13</v>
      </c>
      <c r="B73" s="3">
        <v>250720.32</v>
      </c>
      <c r="C73" s="3"/>
      <c r="D73" s="3"/>
      <c r="E73" s="3"/>
      <c r="F73" s="3"/>
      <c r="G73" s="3"/>
      <c r="H73" s="3"/>
      <c r="I73" s="3">
        <v>250720.32</v>
      </c>
    </row>
    <row r="74" spans="1:9" ht="14.25" hidden="1" customHeight="1">
      <c r="A74" s="4" t="s">
        <v>14</v>
      </c>
      <c r="B74" s="3"/>
      <c r="C74" s="3"/>
      <c r="D74" s="3"/>
      <c r="E74" s="3"/>
      <c r="F74" s="3"/>
      <c r="G74" s="3"/>
      <c r="H74" s="3"/>
      <c r="I74" s="3"/>
    </row>
    <row r="75" spans="1:9" ht="14.25" hidden="1" customHeight="1">
      <c r="A75" s="4" t="s">
        <v>15</v>
      </c>
      <c r="B75" s="3"/>
      <c r="C75" s="3"/>
      <c r="D75" s="3"/>
      <c r="E75" s="3"/>
      <c r="F75" s="3"/>
      <c r="G75" s="3"/>
      <c r="H75" s="3"/>
      <c r="I75" s="3"/>
    </row>
    <row r="76" spans="1:9" ht="14.25" hidden="1" customHeight="1">
      <c r="A76" s="4" t="s">
        <v>16</v>
      </c>
      <c r="B76" s="3">
        <v>5485109</v>
      </c>
      <c r="C76" s="3">
        <v>23</v>
      </c>
      <c r="D76" s="3">
        <v>157097</v>
      </c>
      <c r="E76" s="3">
        <v>666546.71</v>
      </c>
      <c r="F76" s="3">
        <v>23</v>
      </c>
      <c r="G76" s="3"/>
      <c r="H76" s="3"/>
      <c r="I76" s="3">
        <v>6308798.71</v>
      </c>
    </row>
    <row r="77" spans="1:9" ht="14.25" hidden="1" customHeight="1">
      <c r="A77" s="4" t="s">
        <v>17</v>
      </c>
      <c r="B77" s="3">
        <v>10155038.869999999</v>
      </c>
      <c r="C77" s="3">
        <v>77861.3</v>
      </c>
      <c r="D77" s="3">
        <v>3250</v>
      </c>
      <c r="E77" s="3">
        <v>288856.42</v>
      </c>
      <c r="F77" s="3">
        <v>4996</v>
      </c>
      <c r="G77" s="3"/>
      <c r="H77" s="3"/>
      <c r="I77" s="3">
        <v>10530002.59</v>
      </c>
    </row>
    <row r="78" spans="1:9" ht="14.25" hidden="1" customHeight="1">
      <c r="A78" s="4" t="s">
        <v>19</v>
      </c>
      <c r="B78" s="3"/>
      <c r="C78" s="3"/>
      <c r="D78" s="3"/>
      <c r="E78" s="3"/>
      <c r="F78" s="3"/>
      <c r="G78" s="3"/>
      <c r="H78" s="3"/>
      <c r="I78" s="3"/>
    </row>
    <row r="79" spans="1:9" ht="14.25" hidden="1" customHeight="1">
      <c r="A79" s="4" t="s">
        <v>20</v>
      </c>
      <c r="B79" s="3">
        <v>4617024.38</v>
      </c>
      <c r="C79" s="3"/>
      <c r="D79" s="3"/>
      <c r="E79" s="3"/>
      <c r="F79" s="3"/>
      <c r="G79" s="3"/>
      <c r="H79" s="3"/>
      <c r="I79" s="3">
        <v>4617024.38</v>
      </c>
    </row>
    <row r="80" spans="1:9" ht="14.25" hidden="1" customHeight="1">
      <c r="A80" s="4" t="s">
        <v>22</v>
      </c>
      <c r="B80" s="3">
        <v>140975</v>
      </c>
      <c r="C80" s="3"/>
      <c r="D80" s="3"/>
      <c r="E80" s="3"/>
      <c r="F80" s="3"/>
      <c r="G80" s="3"/>
      <c r="H80" s="3"/>
      <c r="I80" s="3">
        <v>140975</v>
      </c>
    </row>
    <row r="81" spans="1:9" ht="14.25" hidden="1" customHeight="1">
      <c r="A81" s="4" t="s">
        <v>23</v>
      </c>
      <c r="B81" s="3">
        <v>2217611.79</v>
      </c>
      <c r="C81" s="3">
        <v>1004</v>
      </c>
      <c r="D81" s="3">
        <v>507.77</v>
      </c>
      <c r="E81" s="3">
        <v>30764.95</v>
      </c>
      <c r="F81" s="3">
        <v>5904.72</v>
      </c>
      <c r="G81" s="3"/>
      <c r="H81" s="3"/>
      <c r="I81" s="3">
        <v>2255793.23</v>
      </c>
    </row>
    <row r="82" spans="1:9" ht="14.25" hidden="1" customHeight="1">
      <c r="A82" s="4" t="s">
        <v>24</v>
      </c>
      <c r="B82" s="3">
        <v>7611.07</v>
      </c>
      <c r="C82" s="3"/>
      <c r="D82" s="3"/>
      <c r="E82" s="3"/>
      <c r="F82" s="3"/>
      <c r="G82" s="3"/>
      <c r="H82" s="3"/>
      <c r="I82" s="3">
        <v>7611.07</v>
      </c>
    </row>
    <row r="83" spans="1:9" ht="14.25" hidden="1" customHeight="1">
      <c r="A83" s="4" t="s">
        <v>25</v>
      </c>
      <c r="B83" s="3">
        <v>7601.5</v>
      </c>
      <c r="C83" s="3"/>
      <c r="D83" s="3"/>
      <c r="E83" s="3"/>
      <c r="F83" s="3"/>
      <c r="G83" s="3"/>
      <c r="H83" s="3"/>
      <c r="I83" s="3">
        <v>7601.5</v>
      </c>
    </row>
    <row r="84" spans="1:9" ht="14.25" hidden="1" customHeight="1">
      <c r="A84" s="4" t="s">
        <v>26</v>
      </c>
      <c r="B84" s="3">
        <v>50961.24</v>
      </c>
      <c r="C84" s="3"/>
      <c r="D84" s="3"/>
      <c r="E84" s="3"/>
      <c r="F84" s="3"/>
      <c r="G84" s="3"/>
      <c r="H84" s="3"/>
      <c r="I84" s="3">
        <v>50961.24</v>
      </c>
    </row>
    <row r="85" spans="1:9" ht="14.25" hidden="1" customHeight="1">
      <c r="A85" s="4" t="s">
        <v>27</v>
      </c>
      <c r="B85" s="3">
        <v>60014.1</v>
      </c>
      <c r="C85" s="3"/>
      <c r="D85" s="3"/>
      <c r="E85" s="3"/>
      <c r="F85" s="3"/>
      <c r="G85" s="3"/>
      <c r="H85" s="3"/>
      <c r="I85" s="3">
        <v>60014.1</v>
      </c>
    </row>
    <row r="86" spans="1:9" ht="14.25" hidden="1" customHeight="1">
      <c r="A86" s="38" t="s">
        <v>28</v>
      </c>
      <c r="B86" s="36">
        <v>22996682.510000002</v>
      </c>
      <c r="C86" s="36">
        <v>78900.509999999995</v>
      </c>
      <c r="D86" s="36">
        <v>160854.76999999999</v>
      </c>
      <c r="E86" s="36">
        <v>986168.08</v>
      </c>
      <c r="F86" s="36">
        <v>10923.72</v>
      </c>
      <c r="G86" s="36"/>
      <c r="H86" s="36"/>
      <c r="I86" s="1">
        <v>24233529.59</v>
      </c>
    </row>
    <row r="87" spans="1:9" ht="14.25" hidden="1" customHeight="1">
      <c r="A87" s="8"/>
      <c r="B87" s="1">
        <f>SUM(B69:B85)-B86</f>
        <v>0</v>
      </c>
      <c r="C87" s="1">
        <f t="shared" ref="C87" si="13">SUM(C69:C85)-C86</f>
        <v>0</v>
      </c>
      <c r="D87" s="1">
        <f t="shared" ref="D87" si="14">SUM(D69:D85)-D86</f>
        <v>0</v>
      </c>
      <c r="E87" s="1">
        <f t="shared" ref="E87" si="15">SUM(E69:E85)-E86</f>
        <v>0</v>
      </c>
      <c r="F87" s="1">
        <f t="shared" ref="F87" si="16">SUM(F69:F85)-F86</f>
        <v>0</v>
      </c>
      <c r="G87" s="1">
        <f t="shared" ref="G87" si="17">SUM(G69:G85)-G86</f>
        <v>0</v>
      </c>
      <c r="H87" s="1">
        <f t="shared" ref="H87" si="18">SUM(H69:H85)-H86</f>
        <v>0</v>
      </c>
    </row>
    <row r="88" spans="1:9" ht="14.25" hidden="1" customHeight="1"/>
    <row r="89" spans="1:9" ht="14.25" hidden="1" customHeight="1">
      <c r="A89" s="7" t="s">
        <v>40</v>
      </c>
      <c r="B89" s="7"/>
      <c r="C89" s="7"/>
      <c r="D89" s="7"/>
      <c r="E89" s="7"/>
      <c r="F89" s="7"/>
      <c r="G89" s="7"/>
      <c r="H89" s="7"/>
      <c r="I89" s="7"/>
    </row>
    <row r="90" spans="1:9" ht="14.25" hidden="1" customHeight="1">
      <c r="A90" s="3"/>
      <c r="B90" s="3" t="s">
        <v>30</v>
      </c>
      <c r="C90" s="3" t="s">
        <v>3</v>
      </c>
      <c r="D90" s="3" t="s">
        <v>4</v>
      </c>
      <c r="E90" s="3" t="s">
        <v>5</v>
      </c>
      <c r="F90" s="3" t="s">
        <v>6</v>
      </c>
      <c r="G90" s="3" t="s">
        <v>7</v>
      </c>
      <c r="H90" s="3" t="s">
        <v>8</v>
      </c>
      <c r="I90" s="3" t="s">
        <v>34</v>
      </c>
    </row>
    <row r="91" spans="1:9" ht="14.25" hidden="1" customHeight="1">
      <c r="A91" s="4" t="s">
        <v>9</v>
      </c>
      <c r="B91" s="3"/>
      <c r="C91" s="3"/>
      <c r="D91" s="3"/>
      <c r="E91" s="3"/>
      <c r="F91" s="3"/>
      <c r="G91" s="3"/>
      <c r="H91" s="3"/>
      <c r="I91" s="3"/>
    </row>
    <row r="92" spans="1:9" ht="14.25" hidden="1" customHeight="1">
      <c r="A92" s="4" t="s">
        <v>10</v>
      </c>
      <c r="B92" s="3"/>
      <c r="C92" s="3">
        <v>0.3</v>
      </c>
      <c r="D92" s="3">
        <v>7.0000000000000007E-2</v>
      </c>
      <c r="E92" s="3">
        <v>0.11</v>
      </c>
      <c r="F92" s="3"/>
      <c r="G92" s="3"/>
      <c r="H92" s="3"/>
      <c r="I92" s="3">
        <v>0.48</v>
      </c>
    </row>
    <row r="93" spans="1:9" ht="14.25" hidden="1" customHeight="1">
      <c r="A93" s="4" t="s">
        <v>11</v>
      </c>
      <c r="B93" s="3"/>
      <c r="C93" s="3"/>
      <c r="D93" s="3"/>
      <c r="E93" s="3"/>
      <c r="F93" s="3"/>
      <c r="G93" s="3"/>
      <c r="H93" s="3"/>
      <c r="I93" s="3"/>
    </row>
    <row r="94" spans="1:9" ht="14.25" hidden="1" customHeight="1">
      <c r="A94" s="4" t="s">
        <v>12</v>
      </c>
      <c r="B94" s="3"/>
      <c r="C94" s="3"/>
      <c r="D94" s="3"/>
      <c r="E94" s="3"/>
      <c r="F94" s="3">
        <v>46319</v>
      </c>
      <c r="G94" s="3"/>
      <c r="H94" s="3"/>
      <c r="I94" s="3">
        <v>46319</v>
      </c>
    </row>
    <row r="95" spans="1:9" ht="14.25" hidden="1" customHeight="1">
      <c r="A95" s="4" t="s">
        <v>13</v>
      </c>
      <c r="B95" s="3"/>
      <c r="C95" s="3"/>
      <c r="D95" s="3"/>
      <c r="E95" s="3"/>
      <c r="F95" s="3">
        <v>8000</v>
      </c>
      <c r="G95" s="3"/>
      <c r="H95" s="3"/>
      <c r="I95" s="3">
        <v>8000</v>
      </c>
    </row>
    <row r="96" spans="1:9" ht="14.25" hidden="1" customHeight="1">
      <c r="A96" s="4" t="s">
        <v>14</v>
      </c>
      <c r="B96" s="3"/>
      <c r="C96" s="3"/>
      <c r="D96" s="3"/>
      <c r="E96" s="3"/>
      <c r="F96" s="3"/>
      <c r="G96" s="3"/>
      <c r="H96" s="3"/>
      <c r="I96" s="3"/>
    </row>
    <row r="97" spans="1:9" ht="14.25" hidden="1" customHeight="1">
      <c r="A97" s="4" t="s">
        <v>15</v>
      </c>
      <c r="B97" s="3"/>
      <c r="C97" s="3">
        <v>33.33</v>
      </c>
      <c r="D97" s="3"/>
      <c r="E97" s="3"/>
      <c r="F97" s="3"/>
      <c r="G97" s="3"/>
      <c r="H97" s="3"/>
      <c r="I97" s="3">
        <v>33.33</v>
      </c>
    </row>
    <row r="98" spans="1:9" ht="14.25" hidden="1" customHeight="1">
      <c r="A98" s="4" t="s">
        <v>16</v>
      </c>
      <c r="B98" s="3"/>
      <c r="C98" s="3"/>
      <c r="D98" s="3"/>
      <c r="E98" s="3"/>
      <c r="F98" s="3">
        <v>500000</v>
      </c>
      <c r="G98" s="3"/>
      <c r="H98" s="3"/>
      <c r="I98" s="3">
        <v>500000</v>
      </c>
    </row>
    <row r="99" spans="1:9" ht="14.25" hidden="1" customHeight="1">
      <c r="A99" s="4" t="s">
        <v>17</v>
      </c>
      <c r="B99" s="3"/>
      <c r="C99" s="3"/>
      <c r="D99" s="3"/>
      <c r="E99" s="3"/>
      <c r="F99" s="3"/>
      <c r="G99" s="3"/>
      <c r="H99" s="3"/>
      <c r="I99" s="3"/>
    </row>
    <row r="100" spans="1:9" ht="14.25" hidden="1" customHeight="1">
      <c r="A100" s="4" t="s">
        <v>19</v>
      </c>
      <c r="B100" s="3"/>
      <c r="C100" s="3"/>
      <c r="D100" s="3"/>
      <c r="E100" s="3"/>
      <c r="F100" s="3"/>
      <c r="G100" s="3"/>
      <c r="H100" s="3"/>
      <c r="I100" s="3"/>
    </row>
    <row r="101" spans="1:9" ht="14.25" hidden="1" customHeight="1">
      <c r="A101" s="4" t="s">
        <v>20</v>
      </c>
      <c r="B101" s="3"/>
      <c r="C101" s="3">
        <v>105872</v>
      </c>
      <c r="D101" s="3"/>
      <c r="E101" s="3"/>
      <c r="F101" s="3"/>
      <c r="G101" s="3"/>
      <c r="H101" s="3"/>
      <c r="I101" s="3">
        <v>105872</v>
      </c>
    </row>
    <row r="102" spans="1:9" ht="14.25" hidden="1" customHeight="1">
      <c r="A102" s="4" t="s">
        <v>22</v>
      </c>
      <c r="B102" s="3"/>
      <c r="C102" s="3"/>
      <c r="D102" s="3"/>
      <c r="E102" s="3"/>
      <c r="F102" s="3"/>
      <c r="G102" s="3"/>
      <c r="H102" s="3"/>
      <c r="I102" s="3"/>
    </row>
    <row r="103" spans="1:9" ht="14.25" hidden="1" customHeight="1">
      <c r="A103" s="4" t="s">
        <v>23</v>
      </c>
      <c r="B103" s="3"/>
      <c r="C103" s="3"/>
      <c r="D103" s="3"/>
      <c r="E103" s="3"/>
      <c r="F103" s="3">
        <v>14800</v>
      </c>
      <c r="G103" s="3"/>
      <c r="H103" s="3"/>
      <c r="I103" s="3">
        <v>14800</v>
      </c>
    </row>
    <row r="104" spans="1:9" ht="14.25" hidden="1" customHeight="1">
      <c r="A104" s="4" t="s">
        <v>24</v>
      </c>
      <c r="B104" s="3"/>
      <c r="C104" s="3"/>
      <c r="D104" s="3"/>
      <c r="E104" s="3"/>
      <c r="F104" s="3"/>
      <c r="G104" s="3"/>
      <c r="H104" s="3"/>
      <c r="I104" s="3"/>
    </row>
    <row r="105" spans="1:9" ht="14.25" hidden="1" customHeight="1">
      <c r="A105" s="4" t="s">
        <v>25</v>
      </c>
      <c r="B105" s="3"/>
      <c r="C105" s="3"/>
      <c r="D105" s="3"/>
      <c r="E105" s="3">
        <v>1040383.19</v>
      </c>
      <c r="F105" s="3"/>
      <c r="G105" s="3"/>
      <c r="H105" s="3"/>
      <c r="I105" s="3">
        <v>1040383.19</v>
      </c>
    </row>
    <row r="106" spans="1:9" ht="14.25" hidden="1" customHeight="1">
      <c r="A106" s="4" t="s">
        <v>26</v>
      </c>
      <c r="B106" s="3"/>
      <c r="C106" s="3"/>
      <c r="D106" s="3"/>
      <c r="E106" s="3"/>
      <c r="F106" s="3"/>
      <c r="G106" s="3"/>
      <c r="H106" s="3"/>
      <c r="I106" s="3"/>
    </row>
    <row r="107" spans="1:9" ht="14.25" hidden="1" customHeight="1">
      <c r="A107" s="4" t="s">
        <v>27</v>
      </c>
      <c r="B107" s="3"/>
      <c r="C107" s="3"/>
      <c r="D107" s="3"/>
      <c r="E107" s="3"/>
      <c r="F107" s="3"/>
      <c r="G107" s="3"/>
      <c r="H107" s="3"/>
      <c r="I107" s="3"/>
    </row>
    <row r="108" spans="1:9" ht="14.25" hidden="1" customHeight="1">
      <c r="A108" s="38" t="s">
        <v>28</v>
      </c>
      <c r="B108" s="36"/>
      <c r="C108" s="36">
        <v>105905.63</v>
      </c>
      <c r="D108" s="36">
        <v>7.0000000000000007E-2</v>
      </c>
      <c r="E108" s="36">
        <v>1040383.3</v>
      </c>
      <c r="F108" s="36">
        <v>569119</v>
      </c>
      <c r="G108" s="36"/>
      <c r="H108" s="36"/>
      <c r="I108" s="1">
        <v>1715408</v>
      </c>
    </row>
    <row r="109" spans="1:9" ht="14.25" hidden="1" customHeight="1">
      <c r="A109" s="39"/>
      <c r="B109" s="1">
        <f>SUM(B91:B107)-B108</f>
        <v>0</v>
      </c>
      <c r="C109" s="1">
        <f t="shared" ref="C109" si="19">SUM(C91:C107)-C108</f>
        <v>0</v>
      </c>
      <c r="D109" s="1">
        <f t="shared" ref="D109" si="20">SUM(D91:D107)-D108</f>
        <v>0</v>
      </c>
      <c r="E109" s="1">
        <f t="shared" ref="E109" si="21">SUM(E91:E107)-E108</f>
        <v>0</v>
      </c>
      <c r="F109" s="1">
        <f t="shared" ref="F109" si="22">SUM(F91:F107)-F108</f>
        <v>0</v>
      </c>
      <c r="G109" s="1">
        <f t="shared" ref="G109" si="23">SUM(G91:G107)-G108</f>
        <v>0</v>
      </c>
      <c r="H109" s="1">
        <f t="shared" ref="H109" si="24">SUM(H91:H107)-H108</f>
        <v>0</v>
      </c>
    </row>
    <row r="110" spans="1:9" ht="14.25" hidden="1" customHeight="1"/>
    <row r="111" spans="1:9" ht="14.25" hidden="1" customHeight="1">
      <c r="A111" s="7" t="s">
        <v>41</v>
      </c>
      <c r="B111" s="7"/>
      <c r="C111" s="7"/>
      <c r="D111" s="7"/>
      <c r="E111" s="7"/>
      <c r="F111" s="7"/>
      <c r="G111" s="7"/>
      <c r="H111" s="7"/>
      <c r="I111" s="7"/>
    </row>
    <row r="112" spans="1:9" ht="14.25" hidden="1" customHeight="1">
      <c r="A112" s="3"/>
      <c r="B112" s="3" t="s">
        <v>30</v>
      </c>
      <c r="C112" s="3" t="s">
        <v>3</v>
      </c>
      <c r="D112" s="3" t="s">
        <v>4</v>
      </c>
      <c r="E112" s="3" t="s">
        <v>5</v>
      </c>
      <c r="F112" s="3" t="s">
        <v>6</v>
      </c>
      <c r="G112" s="3" t="s">
        <v>7</v>
      </c>
      <c r="H112" s="3" t="s">
        <v>8</v>
      </c>
      <c r="I112" s="3" t="s">
        <v>34</v>
      </c>
    </row>
    <row r="113" spans="1:9" ht="14.25" hidden="1" customHeight="1">
      <c r="A113" s="4" t="s">
        <v>9</v>
      </c>
      <c r="B113" s="3"/>
      <c r="C113" s="3">
        <v>3517067.58</v>
      </c>
      <c r="D113" s="3">
        <v>1508050.41</v>
      </c>
      <c r="E113" s="3">
        <v>6275505.9699999997</v>
      </c>
      <c r="F113" s="3">
        <v>582916.27</v>
      </c>
      <c r="G113" s="3"/>
      <c r="H113" s="3">
        <v>4769.43</v>
      </c>
      <c r="I113" s="3">
        <v>11888309.66</v>
      </c>
    </row>
    <row r="114" spans="1:9" ht="14.25" hidden="1" customHeight="1">
      <c r="A114" s="4" t="s">
        <v>10</v>
      </c>
      <c r="B114" s="3"/>
      <c r="C114" s="3">
        <v>2567390.5499999998</v>
      </c>
      <c r="D114" s="3">
        <v>307551.48</v>
      </c>
      <c r="E114" s="3">
        <v>1786231.36</v>
      </c>
      <c r="F114" s="3">
        <v>190520.62</v>
      </c>
      <c r="G114" s="3"/>
      <c r="H114" s="3">
        <v>2862.8</v>
      </c>
      <c r="I114" s="3">
        <v>4854556.8099999996</v>
      </c>
    </row>
    <row r="115" spans="1:9" ht="14.25" hidden="1" customHeight="1">
      <c r="A115" s="4" t="s">
        <v>11</v>
      </c>
      <c r="B115" s="3"/>
      <c r="C115" s="3">
        <v>2863457.95</v>
      </c>
      <c r="D115" s="3">
        <v>664475.43000000005</v>
      </c>
      <c r="E115" s="3">
        <v>5772362.04</v>
      </c>
      <c r="F115" s="3">
        <v>321110.62</v>
      </c>
      <c r="G115" s="3"/>
      <c r="H115" s="3">
        <v>3361.63</v>
      </c>
      <c r="I115" s="3">
        <v>9624767.6699999999</v>
      </c>
    </row>
    <row r="116" spans="1:9" ht="14.25" hidden="1" customHeight="1">
      <c r="A116" s="4" t="s">
        <v>12</v>
      </c>
      <c r="B116" s="3"/>
      <c r="C116" s="3">
        <v>2525782.1</v>
      </c>
      <c r="D116" s="3">
        <v>532828.49</v>
      </c>
      <c r="E116" s="3">
        <v>3016729.44</v>
      </c>
      <c r="F116" s="3">
        <v>399318.09</v>
      </c>
      <c r="G116" s="3"/>
      <c r="H116" s="3">
        <v>36975.69</v>
      </c>
      <c r="I116" s="3">
        <v>6511633.8099999996</v>
      </c>
    </row>
    <row r="117" spans="1:9" ht="14.25" hidden="1" customHeight="1">
      <c r="A117" s="4" t="s">
        <v>13</v>
      </c>
      <c r="B117" s="3"/>
      <c r="C117" s="3">
        <v>2033785.42</v>
      </c>
      <c r="D117" s="3">
        <v>504817.86</v>
      </c>
      <c r="E117" s="3">
        <v>4199923</v>
      </c>
      <c r="F117" s="3">
        <v>327660.09000000003</v>
      </c>
      <c r="G117" s="3"/>
      <c r="H117" s="3">
        <v>1977.94</v>
      </c>
      <c r="I117" s="3">
        <v>7068164.3099999996</v>
      </c>
    </row>
    <row r="118" spans="1:9" ht="14.25" hidden="1" customHeight="1">
      <c r="A118" s="4" t="s">
        <v>14</v>
      </c>
      <c r="B118" s="3"/>
      <c r="C118" s="3">
        <v>957571.5</v>
      </c>
      <c r="D118" s="3">
        <v>101695.91</v>
      </c>
      <c r="E118" s="3">
        <v>529168.81000000006</v>
      </c>
      <c r="F118" s="3">
        <v>39292.15</v>
      </c>
      <c r="G118" s="3"/>
      <c r="H118" s="3">
        <v>419.89</v>
      </c>
      <c r="I118" s="3">
        <v>1628148.26</v>
      </c>
    </row>
    <row r="119" spans="1:9" ht="14.25" hidden="1" customHeight="1">
      <c r="A119" s="4" t="s">
        <v>15</v>
      </c>
      <c r="B119" s="3"/>
      <c r="C119" s="3">
        <v>235722.6</v>
      </c>
      <c r="D119" s="3"/>
      <c r="E119" s="3">
        <v>604500</v>
      </c>
      <c r="F119" s="3"/>
      <c r="G119" s="3"/>
      <c r="H119" s="3"/>
      <c r="I119" s="3">
        <v>840222.6</v>
      </c>
    </row>
    <row r="120" spans="1:9" ht="14.25" hidden="1" customHeight="1">
      <c r="A120" s="4" t="s">
        <v>16</v>
      </c>
      <c r="B120" s="3"/>
      <c r="C120" s="3">
        <v>2815437.71</v>
      </c>
      <c r="D120" s="3">
        <v>511381.39</v>
      </c>
      <c r="E120" s="3">
        <v>4698960.74</v>
      </c>
      <c r="F120" s="3">
        <v>531209.77</v>
      </c>
      <c r="G120" s="3"/>
      <c r="H120" s="3">
        <v>8446.86</v>
      </c>
      <c r="I120" s="3">
        <v>8565436.4700000007</v>
      </c>
    </row>
    <row r="121" spans="1:9" ht="14.25" hidden="1" customHeight="1">
      <c r="A121" s="4" t="s">
        <v>17</v>
      </c>
      <c r="B121" s="3"/>
      <c r="C121" s="3">
        <v>28979843.699999999</v>
      </c>
      <c r="D121" s="3">
        <v>11384180.720000001</v>
      </c>
      <c r="E121" s="3">
        <v>42262109.490000002</v>
      </c>
      <c r="F121" s="3">
        <v>2880533.09</v>
      </c>
      <c r="G121" s="3"/>
      <c r="H121" s="3">
        <v>70011.600000000006</v>
      </c>
      <c r="I121" s="3">
        <v>85576678.599999994</v>
      </c>
    </row>
    <row r="122" spans="1:9" ht="14.25" hidden="1" customHeight="1">
      <c r="A122" s="4" t="s">
        <v>19</v>
      </c>
      <c r="B122" s="3"/>
      <c r="C122" s="3">
        <v>2317815.79</v>
      </c>
      <c r="D122" s="3">
        <v>432608.13</v>
      </c>
      <c r="E122" s="3">
        <v>9876214.5600000005</v>
      </c>
      <c r="F122" s="3">
        <v>1218496.47</v>
      </c>
      <c r="G122" s="3"/>
      <c r="H122" s="3">
        <v>12967.81</v>
      </c>
      <c r="I122" s="3">
        <v>13858102.76</v>
      </c>
    </row>
    <row r="123" spans="1:9" ht="14.25" hidden="1" customHeight="1">
      <c r="A123" s="4" t="s">
        <v>20</v>
      </c>
      <c r="B123" s="3"/>
      <c r="C123" s="3">
        <v>2668926.8199999998</v>
      </c>
      <c r="D123" s="3">
        <v>335540.08</v>
      </c>
      <c r="E123" s="3">
        <v>2102666.91</v>
      </c>
      <c r="F123" s="3">
        <v>221115.28</v>
      </c>
      <c r="G123" s="3"/>
      <c r="H123" s="3">
        <v>1541.42</v>
      </c>
      <c r="I123" s="3">
        <v>5329790.51</v>
      </c>
    </row>
    <row r="124" spans="1:9" ht="14.25" hidden="1" customHeight="1">
      <c r="A124" s="4" t="s">
        <v>22</v>
      </c>
      <c r="B124" s="3"/>
      <c r="C124" s="3">
        <v>793313.1</v>
      </c>
      <c r="D124" s="3">
        <v>224115.55</v>
      </c>
      <c r="E124" s="3">
        <v>492188.47</v>
      </c>
      <c r="F124" s="3">
        <v>37420.97</v>
      </c>
      <c r="G124" s="3"/>
      <c r="H124" s="3">
        <v>958.54</v>
      </c>
      <c r="I124" s="3">
        <v>1547996.63</v>
      </c>
    </row>
    <row r="125" spans="1:9" ht="14.25" hidden="1" customHeight="1">
      <c r="A125" s="4" t="s">
        <v>23</v>
      </c>
      <c r="B125" s="3"/>
      <c r="C125" s="3">
        <v>16606739.07</v>
      </c>
      <c r="D125" s="3">
        <v>2003336.72</v>
      </c>
      <c r="E125" s="3">
        <v>6502187.0199999996</v>
      </c>
      <c r="F125" s="3">
        <v>344814.89</v>
      </c>
      <c r="G125" s="3"/>
      <c r="H125" s="3">
        <v>5720.66</v>
      </c>
      <c r="I125" s="3">
        <v>25462798.359999999</v>
      </c>
    </row>
    <row r="126" spans="1:9" ht="14.25" hidden="1" customHeight="1">
      <c r="A126" s="4" t="s">
        <v>24</v>
      </c>
      <c r="B126" s="3"/>
      <c r="C126" s="3">
        <v>2526649.75</v>
      </c>
      <c r="D126" s="3">
        <v>340494.78</v>
      </c>
      <c r="E126" s="3">
        <v>2531619.3199999998</v>
      </c>
      <c r="F126" s="3">
        <v>484001.94</v>
      </c>
      <c r="G126" s="3"/>
      <c r="H126" s="3">
        <v>4295.68</v>
      </c>
      <c r="I126" s="3">
        <v>5887061.4699999997</v>
      </c>
    </row>
    <row r="127" spans="1:9" ht="14.25" hidden="1" customHeight="1">
      <c r="A127" s="4" t="s">
        <v>25</v>
      </c>
      <c r="B127" s="3"/>
      <c r="C127" s="3">
        <v>5289093.4000000004</v>
      </c>
      <c r="D127" s="3">
        <v>840032.58</v>
      </c>
      <c r="E127" s="3">
        <v>4673466</v>
      </c>
      <c r="F127" s="3">
        <v>530019.97</v>
      </c>
      <c r="G127" s="3"/>
      <c r="H127" s="3">
        <v>4169.8500000000004</v>
      </c>
      <c r="I127" s="3">
        <v>11336781.800000001</v>
      </c>
    </row>
    <row r="128" spans="1:9" ht="14.25" hidden="1" customHeight="1">
      <c r="A128" s="4" t="s">
        <v>26</v>
      </c>
      <c r="B128" s="3"/>
      <c r="C128" s="3">
        <v>6879598.3099999996</v>
      </c>
      <c r="D128" s="3">
        <v>397443.87</v>
      </c>
      <c r="E128" s="3">
        <v>3203831.11</v>
      </c>
      <c r="F128" s="3">
        <v>1298862.05</v>
      </c>
      <c r="G128" s="3"/>
      <c r="H128" s="3">
        <v>3506.07</v>
      </c>
      <c r="I128" s="3">
        <v>11783241.41</v>
      </c>
    </row>
    <row r="129" spans="1:9" ht="14.25" hidden="1" customHeight="1">
      <c r="A129" s="4" t="s">
        <v>27</v>
      </c>
      <c r="B129" s="3"/>
      <c r="C129" s="3">
        <v>4240535.3099999996</v>
      </c>
      <c r="D129" s="3">
        <v>1428844.02</v>
      </c>
      <c r="E129" s="3">
        <v>2646873.06</v>
      </c>
      <c r="F129" s="3">
        <v>729621.36</v>
      </c>
      <c r="G129" s="3"/>
      <c r="H129" s="3">
        <v>17669.18</v>
      </c>
      <c r="I129" s="3">
        <v>9063542.9299999997</v>
      </c>
    </row>
    <row r="130" spans="1:9" ht="14.25" hidden="1" customHeight="1">
      <c r="A130" s="36" t="s">
        <v>28</v>
      </c>
      <c r="B130" s="36"/>
      <c r="C130" s="36">
        <v>87818730.659999996</v>
      </c>
      <c r="D130" s="36">
        <v>21517397.420000002</v>
      </c>
      <c r="E130" s="36">
        <v>101174537.3</v>
      </c>
      <c r="F130" s="36">
        <v>10136913.630000001</v>
      </c>
      <c r="G130" s="36"/>
      <c r="H130" s="36">
        <v>179655.05</v>
      </c>
      <c r="I130" s="1">
        <v>220827234.06</v>
      </c>
    </row>
    <row r="131" spans="1:9" ht="14.25" hidden="1" customHeight="1">
      <c r="A131" s="7"/>
      <c r="B131" s="1">
        <f>SUM(B113:B129)-B130</f>
        <v>0</v>
      </c>
      <c r="C131" s="1">
        <f t="shared" ref="C131" si="25">SUM(C113:C129)-C130</f>
        <v>0</v>
      </c>
      <c r="D131" s="1">
        <f t="shared" ref="D131" si="26">SUM(D113:D129)-D130</f>
        <v>0</v>
      </c>
      <c r="E131" s="1">
        <f t="shared" ref="E131" si="27">SUM(E113:E129)-E130</f>
        <v>0</v>
      </c>
      <c r="F131" s="1">
        <f t="shared" ref="F131" si="28">SUM(F113:F129)-F130</f>
        <v>0</v>
      </c>
      <c r="G131" s="1">
        <f t="shared" ref="G131" si="29">SUM(G113:G129)-G130</f>
        <v>0</v>
      </c>
      <c r="H131" s="1">
        <f t="shared" ref="H131" si="30">SUM(H113:H129)-H130</f>
        <v>0</v>
      </c>
      <c r="I131" s="7">
        <f>I130-H130</f>
        <v>220647579.00999999</v>
      </c>
    </row>
    <row r="132" spans="1:9" ht="14.25" hidden="1" customHeight="1"/>
    <row r="133" spans="1:9" ht="14.25" hidden="1" customHeight="1"/>
    <row r="134" spans="1:9" ht="14.25" hidden="1" customHeight="1"/>
    <row r="135" spans="1:9" ht="14.25" hidden="1" customHeight="1">
      <c r="A135" s="7" t="s">
        <v>42</v>
      </c>
      <c r="B135" s="7"/>
      <c r="C135" s="7"/>
      <c r="D135" s="7"/>
      <c r="E135" s="7"/>
      <c r="F135" s="7"/>
      <c r="G135" s="7"/>
      <c r="H135" s="7"/>
      <c r="I135" s="7"/>
    </row>
    <row r="136" spans="1:9" ht="14.25" hidden="1" customHeight="1">
      <c r="A136" s="7"/>
      <c r="B136" s="3" t="s">
        <v>43</v>
      </c>
      <c r="C136" s="3" t="s">
        <v>44</v>
      </c>
      <c r="D136" s="3"/>
      <c r="E136" s="3"/>
      <c r="F136" s="3"/>
      <c r="G136" s="3"/>
      <c r="H136" s="3" t="s">
        <v>45</v>
      </c>
      <c r="I136" s="7"/>
    </row>
    <row r="137" spans="1:9" ht="14.25" hidden="1" customHeight="1">
      <c r="A137" s="7"/>
      <c r="B137" s="4" t="s">
        <v>46</v>
      </c>
      <c r="C137" s="3" t="s">
        <v>35</v>
      </c>
      <c r="D137" s="3" t="s">
        <v>38</v>
      </c>
      <c r="E137" s="3" t="s">
        <v>47</v>
      </c>
      <c r="F137" s="3" t="s">
        <v>48</v>
      </c>
      <c r="G137" s="3" t="s">
        <v>41</v>
      </c>
      <c r="H137" s="3" t="s">
        <v>49</v>
      </c>
      <c r="I137" s="7"/>
    </row>
    <row r="138" spans="1:9" ht="14.25" hidden="1" customHeight="1">
      <c r="A138" s="7"/>
      <c r="B138" s="4">
        <f>扣除合约期!B22</f>
        <v>33384958.940000001</v>
      </c>
      <c r="C138" s="3">
        <f>B42</f>
        <v>10388276.43</v>
      </c>
      <c r="D138" s="3">
        <f>B64</f>
        <v>0</v>
      </c>
      <c r="E138" s="3">
        <f>B86</f>
        <v>22996682.510000002</v>
      </c>
      <c r="F138" s="3">
        <f>B108</f>
        <v>0</v>
      </c>
      <c r="G138" s="10">
        <f>B130</f>
        <v>0</v>
      </c>
      <c r="H138" s="11">
        <f>B138-C138-D138-E138-F138-G138</f>
        <v>0</v>
      </c>
      <c r="I138" s="7" t="s">
        <v>50</v>
      </c>
    </row>
    <row r="139" spans="1:9" ht="14.25" hidden="1" customHeight="1"/>
    <row r="140" spans="1:9" ht="14.25" hidden="1" customHeight="1"/>
    <row r="141" spans="1:9" ht="14.25" hidden="1" customHeight="1">
      <c r="A141" s="7"/>
      <c r="B141" s="3" t="s">
        <v>51</v>
      </c>
      <c r="C141" s="3" t="s">
        <v>52</v>
      </c>
      <c r="D141" s="3"/>
      <c r="E141" s="3"/>
      <c r="F141" s="3"/>
      <c r="G141" s="3"/>
      <c r="H141" s="3" t="s">
        <v>45</v>
      </c>
      <c r="I141" s="7"/>
    </row>
    <row r="142" spans="1:9" ht="14.25" hidden="1" customHeight="1">
      <c r="A142" s="7"/>
      <c r="B142" s="4" t="s">
        <v>34</v>
      </c>
      <c r="C142" s="3" t="s">
        <v>35</v>
      </c>
      <c r="D142" s="3" t="s">
        <v>38</v>
      </c>
      <c r="E142" s="3" t="s">
        <v>47</v>
      </c>
      <c r="F142" s="3" t="s">
        <v>48</v>
      </c>
      <c r="G142" s="3" t="s">
        <v>41</v>
      </c>
      <c r="H142" s="3" t="s">
        <v>49</v>
      </c>
      <c r="I142" s="7"/>
    </row>
    <row r="143" spans="1:9" ht="14.25" hidden="1" customHeight="1">
      <c r="A143" s="7"/>
      <c r="B143" s="4">
        <f>扣除合约期!I22</f>
        <v>303642378.87</v>
      </c>
      <c r="C143" s="3">
        <f>I42</f>
        <v>56793944.380000003</v>
      </c>
      <c r="D143" s="3">
        <f>I64</f>
        <v>72262.84</v>
      </c>
      <c r="E143" s="3">
        <f>I86</f>
        <v>24233529.59</v>
      </c>
      <c r="F143" s="3">
        <f>I108</f>
        <v>1715408</v>
      </c>
      <c r="G143" s="3">
        <f>I130</f>
        <v>220827234.06</v>
      </c>
      <c r="H143" s="3">
        <f>B143-C143-D143-E143-F143-G143</f>
        <v>0</v>
      </c>
      <c r="I143" s="7"/>
    </row>
    <row r="144" spans="1:9" ht="14.25" hidden="1" customHeight="1"/>
    <row r="145" spans="1:10" ht="14.25" hidden="1" customHeight="1"/>
    <row r="146" spans="1:10" ht="14.25" hidden="1" customHeight="1"/>
    <row r="147" spans="1:10" ht="14.25" hidden="1" customHeight="1">
      <c r="A147" s="7"/>
      <c r="B147" s="7" t="s">
        <v>30</v>
      </c>
      <c r="C147" s="7" t="s">
        <v>3</v>
      </c>
      <c r="D147" s="7" t="s">
        <v>4</v>
      </c>
      <c r="E147" s="7" t="s">
        <v>5</v>
      </c>
      <c r="F147" s="7" t="s">
        <v>6</v>
      </c>
      <c r="G147" s="7" t="s">
        <v>7</v>
      </c>
      <c r="H147" s="7" t="s">
        <v>8</v>
      </c>
      <c r="I147" s="7" t="s">
        <v>34</v>
      </c>
    </row>
    <row r="148" spans="1:10" ht="14.25" hidden="1" customHeight="1">
      <c r="A148" s="7" t="s">
        <v>53</v>
      </c>
      <c r="B148" s="7">
        <f>扣除合约期!B22</f>
        <v>33384958.940000001</v>
      </c>
      <c r="C148" s="7">
        <f>扣除合约期!C22</f>
        <v>107461307.79000001</v>
      </c>
      <c r="D148" s="7">
        <f>扣除合约期!D22</f>
        <v>25028520.300000001</v>
      </c>
      <c r="E148" s="7">
        <f>扣除合约期!E22</f>
        <v>126395990.42</v>
      </c>
      <c r="F148" s="7">
        <f>扣除合约期!F22</f>
        <v>10716956.35</v>
      </c>
      <c r="G148" s="7">
        <f>扣除合约期!G22</f>
        <v>0</v>
      </c>
      <c r="H148" s="7">
        <f>扣除合约期!H22</f>
        <v>654645.06999999995</v>
      </c>
      <c r="I148" s="7">
        <f>扣除合约期!I22</f>
        <v>303642378.87</v>
      </c>
      <c r="J148" s="13">
        <f t="shared" ref="J148:J154" si="31">I148-B148-C148-D148-E148-F148-G148-H148</f>
        <v>-2.7590431272983551E-8</v>
      </c>
    </row>
    <row r="149" spans="1:10" ht="14.25" hidden="1" customHeight="1">
      <c r="A149" s="7" t="s">
        <v>35</v>
      </c>
      <c r="B149" s="7">
        <f t="shared" ref="B149:I149" si="32">B42</f>
        <v>10388276.43</v>
      </c>
      <c r="C149" s="7">
        <f t="shared" si="32"/>
        <v>19449541.18</v>
      </c>
      <c r="D149" s="7">
        <f t="shared" si="32"/>
        <v>3331976.94</v>
      </c>
      <c r="E149" s="7">
        <f t="shared" si="32"/>
        <v>23149159.809999999</v>
      </c>
      <c r="F149" s="7">
        <f t="shared" si="32"/>
        <v>0</v>
      </c>
      <c r="G149" s="7">
        <f t="shared" si="32"/>
        <v>0</v>
      </c>
      <c r="H149" s="7">
        <f t="shared" si="32"/>
        <v>474990.02</v>
      </c>
      <c r="I149" s="7">
        <f t="shared" si="32"/>
        <v>56793944.380000003</v>
      </c>
      <c r="J149" s="13">
        <f t="shared" si="31"/>
        <v>3.2596290111541748E-9</v>
      </c>
    </row>
    <row r="150" spans="1:10" ht="14.25" hidden="1" customHeight="1">
      <c r="A150" s="7" t="s">
        <v>38</v>
      </c>
      <c r="B150" s="7">
        <f t="shared" ref="B150:I150" si="33">B64</f>
        <v>0</v>
      </c>
      <c r="C150" s="7">
        <f t="shared" si="33"/>
        <v>8229.81</v>
      </c>
      <c r="D150" s="7">
        <f t="shared" si="33"/>
        <v>18291.099999999999</v>
      </c>
      <c r="E150" s="7">
        <f t="shared" si="33"/>
        <v>45741.93</v>
      </c>
      <c r="F150" s="7">
        <f t="shared" si="33"/>
        <v>0</v>
      </c>
      <c r="G150" s="7">
        <f t="shared" si="33"/>
        <v>0</v>
      </c>
      <c r="H150" s="7">
        <f t="shared" si="33"/>
        <v>0</v>
      </c>
      <c r="I150" s="7">
        <f t="shared" si="33"/>
        <v>72262.84</v>
      </c>
      <c r="J150" s="13">
        <f t="shared" si="31"/>
        <v>0</v>
      </c>
    </row>
    <row r="151" spans="1:10" ht="14.25" hidden="1" customHeight="1">
      <c r="A151" s="7" t="s">
        <v>47</v>
      </c>
      <c r="B151" s="7">
        <f t="shared" ref="B151:I151" si="34">B86</f>
        <v>22996682.510000002</v>
      </c>
      <c r="C151" s="7">
        <f t="shared" si="34"/>
        <v>78900.509999999995</v>
      </c>
      <c r="D151" s="7">
        <f t="shared" si="34"/>
        <v>160854.76999999999</v>
      </c>
      <c r="E151" s="7">
        <f t="shared" si="34"/>
        <v>986168.08</v>
      </c>
      <c r="F151" s="7">
        <f t="shared" si="34"/>
        <v>10923.72</v>
      </c>
      <c r="G151" s="7">
        <f t="shared" si="34"/>
        <v>0</v>
      </c>
      <c r="H151" s="7">
        <f t="shared" si="34"/>
        <v>0</v>
      </c>
      <c r="I151" s="7">
        <f t="shared" si="34"/>
        <v>24233529.59</v>
      </c>
      <c r="J151" s="13">
        <f t="shared" si="31"/>
        <v>-1.7735146684572101E-9</v>
      </c>
    </row>
    <row r="152" spans="1:10" ht="14.25" hidden="1" customHeight="1">
      <c r="A152" s="7" t="s">
        <v>48</v>
      </c>
      <c r="B152" s="7">
        <f t="shared" ref="B152:I152" si="35">B108</f>
        <v>0</v>
      </c>
      <c r="C152" s="7">
        <f t="shared" si="35"/>
        <v>105905.63</v>
      </c>
      <c r="D152" s="7">
        <f t="shared" si="35"/>
        <v>7.0000000000000007E-2</v>
      </c>
      <c r="E152" s="7">
        <f t="shared" si="35"/>
        <v>1040383.3</v>
      </c>
      <c r="F152" s="7">
        <f t="shared" si="35"/>
        <v>569119</v>
      </c>
      <c r="G152" s="7">
        <f t="shared" si="35"/>
        <v>0</v>
      </c>
      <c r="H152" s="7">
        <f t="shared" si="35"/>
        <v>0</v>
      </c>
      <c r="I152" s="7">
        <f t="shared" si="35"/>
        <v>1715408</v>
      </c>
      <c r="J152" s="13">
        <f t="shared" si="31"/>
        <v>0</v>
      </c>
    </row>
    <row r="153" spans="1:10" ht="14.25" hidden="1" customHeight="1">
      <c r="A153" s="7" t="s">
        <v>41</v>
      </c>
      <c r="B153" s="7">
        <f t="shared" ref="B153:I153" si="36">B130</f>
        <v>0</v>
      </c>
      <c r="C153" s="7">
        <f t="shared" si="36"/>
        <v>87818730.659999996</v>
      </c>
      <c r="D153" s="7">
        <f t="shared" si="36"/>
        <v>21517397.420000002</v>
      </c>
      <c r="E153" s="7">
        <f t="shared" si="36"/>
        <v>101174537.3</v>
      </c>
      <c r="F153" s="7">
        <f t="shared" si="36"/>
        <v>10136913.630000001</v>
      </c>
      <c r="G153" s="7">
        <f t="shared" si="36"/>
        <v>0</v>
      </c>
      <c r="H153" s="7">
        <f t="shared" si="36"/>
        <v>179655.05</v>
      </c>
      <c r="I153" s="7">
        <f t="shared" si="36"/>
        <v>220827234.06</v>
      </c>
      <c r="J153" s="13">
        <f t="shared" si="31"/>
        <v>6.3446350395679474E-9</v>
      </c>
    </row>
    <row r="154" spans="1:10" ht="14.25" hidden="1" customHeight="1">
      <c r="A154" s="7" t="s">
        <v>54</v>
      </c>
      <c r="B154" s="12">
        <f t="shared" ref="B154:I154" si="37">B148-B149-B150-B151-B152-B153</f>
        <v>0</v>
      </c>
      <c r="C154" s="12">
        <f t="shared" si="37"/>
        <v>0</v>
      </c>
      <c r="D154" s="12">
        <f t="shared" si="37"/>
        <v>0</v>
      </c>
      <c r="E154" s="12">
        <f t="shared" si="37"/>
        <v>0</v>
      </c>
      <c r="F154" s="12">
        <f t="shared" si="37"/>
        <v>0</v>
      </c>
      <c r="G154" s="12">
        <f t="shared" si="37"/>
        <v>0</v>
      </c>
      <c r="H154" s="12">
        <f t="shared" si="37"/>
        <v>0</v>
      </c>
      <c r="I154" s="12">
        <f t="shared" si="37"/>
        <v>0</v>
      </c>
      <c r="J154" s="13">
        <f t="shared" si="31"/>
        <v>0</v>
      </c>
    </row>
    <row r="155" spans="1:10" ht="14.25" hidden="1" customHeight="1"/>
    <row r="156" spans="1:10" ht="14.25" hidden="1" customHeight="1"/>
    <row r="157" spans="1:10" ht="14.25" hidden="1" customHeight="1"/>
    <row r="158" spans="1:10" ht="14.25" customHeight="1">
      <c r="A158" s="43" t="s">
        <v>55</v>
      </c>
      <c r="B158" s="7"/>
      <c r="C158" s="7"/>
      <c r="D158" s="7"/>
      <c r="E158" s="7"/>
      <c r="F158" s="7"/>
      <c r="G158" s="7"/>
      <c r="H158" s="7"/>
      <c r="I158" s="7"/>
    </row>
    <row r="159" spans="1:10" ht="14.25" customHeight="1">
      <c r="A159" s="3"/>
      <c r="B159" s="3" t="s">
        <v>30</v>
      </c>
      <c r="C159" s="3" t="s">
        <v>3</v>
      </c>
      <c r="D159" s="3" t="s">
        <v>4</v>
      </c>
      <c r="E159" s="3" t="s">
        <v>5</v>
      </c>
      <c r="F159" s="3" t="s">
        <v>6</v>
      </c>
      <c r="G159" s="3" t="s">
        <v>7</v>
      </c>
      <c r="H159" s="3" t="s">
        <v>8</v>
      </c>
      <c r="I159" s="37" t="s">
        <v>34</v>
      </c>
    </row>
    <row r="160" spans="1:10" ht="14.25" customHeight="1">
      <c r="A160" s="4" t="s">
        <v>9</v>
      </c>
      <c r="B160" s="3"/>
      <c r="C160" s="3">
        <v>3517067.58</v>
      </c>
      <c r="D160" s="3">
        <v>1508050.41</v>
      </c>
      <c r="E160" s="3">
        <v>6275505.9699999997</v>
      </c>
      <c r="F160" s="3">
        <v>582916.27</v>
      </c>
      <c r="G160" s="3"/>
      <c r="H160" s="3">
        <v>4769.43</v>
      </c>
      <c r="I160" s="37">
        <v>11888309.66</v>
      </c>
    </row>
    <row r="161" spans="1:10" ht="14.25" customHeight="1">
      <c r="A161" s="4" t="s">
        <v>10</v>
      </c>
      <c r="B161" s="3">
        <v>2735.24</v>
      </c>
      <c r="C161" s="3">
        <v>2567390.5499999998</v>
      </c>
      <c r="D161" s="3">
        <v>307551.48</v>
      </c>
      <c r="E161" s="3">
        <v>1786231.36</v>
      </c>
      <c r="F161" s="3">
        <v>190520.62</v>
      </c>
      <c r="G161" s="3"/>
      <c r="H161" s="3">
        <v>2862.8</v>
      </c>
      <c r="I161" s="37">
        <v>4857292.05</v>
      </c>
    </row>
    <row r="162" spans="1:10" ht="14.25" customHeight="1">
      <c r="A162" s="4" t="s">
        <v>11</v>
      </c>
      <c r="B162" s="3">
        <v>80</v>
      </c>
      <c r="C162" s="3">
        <v>2863470.16</v>
      </c>
      <c r="D162" s="3">
        <v>664475.43000000005</v>
      </c>
      <c r="E162" s="3">
        <v>5772362.04</v>
      </c>
      <c r="F162" s="3">
        <v>321110.62</v>
      </c>
      <c r="G162" s="3"/>
      <c r="H162" s="3">
        <v>3361.63</v>
      </c>
      <c r="I162" s="37">
        <v>9624859.8800000008</v>
      </c>
    </row>
    <row r="163" spans="1:10" ht="14.25" customHeight="1">
      <c r="A163" s="4" t="s">
        <v>12</v>
      </c>
      <c r="B163" s="3">
        <v>1200</v>
      </c>
      <c r="C163" s="3">
        <v>2525782.1</v>
      </c>
      <c r="D163" s="3">
        <v>532828.49</v>
      </c>
      <c r="E163" s="3">
        <v>3016729.44</v>
      </c>
      <c r="F163" s="3">
        <v>399318.09</v>
      </c>
      <c r="G163" s="3"/>
      <c r="H163" s="3">
        <v>36975.69</v>
      </c>
      <c r="I163" s="40">
        <v>6512833.8099999996</v>
      </c>
    </row>
    <row r="164" spans="1:10" ht="14.25" customHeight="1">
      <c r="A164" s="4" t="s">
        <v>13</v>
      </c>
      <c r="B164" s="3">
        <v>250720.32</v>
      </c>
      <c r="C164" s="3">
        <v>2033785.42</v>
      </c>
      <c r="D164" s="3">
        <v>504817.86</v>
      </c>
      <c r="E164" s="3">
        <v>4199923</v>
      </c>
      <c r="F164" s="3">
        <v>327660.09000000003</v>
      </c>
      <c r="G164" s="3"/>
      <c r="H164" s="3">
        <v>1977.94</v>
      </c>
      <c r="I164" s="37">
        <v>7318884.6299999999</v>
      </c>
    </row>
    <row r="165" spans="1:10" ht="14.25" customHeight="1">
      <c r="A165" s="4" t="s">
        <v>14</v>
      </c>
      <c r="B165" s="3"/>
      <c r="C165" s="3">
        <v>957571.5</v>
      </c>
      <c r="D165" s="3">
        <v>101695.91</v>
      </c>
      <c r="E165" s="3">
        <v>529168.81000000006</v>
      </c>
      <c r="F165" s="3">
        <v>39292.15</v>
      </c>
      <c r="G165" s="3"/>
      <c r="H165" s="3">
        <v>419.89</v>
      </c>
      <c r="I165" s="37">
        <v>1628148.26</v>
      </c>
    </row>
    <row r="166" spans="1:10" ht="14.25" customHeight="1">
      <c r="A166" s="4" t="s">
        <v>15</v>
      </c>
      <c r="B166" s="3"/>
      <c r="C166" s="3">
        <v>235722.6</v>
      </c>
      <c r="D166" s="3"/>
      <c r="E166" s="3">
        <v>604500</v>
      </c>
      <c r="F166" s="3"/>
      <c r="G166" s="3"/>
      <c r="H166" s="3"/>
      <c r="I166" s="37">
        <v>840222.6</v>
      </c>
    </row>
    <row r="167" spans="1:10" ht="14.25" customHeight="1">
      <c r="A167" s="4" t="s">
        <v>16</v>
      </c>
      <c r="B167" s="3">
        <v>5485109</v>
      </c>
      <c r="C167" s="3">
        <v>2815460.71</v>
      </c>
      <c r="D167" s="3">
        <v>668478.39</v>
      </c>
      <c r="E167" s="3">
        <v>5365507.45</v>
      </c>
      <c r="F167" s="3">
        <v>531232.77</v>
      </c>
      <c r="G167" s="3"/>
      <c r="H167" s="3">
        <v>8446.86</v>
      </c>
      <c r="I167" s="37">
        <v>14874235.18</v>
      </c>
    </row>
    <row r="168" spans="1:10" ht="14.25" customHeight="1">
      <c r="A168" s="4" t="s">
        <v>17</v>
      </c>
      <c r="B168" s="3">
        <v>10155038.869999999</v>
      </c>
      <c r="C168" s="3">
        <v>29057705</v>
      </c>
      <c r="D168" s="3">
        <v>11387430.720000001</v>
      </c>
      <c r="E168" s="3">
        <v>42550965.909999996</v>
      </c>
      <c r="F168" s="3">
        <v>2885529.09</v>
      </c>
      <c r="G168" s="3"/>
      <c r="H168" s="3">
        <v>70011.600000000006</v>
      </c>
      <c r="I168" s="37">
        <v>96106681.189999998</v>
      </c>
      <c r="J168" s="1">
        <f>I168-H168</f>
        <v>96036669.590000004</v>
      </c>
    </row>
    <row r="169" spans="1:10" ht="14.25" customHeight="1">
      <c r="A169" s="4" t="s">
        <v>19</v>
      </c>
      <c r="B169" s="3"/>
      <c r="C169" s="3">
        <v>2317815.79</v>
      </c>
      <c r="D169" s="3">
        <v>432608.13</v>
      </c>
      <c r="E169" s="3">
        <v>9876214.5600000005</v>
      </c>
      <c r="F169" s="3">
        <v>1218496.47</v>
      </c>
      <c r="G169" s="3"/>
      <c r="H169" s="3">
        <v>12967.81</v>
      </c>
      <c r="I169" s="37">
        <v>13858102.76</v>
      </c>
    </row>
    <row r="170" spans="1:10" ht="14.25" customHeight="1">
      <c r="A170" s="4" t="s">
        <v>20</v>
      </c>
      <c r="B170" s="3">
        <v>4617024.38</v>
      </c>
      <c r="C170" s="3">
        <v>2668926.8199999998</v>
      </c>
      <c r="D170" s="3">
        <v>335540.08</v>
      </c>
      <c r="E170" s="3">
        <v>2102666.91</v>
      </c>
      <c r="F170" s="3">
        <v>221115.28</v>
      </c>
      <c r="G170" s="3"/>
      <c r="H170" s="3">
        <v>1541.42</v>
      </c>
      <c r="I170" s="37">
        <v>9946814.8900000006</v>
      </c>
    </row>
    <row r="171" spans="1:10" ht="14.25" customHeight="1">
      <c r="A171" s="4" t="s">
        <v>22</v>
      </c>
      <c r="B171" s="3">
        <v>140975</v>
      </c>
      <c r="C171" s="3">
        <v>793313.1</v>
      </c>
      <c r="D171" s="3">
        <v>224115.55</v>
      </c>
      <c r="E171" s="3">
        <v>492188.47</v>
      </c>
      <c r="F171" s="3">
        <v>37420.97</v>
      </c>
      <c r="G171" s="3"/>
      <c r="H171" s="3">
        <v>958.54</v>
      </c>
      <c r="I171" s="37">
        <v>1688971.63</v>
      </c>
    </row>
    <row r="172" spans="1:10" ht="14.25" customHeight="1">
      <c r="A172" s="4" t="s">
        <v>23</v>
      </c>
      <c r="B172" s="3">
        <v>2217611.79</v>
      </c>
      <c r="C172" s="3">
        <v>16607743.07</v>
      </c>
      <c r="D172" s="3">
        <v>2003844.49</v>
      </c>
      <c r="E172" s="3">
        <v>6532951.9699999997</v>
      </c>
      <c r="F172" s="3">
        <v>350719.61</v>
      </c>
      <c r="G172" s="3"/>
      <c r="H172" s="3">
        <v>5720.66</v>
      </c>
      <c r="I172" s="37">
        <v>27718591.59</v>
      </c>
    </row>
    <row r="173" spans="1:10" ht="14.25" customHeight="1">
      <c r="A173" s="4" t="s">
        <v>24</v>
      </c>
      <c r="B173" s="3">
        <v>7611.07</v>
      </c>
      <c r="C173" s="3">
        <v>2526649.75</v>
      </c>
      <c r="D173" s="3">
        <v>340494.78</v>
      </c>
      <c r="E173" s="3">
        <v>2531619.3199999998</v>
      </c>
      <c r="F173" s="3">
        <v>484001.94</v>
      </c>
      <c r="G173" s="3"/>
      <c r="H173" s="3">
        <v>4295.68</v>
      </c>
      <c r="I173" s="37">
        <v>5894672.54</v>
      </c>
    </row>
    <row r="174" spans="1:10" ht="14.25" customHeight="1">
      <c r="A174" s="4" t="s">
        <v>25</v>
      </c>
      <c r="B174" s="3">
        <v>7601.5</v>
      </c>
      <c r="C174" s="3">
        <v>5289093.4000000004</v>
      </c>
      <c r="D174" s="3">
        <v>840032.58</v>
      </c>
      <c r="E174" s="3">
        <v>4673466</v>
      </c>
      <c r="F174" s="3">
        <v>530019.97</v>
      </c>
      <c r="G174" s="3"/>
      <c r="H174" s="3">
        <v>4169.8500000000004</v>
      </c>
      <c r="I174" s="37">
        <v>11344383.300000001</v>
      </c>
    </row>
    <row r="175" spans="1:10" ht="14.25" customHeight="1">
      <c r="A175" s="4" t="s">
        <v>26</v>
      </c>
      <c r="B175" s="3">
        <v>50961.24</v>
      </c>
      <c r="C175" s="3">
        <v>6879598.3099999996</v>
      </c>
      <c r="D175" s="3">
        <v>397443.87</v>
      </c>
      <c r="E175" s="3">
        <v>3203831.11</v>
      </c>
      <c r="F175" s="3">
        <v>1298862.05</v>
      </c>
      <c r="G175" s="3"/>
      <c r="H175" s="3">
        <v>3506.07</v>
      </c>
      <c r="I175" s="37">
        <v>11834202.65</v>
      </c>
    </row>
    <row r="176" spans="1:10" ht="14.25" customHeight="1">
      <c r="A176" s="4" t="s">
        <v>27</v>
      </c>
      <c r="B176" s="3">
        <v>60014.1</v>
      </c>
      <c r="C176" s="3">
        <v>4240535.3099999996</v>
      </c>
      <c r="D176" s="3">
        <v>1428844.02</v>
      </c>
      <c r="E176" s="3">
        <v>2646873.06</v>
      </c>
      <c r="F176" s="3">
        <v>729621.36</v>
      </c>
      <c r="G176" s="3"/>
      <c r="H176" s="3">
        <v>17669.18</v>
      </c>
      <c r="I176" s="37">
        <v>9123557.0299999993</v>
      </c>
    </row>
    <row r="177" spans="1:10" ht="14.25" customHeight="1">
      <c r="A177" s="36" t="s">
        <v>28</v>
      </c>
      <c r="B177" s="36">
        <v>22996682.510000002</v>
      </c>
      <c r="C177" s="36">
        <v>87897631.170000002</v>
      </c>
      <c r="D177" s="36">
        <v>21678252.190000001</v>
      </c>
      <c r="E177" s="36">
        <v>102160705.38</v>
      </c>
      <c r="F177" s="36">
        <v>10147837.35</v>
      </c>
      <c r="G177" s="36"/>
      <c r="H177" s="36">
        <v>179655.05</v>
      </c>
      <c r="I177" s="1">
        <v>245060763.65000001</v>
      </c>
      <c r="J177" s="1">
        <f>I130+I86</f>
        <v>245060763.65000001</v>
      </c>
    </row>
    <row r="178" spans="1:10" ht="14.25" customHeight="1">
      <c r="B178" s="1">
        <f>SUM(B160:B176)-B177</f>
        <v>0</v>
      </c>
      <c r="C178" s="1">
        <f t="shared" ref="C178" si="38">SUM(C160:C176)-C177</f>
        <v>0</v>
      </c>
      <c r="D178" s="1">
        <f t="shared" ref="D178" si="39">SUM(D160:D176)-D177</f>
        <v>0</v>
      </c>
      <c r="E178" s="1">
        <f t="shared" ref="E178" si="40">SUM(E160:E176)-E177</f>
        <v>0</v>
      </c>
      <c r="F178" s="1">
        <f t="shared" ref="F178" si="41">SUM(F160:F176)-F177</f>
        <v>0</v>
      </c>
      <c r="G178" s="1">
        <f t="shared" ref="G178" si="42">SUM(G160:G176)-G177</f>
        <v>0</v>
      </c>
      <c r="H178" s="1">
        <f t="shared" ref="H178" si="43">SUM(H160:H176)-H177</f>
        <v>0</v>
      </c>
      <c r="I178" s="1">
        <f>I177-H177</f>
        <v>244881108.59999999</v>
      </c>
    </row>
    <row r="179" spans="1:10" ht="14.25" customHeight="1">
      <c r="F179" s="13"/>
      <c r="I179" s="1">
        <f>I177-I130-I86</f>
        <v>0</v>
      </c>
    </row>
    <row r="182" spans="1:10" ht="14.25" hidden="1" customHeight="1">
      <c r="A182" s="42" t="s">
        <v>59</v>
      </c>
      <c r="B182" s="7"/>
      <c r="C182" s="7"/>
      <c r="D182" s="7"/>
      <c r="E182" s="7"/>
      <c r="F182" s="7"/>
      <c r="G182" s="7"/>
      <c r="H182" s="7"/>
      <c r="I182" s="7"/>
    </row>
    <row r="183" spans="1:10" ht="14.25" hidden="1" customHeight="1">
      <c r="A183" s="3"/>
      <c r="B183" s="3" t="s">
        <v>30</v>
      </c>
      <c r="C183" s="3" t="s">
        <v>3</v>
      </c>
      <c r="D183" s="3" t="s">
        <v>4</v>
      </c>
      <c r="E183" s="3" t="s">
        <v>5</v>
      </c>
      <c r="F183" s="3" t="s">
        <v>6</v>
      </c>
      <c r="G183" s="3" t="s">
        <v>7</v>
      </c>
      <c r="H183" s="3" t="s">
        <v>8</v>
      </c>
      <c r="I183" s="37" t="s">
        <v>34</v>
      </c>
    </row>
    <row r="184" spans="1:10" ht="14.25" hidden="1" customHeight="1">
      <c r="A184" s="4" t="s">
        <v>9</v>
      </c>
      <c r="B184" s="41">
        <f>B3-B25-B47-B91-B160</f>
        <v>0</v>
      </c>
      <c r="C184" s="41">
        <f t="shared" ref="C184:H184" si="44">C3-C25-C47-C91-C160</f>
        <v>0</v>
      </c>
      <c r="D184" s="41">
        <f t="shared" si="44"/>
        <v>0</v>
      </c>
      <c r="E184" s="41">
        <f t="shared" si="44"/>
        <v>0</v>
      </c>
      <c r="F184" s="41">
        <f t="shared" si="44"/>
        <v>0</v>
      </c>
      <c r="G184" s="41">
        <f t="shared" si="44"/>
        <v>0</v>
      </c>
      <c r="H184" s="41">
        <f t="shared" si="44"/>
        <v>0</v>
      </c>
      <c r="I184" s="37">
        <v>11888309.66</v>
      </c>
    </row>
    <row r="185" spans="1:10" ht="14.25" hidden="1" customHeight="1">
      <c r="A185" s="4" t="s">
        <v>10</v>
      </c>
      <c r="B185" s="41">
        <f t="shared" ref="B185:H201" si="45">B4-B26-B48-B92-B161</f>
        <v>0</v>
      </c>
      <c r="C185" s="41">
        <f t="shared" si="45"/>
        <v>0</v>
      </c>
      <c r="D185" s="41">
        <f t="shared" si="45"/>
        <v>0</v>
      </c>
      <c r="E185" s="41">
        <f t="shared" si="45"/>
        <v>0</v>
      </c>
      <c r="F185" s="41">
        <f t="shared" si="45"/>
        <v>0</v>
      </c>
      <c r="G185" s="41">
        <f t="shared" si="45"/>
        <v>0</v>
      </c>
      <c r="H185" s="41">
        <f t="shared" si="45"/>
        <v>0</v>
      </c>
      <c r="I185" s="37">
        <v>4857292.05</v>
      </c>
    </row>
    <row r="186" spans="1:10" ht="14.25" hidden="1" customHeight="1">
      <c r="A186" s="4" t="s">
        <v>11</v>
      </c>
      <c r="B186" s="41">
        <f t="shared" si="45"/>
        <v>0</v>
      </c>
      <c r="C186" s="41">
        <f t="shared" si="45"/>
        <v>0</v>
      </c>
      <c r="D186" s="41">
        <f t="shared" si="45"/>
        <v>0</v>
      </c>
      <c r="E186" s="41">
        <f t="shared" si="45"/>
        <v>0</v>
      </c>
      <c r="F186" s="41">
        <f t="shared" si="45"/>
        <v>0</v>
      </c>
      <c r="G186" s="41">
        <f t="shared" si="45"/>
        <v>0</v>
      </c>
      <c r="H186" s="41">
        <f t="shared" si="45"/>
        <v>0</v>
      </c>
      <c r="I186" s="37">
        <v>9624859.8800000008</v>
      </c>
    </row>
    <row r="187" spans="1:10" ht="14.25" hidden="1" customHeight="1">
      <c r="A187" s="4" t="s">
        <v>12</v>
      </c>
      <c r="B187" s="41">
        <f t="shared" si="45"/>
        <v>0</v>
      </c>
      <c r="C187" s="41">
        <f t="shared" si="45"/>
        <v>0</v>
      </c>
      <c r="D187" s="41">
        <f t="shared" si="45"/>
        <v>0</v>
      </c>
      <c r="E187" s="41">
        <f t="shared" si="45"/>
        <v>0</v>
      </c>
      <c r="F187" s="41">
        <f t="shared" si="45"/>
        <v>0</v>
      </c>
      <c r="G187" s="41">
        <f t="shared" si="45"/>
        <v>0</v>
      </c>
      <c r="H187" s="41">
        <f t="shared" si="45"/>
        <v>0</v>
      </c>
      <c r="I187" s="40">
        <v>6512833.8099999996</v>
      </c>
    </row>
    <row r="188" spans="1:10" ht="14.25" hidden="1" customHeight="1">
      <c r="A188" s="4" t="s">
        <v>13</v>
      </c>
      <c r="B188" s="41">
        <f t="shared" si="45"/>
        <v>0</v>
      </c>
      <c r="C188" s="41">
        <f t="shared" si="45"/>
        <v>0</v>
      </c>
      <c r="D188" s="41">
        <f t="shared" si="45"/>
        <v>0</v>
      </c>
      <c r="E188" s="41">
        <f t="shared" si="45"/>
        <v>0</v>
      </c>
      <c r="F188" s="41">
        <f t="shared" si="45"/>
        <v>0</v>
      </c>
      <c r="G188" s="41">
        <f t="shared" si="45"/>
        <v>0</v>
      </c>
      <c r="H188" s="41">
        <f t="shared" si="45"/>
        <v>2.2737367544323206E-12</v>
      </c>
      <c r="I188" s="37">
        <v>7318884.6299999999</v>
      </c>
    </row>
    <row r="189" spans="1:10" ht="14.25" hidden="1" customHeight="1">
      <c r="A189" s="4" t="s">
        <v>14</v>
      </c>
      <c r="B189" s="41">
        <f t="shared" si="45"/>
        <v>0</v>
      </c>
      <c r="C189" s="41">
        <f t="shared" si="45"/>
        <v>0</v>
      </c>
      <c r="D189" s="41">
        <f t="shared" si="45"/>
        <v>0</v>
      </c>
      <c r="E189" s="41">
        <f t="shared" si="45"/>
        <v>0</v>
      </c>
      <c r="F189" s="41">
        <f t="shared" si="45"/>
        <v>0</v>
      </c>
      <c r="G189" s="41">
        <f t="shared" si="45"/>
        <v>0</v>
      </c>
      <c r="H189" s="41">
        <f t="shared" si="45"/>
        <v>0</v>
      </c>
      <c r="I189" s="37">
        <v>1628148.26</v>
      </c>
    </row>
    <row r="190" spans="1:10" ht="14.25" hidden="1" customHeight="1">
      <c r="A190" s="4" t="s">
        <v>15</v>
      </c>
      <c r="B190" s="41">
        <f t="shared" si="45"/>
        <v>0</v>
      </c>
      <c r="C190" s="41">
        <f t="shared" si="45"/>
        <v>0</v>
      </c>
      <c r="D190" s="41">
        <f t="shared" si="45"/>
        <v>0</v>
      </c>
      <c r="E190" s="41">
        <f t="shared" si="45"/>
        <v>0</v>
      </c>
      <c r="F190" s="41">
        <f t="shared" si="45"/>
        <v>0</v>
      </c>
      <c r="G190" s="41">
        <f t="shared" si="45"/>
        <v>0</v>
      </c>
      <c r="H190" s="41">
        <f t="shared" si="45"/>
        <v>0</v>
      </c>
      <c r="I190" s="37">
        <v>840222.6</v>
      </c>
    </row>
    <row r="191" spans="1:10" ht="14.25" hidden="1" customHeight="1">
      <c r="A191" s="4" t="s">
        <v>16</v>
      </c>
      <c r="B191" s="41">
        <f t="shared" si="45"/>
        <v>0</v>
      </c>
      <c r="C191" s="41">
        <f t="shared" si="45"/>
        <v>0</v>
      </c>
      <c r="D191" s="41">
        <f t="shared" si="45"/>
        <v>0</v>
      </c>
      <c r="E191" s="41">
        <f t="shared" si="45"/>
        <v>0</v>
      </c>
      <c r="F191" s="41">
        <f t="shared" si="45"/>
        <v>0</v>
      </c>
      <c r="G191" s="41">
        <f t="shared" si="45"/>
        <v>0</v>
      </c>
      <c r="H191" s="41">
        <f t="shared" si="45"/>
        <v>0</v>
      </c>
      <c r="I191" s="37">
        <v>14874235.18</v>
      </c>
    </row>
    <row r="192" spans="1:10" ht="14.25" hidden="1" customHeight="1">
      <c r="A192" s="4" t="s">
        <v>17</v>
      </c>
      <c r="B192" s="41">
        <f t="shared" si="45"/>
        <v>0</v>
      </c>
      <c r="C192" s="41">
        <f t="shared" si="45"/>
        <v>0</v>
      </c>
      <c r="D192" s="41">
        <f t="shared" si="45"/>
        <v>0</v>
      </c>
      <c r="E192" s="41">
        <f t="shared" si="45"/>
        <v>0</v>
      </c>
      <c r="F192" s="41">
        <f t="shared" si="45"/>
        <v>0</v>
      </c>
      <c r="G192" s="41">
        <f t="shared" si="45"/>
        <v>0</v>
      </c>
      <c r="H192" s="41">
        <f t="shared" si="45"/>
        <v>0</v>
      </c>
      <c r="I192" s="37">
        <v>96106681.189999998</v>
      </c>
      <c r="J192" s="1">
        <f>I192-H192</f>
        <v>96106681.189999998</v>
      </c>
    </row>
    <row r="193" spans="1:10" ht="14.25" hidden="1" customHeight="1">
      <c r="A193" s="4" t="s">
        <v>19</v>
      </c>
      <c r="B193" s="41">
        <f t="shared" si="45"/>
        <v>0</v>
      </c>
      <c r="C193" s="41">
        <f t="shared" si="45"/>
        <v>0</v>
      </c>
      <c r="D193" s="41">
        <f t="shared" si="45"/>
        <v>0</v>
      </c>
      <c r="E193" s="41">
        <f t="shared" si="45"/>
        <v>0</v>
      </c>
      <c r="F193" s="41">
        <f t="shared" si="45"/>
        <v>0</v>
      </c>
      <c r="G193" s="41">
        <f t="shared" si="45"/>
        <v>0</v>
      </c>
      <c r="H193" s="41">
        <f t="shared" si="45"/>
        <v>0</v>
      </c>
      <c r="I193" s="37">
        <v>13858102.76</v>
      </c>
    </row>
    <row r="194" spans="1:10" ht="14.25" hidden="1" customHeight="1">
      <c r="A194" s="4" t="s">
        <v>20</v>
      </c>
      <c r="B194" s="41">
        <f t="shared" si="45"/>
        <v>0</v>
      </c>
      <c r="C194" s="41">
        <f t="shared" si="45"/>
        <v>0</v>
      </c>
      <c r="D194" s="41">
        <f t="shared" si="45"/>
        <v>0</v>
      </c>
      <c r="E194" s="41">
        <f t="shared" si="45"/>
        <v>0</v>
      </c>
      <c r="F194" s="41">
        <f t="shared" si="45"/>
        <v>0</v>
      </c>
      <c r="G194" s="41">
        <f t="shared" si="45"/>
        <v>0</v>
      </c>
      <c r="H194" s="41">
        <f t="shared" si="45"/>
        <v>0</v>
      </c>
      <c r="I194" s="37">
        <v>9946814.8900000006</v>
      </c>
    </row>
    <row r="195" spans="1:10" ht="14.25" hidden="1" customHeight="1">
      <c r="A195" s="4" t="s">
        <v>22</v>
      </c>
      <c r="B195" s="41">
        <f t="shared" si="45"/>
        <v>0</v>
      </c>
      <c r="C195" s="41">
        <f t="shared" si="45"/>
        <v>0</v>
      </c>
      <c r="D195" s="41">
        <f t="shared" si="45"/>
        <v>0</v>
      </c>
      <c r="E195" s="41">
        <f t="shared" si="45"/>
        <v>0</v>
      </c>
      <c r="F195" s="41">
        <f t="shared" si="45"/>
        <v>0</v>
      </c>
      <c r="G195" s="41">
        <f t="shared" si="45"/>
        <v>0</v>
      </c>
      <c r="H195" s="41">
        <f t="shared" si="45"/>
        <v>0</v>
      </c>
      <c r="I195" s="37">
        <v>1688971.63</v>
      </c>
    </row>
    <row r="196" spans="1:10" ht="14.25" hidden="1" customHeight="1">
      <c r="A196" s="4" t="s">
        <v>23</v>
      </c>
      <c r="B196" s="41">
        <f t="shared" si="45"/>
        <v>0</v>
      </c>
      <c r="C196" s="41">
        <f t="shared" si="45"/>
        <v>0</v>
      </c>
      <c r="D196" s="41">
        <f t="shared" si="45"/>
        <v>0</v>
      </c>
      <c r="E196" s="41">
        <f t="shared" si="45"/>
        <v>0</v>
      </c>
      <c r="F196" s="41">
        <f t="shared" si="45"/>
        <v>0</v>
      </c>
      <c r="G196" s="41">
        <f t="shared" si="45"/>
        <v>0</v>
      </c>
      <c r="H196" s="41">
        <f t="shared" si="45"/>
        <v>0</v>
      </c>
      <c r="I196" s="37">
        <v>27718591.59</v>
      </c>
    </row>
    <row r="197" spans="1:10" ht="14.25" hidden="1" customHeight="1">
      <c r="A197" s="4" t="s">
        <v>24</v>
      </c>
      <c r="B197" s="41">
        <f t="shared" si="45"/>
        <v>0</v>
      </c>
      <c r="C197" s="41">
        <f t="shared" si="45"/>
        <v>0</v>
      </c>
      <c r="D197" s="41">
        <f t="shared" si="45"/>
        <v>0</v>
      </c>
      <c r="E197" s="41">
        <f t="shared" si="45"/>
        <v>0</v>
      </c>
      <c r="F197" s="41">
        <f t="shared" si="45"/>
        <v>0</v>
      </c>
      <c r="G197" s="41">
        <f t="shared" si="45"/>
        <v>0</v>
      </c>
      <c r="H197" s="41">
        <f t="shared" si="45"/>
        <v>0</v>
      </c>
      <c r="I197" s="37">
        <v>5894672.54</v>
      </c>
    </row>
    <row r="198" spans="1:10" ht="14.25" hidden="1" customHeight="1">
      <c r="A198" s="4" t="s">
        <v>25</v>
      </c>
      <c r="B198" s="41">
        <f t="shared" si="45"/>
        <v>0</v>
      </c>
      <c r="C198" s="41">
        <f t="shared" si="45"/>
        <v>0</v>
      </c>
      <c r="D198" s="41">
        <f t="shared" si="45"/>
        <v>0</v>
      </c>
      <c r="E198" s="41">
        <f t="shared" si="45"/>
        <v>0</v>
      </c>
      <c r="F198" s="41">
        <f t="shared" si="45"/>
        <v>0</v>
      </c>
      <c r="G198" s="41">
        <f t="shared" si="45"/>
        <v>0</v>
      </c>
      <c r="H198" s="41">
        <f t="shared" si="45"/>
        <v>0</v>
      </c>
      <c r="I198" s="37">
        <v>11344383.300000001</v>
      </c>
    </row>
    <row r="199" spans="1:10" ht="14.25" hidden="1" customHeight="1">
      <c r="A199" s="4" t="s">
        <v>26</v>
      </c>
      <c r="B199" s="41">
        <f t="shared" si="45"/>
        <v>0</v>
      </c>
      <c r="C199" s="41">
        <f t="shared" si="45"/>
        <v>0</v>
      </c>
      <c r="D199" s="41">
        <f t="shared" si="45"/>
        <v>0</v>
      </c>
      <c r="E199" s="41">
        <f t="shared" si="45"/>
        <v>0</v>
      </c>
      <c r="F199" s="41">
        <f t="shared" si="45"/>
        <v>0</v>
      </c>
      <c r="G199" s="41">
        <f t="shared" si="45"/>
        <v>0</v>
      </c>
      <c r="H199" s="41">
        <f t="shared" si="45"/>
        <v>0</v>
      </c>
      <c r="I199" s="37">
        <v>11834202.65</v>
      </c>
    </row>
    <row r="200" spans="1:10" ht="14.25" hidden="1" customHeight="1">
      <c r="A200" s="4" t="s">
        <v>27</v>
      </c>
      <c r="B200" s="41">
        <f t="shared" si="45"/>
        <v>0</v>
      </c>
      <c r="C200" s="41">
        <f t="shared" si="45"/>
        <v>0</v>
      </c>
      <c r="D200" s="41">
        <f t="shared" si="45"/>
        <v>0</v>
      </c>
      <c r="E200" s="41">
        <f t="shared" si="45"/>
        <v>0</v>
      </c>
      <c r="F200" s="41">
        <f t="shared" si="45"/>
        <v>0</v>
      </c>
      <c r="G200" s="41">
        <f t="shared" si="45"/>
        <v>0</v>
      </c>
      <c r="H200" s="41">
        <f t="shared" si="45"/>
        <v>0</v>
      </c>
      <c r="I200" s="37">
        <v>9123557.0299999993</v>
      </c>
    </row>
    <row r="201" spans="1:10" ht="14.25" hidden="1" customHeight="1">
      <c r="A201" s="36" t="s">
        <v>28</v>
      </c>
      <c r="B201" s="41">
        <f t="shared" si="45"/>
        <v>0</v>
      </c>
      <c r="C201" s="41">
        <f t="shared" si="45"/>
        <v>0</v>
      </c>
      <c r="D201" s="41">
        <f t="shared" si="45"/>
        <v>0</v>
      </c>
      <c r="E201" s="41">
        <f t="shared" si="45"/>
        <v>0</v>
      </c>
      <c r="F201" s="41">
        <f t="shared" si="45"/>
        <v>0</v>
      </c>
      <c r="G201" s="41">
        <f t="shared" si="45"/>
        <v>0</v>
      </c>
      <c r="H201" s="41">
        <f t="shared" si="45"/>
        <v>0</v>
      </c>
      <c r="I201" s="1">
        <v>245060763.65000001</v>
      </c>
      <c r="J201" s="1">
        <f>I154+I110</f>
        <v>0</v>
      </c>
    </row>
  </sheetData>
  <phoneticPr fontId="12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E12" sqref="E12"/>
    </sheetView>
  </sheetViews>
  <sheetFormatPr defaultColWidth="9.140625" defaultRowHeight="12.75"/>
  <cols>
    <col min="1" max="1" width="35" customWidth="1"/>
    <col min="9" max="9" width="19.5703125" customWidth="1"/>
  </cols>
  <sheetData>
    <row r="1" spans="1:9">
      <c r="A1" s="1" t="s">
        <v>56</v>
      </c>
      <c r="B1" s="1" t="s">
        <v>57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58</v>
      </c>
    </row>
    <row r="2" spans="1:9">
      <c r="A2" t="s">
        <v>9</v>
      </c>
      <c r="C2">
        <v>469</v>
      </c>
      <c r="I2">
        <v>469</v>
      </c>
    </row>
    <row r="3" spans="1:9">
      <c r="A3" t="s">
        <v>10</v>
      </c>
      <c r="C3">
        <v>2735.24</v>
      </c>
      <c r="E3">
        <v>200</v>
      </c>
      <c r="I3">
        <v>2935.24</v>
      </c>
    </row>
    <row r="4" spans="1:9">
      <c r="A4" t="s">
        <v>11</v>
      </c>
      <c r="F4">
        <v>80</v>
      </c>
      <c r="I4">
        <v>80</v>
      </c>
    </row>
    <row r="5" spans="1:9">
      <c r="A5" t="s">
        <v>12</v>
      </c>
      <c r="C5">
        <v>1200</v>
      </c>
      <c r="I5">
        <v>1200</v>
      </c>
    </row>
    <row r="6" spans="1:9">
      <c r="A6" t="s">
        <v>13</v>
      </c>
      <c r="C6">
        <v>64970.94</v>
      </c>
      <c r="D6">
        <v>26087</v>
      </c>
      <c r="E6">
        <v>159662.38</v>
      </c>
      <c r="I6">
        <v>250720.32</v>
      </c>
    </row>
    <row r="7" spans="1:9">
      <c r="A7" t="s">
        <v>16</v>
      </c>
      <c r="C7">
        <v>341672.13</v>
      </c>
      <c r="D7">
        <v>58515</v>
      </c>
      <c r="E7">
        <v>5261896</v>
      </c>
      <c r="I7">
        <v>5662083.1299999999</v>
      </c>
    </row>
    <row r="8" spans="1:9">
      <c r="A8" t="s">
        <v>17</v>
      </c>
      <c r="C8">
        <v>774912.79</v>
      </c>
      <c r="D8">
        <v>1317847.9099999999</v>
      </c>
      <c r="E8">
        <v>15009810.130000001</v>
      </c>
      <c r="I8">
        <v>17102570.829999998</v>
      </c>
    </row>
    <row r="9" spans="1:9">
      <c r="A9" t="s">
        <v>19</v>
      </c>
      <c r="C9">
        <v>3000</v>
      </c>
      <c r="I9">
        <v>3000</v>
      </c>
    </row>
    <row r="10" spans="1:9">
      <c r="A10" t="s">
        <v>20</v>
      </c>
      <c r="C10">
        <v>265137.82</v>
      </c>
      <c r="E10">
        <v>2539921.63</v>
      </c>
      <c r="F10">
        <v>1814663</v>
      </c>
      <c r="I10">
        <v>4619722.45</v>
      </c>
    </row>
    <row r="11" spans="1:9">
      <c r="A11" t="s">
        <v>22</v>
      </c>
      <c r="C11">
        <v>209675</v>
      </c>
      <c r="D11">
        <v>65300</v>
      </c>
      <c r="E11">
        <v>15500</v>
      </c>
      <c r="I11">
        <v>290475</v>
      </c>
    </row>
    <row r="12" spans="1:9">
      <c r="A12" t="s">
        <v>23</v>
      </c>
      <c r="C12">
        <v>4877263.96</v>
      </c>
      <c r="D12">
        <v>288740.34999999998</v>
      </c>
      <c r="E12">
        <v>120439.83</v>
      </c>
      <c r="I12">
        <v>5286444.1399999997</v>
      </c>
    </row>
    <row r="13" spans="1:9">
      <c r="A13" t="s">
        <v>24</v>
      </c>
      <c r="C13">
        <v>13666.07</v>
      </c>
      <c r="E13">
        <v>1484.36</v>
      </c>
      <c r="I13">
        <v>15150.43</v>
      </c>
    </row>
    <row r="14" spans="1:9">
      <c r="A14" t="s">
        <v>25</v>
      </c>
      <c r="C14">
        <v>20658.88</v>
      </c>
      <c r="I14">
        <v>20658.88</v>
      </c>
    </row>
    <row r="15" spans="1:9">
      <c r="A15" t="s">
        <v>26</v>
      </c>
      <c r="C15">
        <v>10689.52</v>
      </c>
      <c r="D15">
        <v>8033.33</v>
      </c>
      <c r="E15">
        <v>42666.64</v>
      </c>
      <c r="I15">
        <v>61389.49</v>
      </c>
    </row>
    <row r="16" spans="1:9">
      <c r="A16" t="s">
        <v>27</v>
      </c>
      <c r="C16">
        <v>68060.03</v>
      </c>
      <c r="I16">
        <v>68060.03</v>
      </c>
    </row>
    <row r="17" spans="1:9">
      <c r="A17" t="s">
        <v>28</v>
      </c>
      <c r="C17">
        <v>6654111.3799999999</v>
      </c>
      <c r="D17">
        <v>1764523.59</v>
      </c>
      <c r="E17">
        <v>23151580.969999999</v>
      </c>
      <c r="F17">
        <v>1814743</v>
      </c>
      <c r="I17">
        <v>33384958.940000001</v>
      </c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页面1</vt:lpstr>
      <vt:lpstr>扣除合约期</vt:lpstr>
      <vt:lpstr>分项</vt:lpstr>
      <vt:lpstr>合约期分解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张宝珠</cp:lastModifiedBy>
  <dcterms:created xsi:type="dcterms:W3CDTF">2015-03-03T08:02:00Z</dcterms:created>
  <dcterms:modified xsi:type="dcterms:W3CDTF">2017-02-03T03:04:57Z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