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355" yWindow="27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2" i="1"/>
  <c r="K22"/>
  <c r="H22"/>
  <c r="E22"/>
  <c r="D22"/>
  <c r="J21"/>
  <c r="I21"/>
  <c r="F21"/>
  <c r="C21"/>
  <c r="J20"/>
  <c r="I20"/>
  <c r="F20"/>
  <c r="C20"/>
  <c r="P19"/>
  <c r="O19"/>
  <c r="M19"/>
  <c r="L19"/>
  <c r="J19"/>
  <c r="I19"/>
  <c r="F19"/>
  <c r="C19"/>
  <c r="P18"/>
  <c r="O18"/>
  <c r="M18"/>
  <c r="L18"/>
  <c r="J18"/>
  <c r="I18"/>
  <c r="F18"/>
  <c r="C18"/>
  <c r="P17"/>
  <c r="O17"/>
  <c r="M17"/>
  <c r="L17"/>
  <c r="J17"/>
  <c r="I17"/>
  <c r="F17"/>
  <c r="C17"/>
  <c r="P16"/>
  <c r="O16"/>
  <c r="M16"/>
  <c r="L16"/>
  <c r="J16"/>
  <c r="I16"/>
  <c r="F16"/>
  <c r="C16"/>
  <c r="P15"/>
  <c r="O15"/>
  <c r="M15"/>
  <c r="L15"/>
  <c r="J15"/>
  <c r="I15"/>
  <c r="F15"/>
  <c r="C15"/>
  <c r="P14"/>
  <c r="O14"/>
  <c r="M14"/>
  <c r="L14"/>
  <c r="J14"/>
  <c r="I14"/>
  <c r="F14"/>
  <c r="C14"/>
  <c r="P13"/>
  <c r="O13"/>
  <c r="M13"/>
  <c r="L13"/>
  <c r="J13"/>
  <c r="I13"/>
  <c r="F13"/>
  <c r="C13"/>
  <c r="P12"/>
  <c r="O12"/>
  <c r="M12"/>
  <c r="L12"/>
  <c r="J12"/>
  <c r="I12"/>
  <c r="F12"/>
  <c r="C12"/>
  <c r="P11"/>
  <c r="O11"/>
  <c r="M11"/>
  <c r="L11"/>
  <c r="J11"/>
  <c r="I11"/>
  <c r="F11"/>
  <c r="C11"/>
  <c r="P10"/>
  <c r="O10"/>
  <c r="M10"/>
  <c r="L10"/>
  <c r="J10"/>
  <c r="I10"/>
  <c r="F10"/>
  <c r="C10"/>
  <c r="P9"/>
  <c r="O9"/>
  <c r="M9"/>
  <c r="L9"/>
  <c r="J9"/>
  <c r="I9"/>
  <c r="F9"/>
  <c r="C9"/>
  <c r="P8"/>
  <c r="O8"/>
  <c r="M8"/>
  <c r="L8"/>
  <c r="J8"/>
  <c r="I8"/>
  <c r="F8"/>
  <c r="C8"/>
  <c r="P7"/>
  <c r="O7"/>
  <c r="M7"/>
  <c r="L7"/>
  <c r="J7"/>
  <c r="I7"/>
  <c r="F7"/>
  <c r="C7"/>
  <c r="P6"/>
  <c r="O6"/>
  <c r="M6"/>
  <c r="L6"/>
  <c r="J6"/>
  <c r="I6"/>
  <c r="F6"/>
  <c r="C6"/>
  <c r="P5"/>
  <c r="O5"/>
  <c r="M5"/>
  <c r="L5"/>
  <c r="J5"/>
  <c r="I5"/>
  <c r="F5"/>
  <c r="C5"/>
  <c r="P4"/>
  <c r="O4"/>
  <c r="O22" s="1"/>
  <c r="M4"/>
  <c r="L4"/>
  <c r="L22" s="1"/>
  <c r="J4"/>
  <c r="I4"/>
  <c r="I22" s="1"/>
  <c r="F4"/>
  <c r="C4"/>
  <c r="C22" l="1"/>
</calcChain>
</file>

<file path=xl/sharedStrings.xml><?xml version="1.0" encoding="utf-8"?>
<sst xmlns="http://schemas.openxmlformats.org/spreadsheetml/2006/main" count="59" uniqueCount="39">
  <si>
    <t>营业款结算清理表</t>
  </si>
  <si>
    <t>单位：元</t>
  </si>
  <si>
    <t>序号</t>
  </si>
  <si>
    <t>项目</t>
  </si>
  <si>
    <t>期末余额</t>
  </si>
  <si>
    <t>其中：打单未返销金额</t>
  </si>
  <si>
    <t>其他</t>
  </si>
  <si>
    <t>校验</t>
  </si>
  <si>
    <t>备注</t>
  </si>
  <si>
    <t>上月余额</t>
  </si>
  <si>
    <t>环比(+/-)</t>
  </si>
  <si>
    <t>环比</t>
  </si>
  <si>
    <t>上月打单未返销金额</t>
  </si>
  <si>
    <t>年初打单未返销金额</t>
  </si>
  <si>
    <t>增长(+/-)</t>
  </si>
  <si>
    <t>增长</t>
  </si>
  <si>
    <t>昆明</t>
  </si>
  <si>
    <t>玉溪</t>
    <phoneticPr fontId="5" type="noConversion"/>
  </si>
  <si>
    <t>曲靖</t>
    <phoneticPr fontId="0" type="noConversion"/>
  </si>
  <si>
    <t>昭通</t>
  </si>
  <si>
    <t>文山</t>
  </si>
  <si>
    <t>红河</t>
  </si>
  <si>
    <t>楚雄</t>
  </si>
  <si>
    <t>大理</t>
  </si>
  <si>
    <t>丽江</t>
  </si>
  <si>
    <t>迪庆</t>
  </si>
  <si>
    <t>怒江</t>
  </si>
  <si>
    <t>版纳</t>
  </si>
  <si>
    <t>临沧</t>
  </si>
  <si>
    <t>保山</t>
  </si>
  <si>
    <t>德宏</t>
  </si>
  <si>
    <t>普洱</t>
  </si>
  <si>
    <t>省本部</t>
  </si>
  <si>
    <t>号百</t>
    <phoneticPr fontId="0" type="noConversion"/>
  </si>
  <si>
    <t>合计</t>
  </si>
  <si>
    <t>玉溪</t>
  </si>
  <si>
    <t>曲靖</t>
  </si>
  <si>
    <t>号百</t>
  </si>
  <si>
    <t>全省</t>
    <phoneticPr fontId="1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</si>
</sst>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#,##0.00_ "/>
    <numFmt numFmtId="177" formatCode="#,##0.0_ "/>
    <numFmt numFmtId="183" formatCode="0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Tahoma"/>
      <family val="2"/>
    </font>
    <font>
      <sz val="10"/>
      <color indexed="0"/>
      <name val="宋体"/>
      <family val="3"/>
      <charset val="134"/>
    </font>
    <font>
      <b/>
      <sz val="12"/>
      <name val="Times New Roman"/>
      <family val="1"/>
      <charset val="134"/>
    </font>
    <font>
      <sz val="9"/>
      <color rgb="FF0000FF"/>
      <name val="Tahoma"/>
      <family val="2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4" fillId="0" borderId="0"/>
  </cellStyleXfs>
  <cellXfs count="53">
    <xf numFmtId="0" fontId="0" fillId="0" borderId="0" xfId="0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 wrapText="1"/>
    </xf>
    <xf numFmtId="0" fontId="4" fillId="0" borderId="0" xfId="0" applyFont="1" applyFill="1" applyAlignment="1"/>
    <xf numFmtId="0" fontId="4" fillId="0" borderId="0" xfId="0" applyFont="1" applyFill="1" applyAlignment="1">
      <alignment horizontal="left" wrapText="1"/>
    </xf>
    <xf numFmtId="0" fontId="5" fillId="0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43" fontId="5" fillId="0" borderId="2" xfId="3" applyFont="1" applyFill="1" applyBorder="1" applyAlignment="1">
      <alignment horizontal="right" wrapText="1"/>
    </xf>
    <xf numFmtId="43" fontId="8" fillId="0" borderId="2" xfId="1" applyFont="1" applyBorder="1" applyAlignment="1">
      <alignment horizontal="right"/>
    </xf>
    <xf numFmtId="43" fontId="5" fillId="4" borderId="2" xfId="0" applyNumberFormat="1" applyFont="1" applyFill="1" applyBorder="1" applyAlignment="1">
      <alignment horizontal="right" wrapText="1"/>
    </xf>
    <xf numFmtId="176" fontId="5" fillId="0" borderId="2" xfId="0" applyNumberFormat="1" applyFont="1" applyFill="1" applyBorder="1" applyAlignment="1">
      <alignment horizontal="right" wrapText="1"/>
    </xf>
    <xf numFmtId="43" fontId="5" fillId="0" borderId="2" xfId="0" applyNumberFormat="1" applyFont="1" applyFill="1" applyBorder="1" applyAlignment="1">
      <alignment horizontal="left" wrapText="1"/>
    </xf>
    <xf numFmtId="43" fontId="5" fillId="0" borderId="2" xfId="0" applyNumberFormat="1" applyFont="1" applyFill="1" applyBorder="1" applyAlignment="1">
      <alignment horizontal="right" wrapText="1"/>
    </xf>
    <xf numFmtId="10" fontId="5" fillId="0" borderId="2" xfId="4" applyNumberFormat="1" applyFont="1" applyFill="1" applyBorder="1" applyAlignment="1">
      <alignment horizontal="right" wrapText="1"/>
    </xf>
    <xf numFmtId="4" fontId="9" fillId="0" borderId="2" xfId="0" applyNumberFormat="1" applyFont="1" applyBorder="1" applyAlignment="1"/>
    <xf numFmtId="10" fontId="5" fillId="0" borderId="2" xfId="0" applyNumberFormat="1" applyFont="1" applyFill="1" applyBorder="1" applyAlignment="1">
      <alignment horizontal="right" wrapText="1"/>
    </xf>
    <xf numFmtId="43" fontId="10" fillId="0" borderId="0" xfId="0" applyNumberFormat="1" applyFont="1" applyFill="1" applyAlignment="1"/>
    <xf numFmtId="43" fontId="5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center"/>
    </xf>
    <xf numFmtId="43" fontId="8" fillId="0" borderId="2" xfId="0" applyNumberFormat="1" applyFont="1" applyBorder="1" applyAlignment="1">
      <alignment horizontal="right"/>
    </xf>
    <xf numFmtId="43" fontId="5" fillId="5" borderId="2" xfId="0" applyNumberFormat="1" applyFont="1" applyFill="1" applyBorder="1" applyAlignment="1">
      <alignment horizontal="left" vertical="top" wrapText="1"/>
    </xf>
    <xf numFmtId="43" fontId="5" fillId="0" borderId="0" xfId="0" applyNumberFormat="1" applyFont="1" applyFill="1" applyAlignment="1">
      <alignment horizontal="center"/>
    </xf>
    <xf numFmtId="43" fontId="5" fillId="0" borderId="2" xfId="0" applyNumberFormat="1" applyFont="1" applyFill="1" applyBorder="1" applyAlignment="1">
      <alignment horizontal="left" vertical="top" wrapText="1"/>
    </xf>
    <xf numFmtId="43" fontId="4" fillId="0" borderId="0" xfId="0" applyNumberFormat="1" applyFont="1" applyAlignment="1"/>
    <xf numFmtId="2" fontId="8" fillId="0" borderId="0" xfId="5" applyNumberFormat="1" applyAlignment="1">
      <alignment horizontal="right"/>
    </xf>
    <xf numFmtId="2" fontId="8" fillId="0" borderId="0" xfId="6" applyNumberFormat="1" applyAlignment="1">
      <alignment horizontal="right"/>
    </xf>
    <xf numFmtId="0" fontId="5" fillId="0" borderId="0" xfId="0" applyFont="1" applyFill="1" applyAlignment="1"/>
    <xf numFmtId="0" fontId="2" fillId="0" borderId="0" xfId="0" applyFont="1" applyFill="1" applyAlignment="1">
      <alignment vertical="center"/>
    </xf>
    <xf numFmtId="4" fontId="11" fillId="0" borderId="0" xfId="0" applyNumberFormat="1" applyFont="1" applyAlignment="1"/>
    <xf numFmtId="43" fontId="2" fillId="0" borderId="0" xfId="0" applyNumberFormat="1" applyFont="1" applyFill="1" applyAlignment="1"/>
    <xf numFmtId="0" fontId="4" fillId="0" borderId="0" xfId="7"/>
    <xf numFmtId="4" fontId="7" fillId="0" borderId="0" xfId="0" applyNumberFormat="1" applyFont="1" applyAlignment="1"/>
    <xf numFmtId="4" fontId="12" fillId="0" borderId="0" xfId="0" applyNumberFormat="1" applyFont="1">
      <alignment vertical="center"/>
    </xf>
    <xf numFmtId="4" fontId="2" fillId="0" borderId="0" xfId="0" applyNumberFormat="1" applyFont="1" applyFill="1" applyAlignment="1"/>
    <xf numFmtId="4" fontId="9" fillId="0" borderId="0" xfId="0" applyNumberFormat="1" applyFont="1" applyAlignment="1"/>
    <xf numFmtId="0" fontId="7" fillId="0" borderId="0" xfId="0" applyFont="1" applyAlignment="1"/>
    <xf numFmtId="176" fontId="2" fillId="0" borderId="0" xfId="0" applyNumberFormat="1" applyFont="1" applyFill="1" applyAlignment="1"/>
    <xf numFmtId="4" fontId="2" fillId="0" borderId="0" xfId="0" applyNumberFormat="1" applyFont="1" applyFill="1" applyAlignment="1">
      <alignment horizontal="left" wrapText="1"/>
    </xf>
    <xf numFmtId="177" fontId="2" fillId="0" borderId="0" xfId="0" applyNumberFormat="1" applyFont="1" applyFill="1" applyAlignment="1"/>
    <xf numFmtId="0" fontId="3" fillId="0" borderId="0" xfId="2" applyFont="1" applyFill="1" applyAlignment="1">
      <alignment horizontal="center"/>
    </xf>
    <xf numFmtId="0" fontId="3" fillId="0" borderId="0" xfId="0" applyFont="1" applyFill="1" applyAlignment="1">
      <alignment horizontal="center"/>
    </xf>
    <xf numFmtId="57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13" fillId="0" borderId="2" xfId="0" applyFont="1" applyFill="1" applyBorder="1" applyAlignment="1">
      <alignment horizontal="center" vertical="center"/>
    </xf>
    <xf numFmtId="4" fontId="13" fillId="0" borderId="2" xfId="0" applyNumberFormat="1" applyFont="1" applyFill="1" applyBorder="1" applyAlignment="1">
      <alignment horizontal="center"/>
    </xf>
    <xf numFmtId="4" fontId="14" fillId="0" borderId="2" xfId="0" applyNumberFormat="1" applyFont="1" applyFill="1" applyBorder="1" applyAlignment="1">
      <alignment horizontal="center"/>
    </xf>
    <xf numFmtId="183" fontId="13" fillId="0" borderId="2" xfId="0" applyNumberFormat="1" applyFont="1" applyFill="1" applyBorder="1" applyAlignment="1">
      <alignment horizontal="center"/>
    </xf>
    <xf numFmtId="183" fontId="14" fillId="0" borderId="2" xfId="0" applyNumberFormat="1" applyFont="1" applyFill="1" applyBorder="1" applyAlignment="1">
      <alignment horizontal="center"/>
    </xf>
  </cellXfs>
  <cellStyles count="8">
    <cellStyle name="百分比 2 3" xfId="4"/>
    <cellStyle name="常规" xfId="0" builtinId="0"/>
    <cellStyle name="常规 34" xfId="5"/>
    <cellStyle name="常规 35" xfId="6"/>
    <cellStyle name="常规 4 3" xfId="2"/>
    <cellStyle name="常规 6" xfId="7"/>
    <cellStyle name="千位分隔" xfId="1" builtinId="3"/>
    <cellStyle name="千位分隔 2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5"/>
  <sheetViews>
    <sheetView tabSelected="1" topLeftCell="A21" workbookViewId="0">
      <selection activeCell="E34" sqref="E34"/>
    </sheetView>
  </sheetViews>
  <sheetFormatPr defaultRowHeight="21" customHeight="1"/>
  <cols>
    <col min="1" max="1" width="4.5" style="1" bestFit="1" customWidth="1"/>
    <col min="2" max="2" width="6" style="32" bestFit="1" customWidth="1"/>
    <col min="3" max="3" width="13" style="1" bestFit="1" customWidth="1"/>
    <col min="4" max="4" width="17.25" style="1" bestFit="1" customWidth="1"/>
    <col min="5" max="5" width="15" style="1" bestFit="1" customWidth="1"/>
    <col min="6" max="7" width="4.5" style="1" bestFit="1" customWidth="1"/>
    <col min="8" max="8" width="12.75" style="1" customWidth="1"/>
    <col min="9" max="9" width="13" style="1" bestFit="1" customWidth="1"/>
    <col min="10" max="10" width="8.25" style="1" bestFit="1" customWidth="1"/>
    <col min="11" max="11" width="15.5" style="1" bestFit="1" customWidth="1"/>
    <col min="12" max="12" width="13" style="1" bestFit="1" customWidth="1"/>
    <col min="13" max="13" width="6.75" style="1" bestFit="1" customWidth="1"/>
    <col min="14" max="14" width="15.5" style="1" bestFit="1" customWidth="1"/>
    <col min="15" max="15" width="13" style="1" bestFit="1" customWidth="1"/>
    <col min="16" max="16" width="8.25" style="1" bestFit="1" customWidth="1"/>
    <col min="17" max="17" width="14.125" style="1" bestFit="1" customWidth="1"/>
    <col min="18" max="18" width="11.5" style="2" customWidth="1"/>
    <col min="19" max="19" width="12.875" style="1" customWidth="1"/>
    <col min="20" max="16384" width="9" style="1"/>
  </cols>
  <sheetData>
    <row r="1" spans="1:19" ht="22.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9" s="3" customFormat="1" ht="20.25" customHeight="1">
      <c r="A2" s="46">
        <v>42736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 t="s">
        <v>1</v>
      </c>
      <c r="P2" s="47"/>
      <c r="R2" s="4"/>
    </row>
    <row r="3" spans="1:19" s="8" customFormat="1" ht="20.25" customHeight="1">
      <c r="A3" s="5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7" t="s">
        <v>9</v>
      </c>
      <c r="I3" s="7" t="s">
        <v>10</v>
      </c>
      <c r="J3" s="7" t="s">
        <v>11</v>
      </c>
      <c r="K3" s="6" t="s">
        <v>12</v>
      </c>
      <c r="L3" s="6" t="s">
        <v>10</v>
      </c>
      <c r="M3" s="6" t="s">
        <v>11</v>
      </c>
      <c r="N3" s="7" t="s">
        <v>13</v>
      </c>
      <c r="O3" s="7" t="s">
        <v>14</v>
      </c>
      <c r="P3" s="7" t="s">
        <v>15</v>
      </c>
      <c r="R3" s="9"/>
    </row>
    <row r="4" spans="1:19" s="23" customFormat="1" ht="20.25" customHeight="1">
      <c r="A4" s="10">
        <v>1</v>
      </c>
      <c r="B4" s="11" t="s">
        <v>16</v>
      </c>
      <c r="C4" s="12">
        <f>D4+E4</f>
        <v>12992418.76</v>
      </c>
      <c r="D4" s="13">
        <v>3973577.24</v>
      </c>
      <c r="E4" s="14">
        <v>9018841.5199999996</v>
      </c>
      <c r="F4" s="15" t="b">
        <f>C4=D4+E4</f>
        <v>1</v>
      </c>
      <c r="G4" s="16"/>
      <c r="H4" s="14">
        <v>7483592.46</v>
      </c>
      <c r="I4" s="17">
        <f>E4-H4</f>
        <v>1535249.0599999996</v>
      </c>
      <c r="J4" s="18">
        <f>E4/H4-1</f>
        <v>0.20514867267371195</v>
      </c>
      <c r="K4" s="19">
        <v>1965631.53</v>
      </c>
      <c r="L4" s="17">
        <f>D4-K4</f>
        <v>2007945.7100000002</v>
      </c>
      <c r="M4" s="17">
        <f>D4/K4-1</f>
        <v>1.021527015289585</v>
      </c>
      <c r="N4" s="17">
        <v>1965631.53</v>
      </c>
      <c r="O4" s="17">
        <f t="shared" ref="O4:O19" si="0">D4-N4</f>
        <v>2007945.7100000002</v>
      </c>
      <c r="P4" s="20">
        <f t="shared" ref="P4:P19" si="1">D4/N4-1</f>
        <v>1.021527015289585</v>
      </c>
      <c r="Q4" s="21"/>
      <c r="R4" s="22"/>
    </row>
    <row r="5" spans="1:19" s="23" customFormat="1" ht="20.25" customHeight="1">
      <c r="A5" s="10">
        <v>2</v>
      </c>
      <c r="B5" s="11" t="s">
        <v>17</v>
      </c>
      <c r="C5" s="17">
        <f t="shared" ref="C5:C21" si="2">D5+E5</f>
        <v>-266737.99</v>
      </c>
      <c r="D5" s="24">
        <v>379252.47999999998</v>
      </c>
      <c r="E5" s="14">
        <v>-645990.47</v>
      </c>
      <c r="F5" s="15" t="b">
        <f t="shared" ref="F5:F21" si="3">C5=D5+E5</f>
        <v>1</v>
      </c>
      <c r="G5" s="25"/>
      <c r="H5" s="14">
        <v>-1087899.26</v>
      </c>
      <c r="I5" s="17">
        <f t="shared" ref="I5:I21" si="4">E5-H5</f>
        <v>441908.79000000004</v>
      </c>
      <c r="J5" s="20">
        <f t="shared" ref="J5:J21" si="5">E5/H5-1</f>
        <v>-0.40620377846382583</v>
      </c>
      <c r="K5" s="19">
        <v>240100</v>
      </c>
      <c r="L5" s="17">
        <f t="shared" ref="L5:L19" si="6">D5-K5</f>
        <v>139152.47999999998</v>
      </c>
      <c r="M5" s="17">
        <f t="shared" ref="M5:M19" si="7">D5/K5-1</f>
        <v>0.57956051645147855</v>
      </c>
      <c r="N5" s="17">
        <v>240100</v>
      </c>
      <c r="O5" s="17">
        <f t="shared" si="0"/>
        <v>139152.47999999998</v>
      </c>
      <c r="P5" s="20">
        <f t="shared" si="1"/>
        <v>0.57956051645147855</v>
      </c>
      <c r="Q5" s="21"/>
      <c r="R5" s="22"/>
      <c r="S5" s="26"/>
    </row>
    <row r="6" spans="1:19" s="23" customFormat="1" ht="20.25" customHeight="1">
      <c r="A6" s="10">
        <v>3</v>
      </c>
      <c r="B6" s="11" t="s">
        <v>18</v>
      </c>
      <c r="C6" s="17">
        <f t="shared" si="2"/>
        <v>1353280.53</v>
      </c>
      <c r="D6" s="24">
        <v>784784.97</v>
      </c>
      <c r="E6" s="14">
        <v>568495.56000000006</v>
      </c>
      <c r="F6" s="15" t="b">
        <f t="shared" si="3"/>
        <v>1</v>
      </c>
      <c r="G6" s="27"/>
      <c r="H6" s="14">
        <v>149164.19</v>
      </c>
      <c r="I6" s="17">
        <f t="shared" si="4"/>
        <v>419331.37000000005</v>
      </c>
      <c r="J6" s="20">
        <f t="shared" si="5"/>
        <v>2.8112066978005918</v>
      </c>
      <c r="K6" s="19">
        <v>277712.89</v>
      </c>
      <c r="L6" s="17">
        <f t="shared" si="6"/>
        <v>507072.07999999996</v>
      </c>
      <c r="M6" s="17">
        <f t="shared" si="7"/>
        <v>1.8258860076678469</v>
      </c>
      <c r="N6" s="17">
        <v>277712.89</v>
      </c>
      <c r="O6" s="17">
        <f t="shared" si="0"/>
        <v>507072.07999999996</v>
      </c>
      <c r="P6" s="20">
        <f t="shared" si="1"/>
        <v>1.8258860076678469</v>
      </c>
      <c r="Q6" s="28"/>
      <c r="R6" s="29"/>
      <c r="S6" s="26"/>
    </row>
    <row r="7" spans="1:19" s="23" customFormat="1" ht="20.25" customHeight="1">
      <c r="A7" s="10">
        <v>4</v>
      </c>
      <c r="B7" s="11" t="s">
        <v>19</v>
      </c>
      <c r="C7" s="17">
        <f t="shared" si="2"/>
        <v>1556334.85</v>
      </c>
      <c r="D7" s="24">
        <v>1589800.06</v>
      </c>
      <c r="E7" s="14">
        <v>-33465.21</v>
      </c>
      <c r="F7" s="15" t="b">
        <f t="shared" si="3"/>
        <v>1</v>
      </c>
      <c r="G7" s="25"/>
      <c r="H7" s="14">
        <v>-124756.87</v>
      </c>
      <c r="I7" s="17">
        <f t="shared" si="4"/>
        <v>91291.66</v>
      </c>
      <c r="J7" s="20">
        <f t="shared" si="5"/>
        <v>-0.73175657581021392</v>
      </c>
      <c r="K7" s="19">
        <v>756920.64</v>
      </c>
      <c r="L7" s="17">
        <f t="shared" si="6"/>
        <v>832879.42</v>
      </c>
      <c r="M7" s="17">
        <f t="shared" si="7"/>
        <v>1.1003523698336459</v>
      </c>
      <c r="N7" s="17">
        <v>756920.64</v>
      </c>
      <c r="O7" s="17">
        <f t="shared" si="0"/>
        <v>832879.42</v>
      </c>
      <c r="P7" s="20">
        <f t="shared" si="1"/>
        <v>1.1003523698336459</v>
      </c>
      <c r="Q7" s="28"/>
      <c r="R7" s="22"/>
      <c r="S7" s="26"/>
    </row>
    <row r="8" spans="1:19" s="23" customFormat="1" ht="20.25" customHeight="1">
      <c r="A8" s="10">
        <v>5</v>
      </c>
      <c r="B8" s="11" t="s">
        <v>20</v>
      </c>
      <c r="C8" s="17">
        <f t="shared" si="2"/>
        <v>500837.64</v>
      </c>
      <c r="D8" s="24"/>
      <c r="E8" s="14">
        <v>500837.64</v>
      </c>
      <c r="F8" s="15" t="b">
        <f t="shared" si="3"/>
        <v>1</v>
      </c>
      <c r="G8" s="25"/>
      <c r="H8" s="14">
        <v>-35157.300000000003</v>
      </c>
      <c r="I8" s="17">
        <f t="shared" si="4"/>
        <v>535994.94000000006</v>
      </c>
      <c r="J8" s="20">
        <f t="shared" si="5"/>
        <v>-15.245622957394339</v>
      </c>
      <c r="K8" s="19"/>
      <c r="L8" s="17">
        <f t="shared" si="6"/>
        <v>0</v>
      </c>
      <c r="M8" s="17" t="e">
        <f t="shared" si="7"/>
        <v>#DIV/0!</v>
      </c>
      <c r="N8" s="17"/>
      <c r="O8" s="17">
        <f t="shared" si="0"/>
        <v>0</v>
      </c>
      <c r="P8" s="20" t="e">
        <f t="shared" si="1"/>
        <v>#DIV/0!</v>
      </c>
      <c r="Q8" s="28"/>
      <c r="R8" s="22"/>
      <c r="S8" s="26"/>
    </row>
    <row r="9" spans="1:19" s="23" customFormat="1" ht="20.25" customHeight="1">
      <c r="A9" s="10">
        <v>6</v>
      </c>
      <c r="B9" s="11" t="s">
        <v>21</v>
      </c>
      <c r="C9" s="17">
        <f t="shared" si="2"/>
        <v>384416.71</v>
      </c>
      <c r="D9" s="24">
        <v>308120.26</v>
      </c>
      <c r="E9" s="14">
        <v>76296.45</v>
      </c>
      <c r="F9" s="15" t="b">
        <f t="shared" si="3"/>
        <v>1</v>
      </c>
      <c r="G9" s="25"/>
      <c r="H9" s="14">
        <v>-10497.33</v>
      </c>
      <c r="I9" s="17">
        <f t="shared" si="4"/>
        <v>86793.78</v>
      </c>
      <c r="J9" s="20">
        <f t="shared" si="5"/>
        <v>-8.2681767649488016</v>
      </c>
      <c r="K9" s="19"/>
      <c r="L9" s="17">
        <f t="shared" si="6"/>
        <v>308120.26</v>
      </c>
      <c r="M9" s="17" t="e">
        <f t="shared" si="7"/>
        <v>#DIV/0!</v>
      </c>
      <c r="N9" s="17"/>
      <c r="O9" s="17">
        <f t="shared" si="0"/>
        <v>308120.26</v>
      </c>
      <c r="P9" s="20" t="e">
        <f t="shared" si="1"/>
        <v>#DIV/0!</v>
      </c>
      <c r="Q9" s="28"/>
      <c r="R9" s="22"/>
      <c r="S9" s="26"/>
    </row>
    <row r="10" spans="1:19" s="23" customFormat="1" ht="20.25" customHeight="1">
      <c r="A10" s="10">
        <v>7</v>
      </c>
      <c r="B10" s="11" t="s">
        <v>22</v>
      </c>
      <c r="C10" s="17">
        <f t="shared" si="2"/>
        <v>1013608.4</v>
      </c>
      <c r="D10" s="24"/>
      <c r="E10" s="14">
        <v>1013608.4</v>
      </c>
      <c r="F10" s="15" t="b">
        <f t="shared" si="3"/>
        <v>1</v>
      </c>
      <c r="G10" s="25"/>
      <c r="H10" s="14">
        <v>92083.75</v>
      </c>
      <c r="I10" s="17">
        <f t="shared" si="4"/>
        <v>921524.65</v>
      </c>
      <c r="J10" s="20">
        <f t="shared" si="5"/>
        <v>10.007462228677699</v>
      </c>
      <c r="K10" s="19"/>
      <c r="L10" s="17">
        <f t="shared" si="6"/>
        <v>0</v>
      </c>
      <c r="M10" s="17" t="e">
        <f t="shared" si="7"/>
        <v>#DIV/0!</v>
      </c>
      <c r="N10" s="17"/>
      <c r="O10" s="17">
        <f t="shared" si="0"/>
        <v>0</v>
      </c>
      <c r="P10" s="20" t="e">
        <f t="shared" si="1"/>
        <v>#DIV/0!</v>
      </c>
      <c r="Q10" s="28"/>
      <c r="R10" s="22"/>
      <c r="S10" s="26"/>
    </row>
    <row r="11" spans="1:19" s="23" customFormat="1" ht="20.25" customHeight="1">
      <c r="A11" s="10">
        <v>8</v>
      </c>
      <c r="B11" s="11" t="s">
        <v>23</v>
      </c>
      <c r="C11" s="17">
        <f t="shared" si="2"/>
        <v>-461841.18000000017</v>
      </c>
      <c r="D11" s="24">
        <v>1158123.18</v>
      </c>
      <c r="E11" s="14">
        <v>-1619964.36</v>
      </c>
      <c r="F11" s="15" t="b">
        <f t="shared" si="3"/>
        <v>1</v>
      </c>
      <c r="G11" s="25"/>
      <c r="H11" s="14">
        <v>-1044125.51</v>
      </c>
      <c r="I11" s="17">
        <f t="shared" si="4"/>
        <v>-575838.85000000009</v>
      </c>
      <c r="J11" s="20">
        <f t="shared" si="5"/>
        <v>0.55150347777634523</v>
      </c>
      <c r="K11" s="19">
        <v>1050237.47</v>
      </c>
      <c r="L11" s="17">
        <f t="shared" si="6"/>
        <v>107885.70999999996</v>
      </c>
      <c r="M11" s="17">
        <f t="shared" si="7"/>
        <v>0.10272506274223869</v>
      </c>
      <c r="N11" s="17">
        <v>1050237.47</v>
      </c>
      <c r="O11" s="17">
        <f t="shared" si="0"/>
        <v>107885.70999999996</v>
      </c>
      <c r="P11" s="20">
        <f t="shared" si="1"/>
        <v>0.10272506274223869</v>
      </c>
      <c r="Q11" s="28"/>
      <c r="R11" s="30"/>
      <c r="S11" s="26"/>
    </row>
    <row r="12" spans="1:19" s="23" customFormat="1" ht="20.25" customHeight="1">
      <c r="A12" s="10">
        <v>9</v>
      </c>
      <c r="B12" s="11" t="s">
        <v>24</v>
      </c>
      <c r="C12" s="17">
        <f t="shared" si="2"/>
        <v>2443974.23</v>
      </c>
      <c r="D12" s="24">
        <v>209000</v>
      </c>
      <c r="E12" s="14">
        <v>2234974.23</v>
      </c>
      <c r="F12" s="15" t="b">
        <f t="shared" si="3"/>
        <v>1</v>
      </c>
      <c r="G12" s="25"/>
      <c r="H12" s="14">
        <v>-789984.24</v>
      </c>
      <c r="I12" s="17">
        <f t="shared" si="4"/>
        <v>3024958.4699999997</v>
      </c>
      <c r="J12" s="20">
        <f t="shared" si="5"/>
        <v>-3.8291377433048539</v>
      </c>
      <c r="K12" s="19">
        <v>420301</v>
      </c>
      <c r="L12" s="17">
        <f t="shared" si="6"/>
        <v>-211301</v>
      </c>
      <c r="M12" s="17">
        <f t="shared" si="7"/>
        <v>-0.50273732396544379</v>
      </c>
      <c r="N12" s="17">
        <v>420301</v>
      </c>
      <c r="O12" s="17">
        <f t="shared" si="0"/>
        <v>-211301</v>
      </c>
      <c r="P12" s="20">
        <f t="shared" si="1"/>
        <v>-0.50273732396544379</v>
      </c>
      <c r="Q12" s="28"/>
      <c r="R12" s="22"/>
      <c r="S12" s="26"/>
    </row>
    <row r="13" spans="1:19" s="23" customFormat="1" ht="20.25" customHeight="1">
      <c r="A13" s="10">
        <v>10</v>
      </c>
      <c r="B13" s="11" t="s">
        <v>25</v>
      </c>
      <c r="C13" s="17">
        <f t="shared" si="2"/>
        <v>1320601.9500000002</v>
      </c>
      <c r="D13" s="24">
        <v>527585.06000000006</v>
      </c>
      <c r="E13" s="14">
        <v>793016.89</v>
      </c>
      <c r="F13" s="15" t="b">
        <f t="shared" si="3"/>
        <v>1</v>
      </c>
      <c r="G13" s="25"/>
      <c r="H13" s="14">
        <v>4305.0200000000004</v>
      </c>
      <c r="I13" s="17">
        <f t="shared" si="4"/>
        <v>788711.87</v>
      </c>
      <c r="J13" s="20">
        <f t="shared" si="5"/>
        <v>183.20748103376985</v>
      </c>
      <c r="K13" s="19"/>
      <c r="L13" s="17">
        <f t="shared" si="6"/>
        <v>527585.06000000006</v>
      </c>
      <c r="M13" s="17" t="e">
        <f t="shared" si="7"/>
        <v>#DIV/0!</v>
      </c>
      <c r="N13" s="17"/>
      <c r="O13" s="17">
        <f t="shared" si="0"/>
        <v>527585.06000000006</v>
      </c>
      <c r="P13" s="20" t="e">
        <f t="shared" si="1"/>
        <v>#DIV/0!</v>
      </c>
      <c r="Q13" s="28"/>
      <c r="R13" s="22"/>
      <c r="S13" s="26"/>
    </row>
    <row r="14" spans="1:19" s="23" customFormat="1" ht="20.25" customHeight="1">
      <c r="A14" s="10">
        <v>11</v>
      </c>
      <c r="B14" s="11" t="s">
        <v>26</v>
      </c>
      <c r="C14" s="17">
        <f t="shared" si="2"/>
        <v>5723802.0999999996</v>
      </c>
      <c r="D14" s="24">
        <v>5523625.79</v>
      </c>
      <c r="E14" s="14">
        <v>200176.31</v>
      </c>
      <c r="F14" s="15" t="b">
        <f t="shared" si="3"/>
        <v>1</v>
      </c>
      <c r="G14" s="25"/>
      <c r="H14" s="14">
        <v>-339437.53</v>
      </c>
      <c r="I14" s="17">
        <f t="shared" si="4"/>
        <v>539613.84000000008</v>
      </c>
      <c r="J14" s="20">
        <f t="shared" si="5"/>
        <v>-1.5897294562566491</v>
      </c>
      <c r="K14" s="19">
        <v>1082553.6200000001</v>
      </c>
      <c r="L14" s="17">
        <f t="shared" si="6"/>
        <v>4441072.17</v>
      </c>
      <c r="M14" s="17">
        <f t="shared" si="7"/>
        <v>4.1024038790799109</v>
      </c>
      <c r="N14" s="17">
        <v>1082553.6200000001</v>
      </c>
      <c r="O14" s="17">
        <f t="shared" si="0"/>
        <v>4441072.17</v>
      </c>
      <c r="P14" s="20">
        <f t="shared" si="1"/>
        <v>4.1024038790799109</v>
      </c>
      <c r="Q14" s="28"/>
      <c r="R14" s="22"/>
      <c r="S14" s="26"/>
    </row>
    <row r="15" spans="1:19" s="23" customFormat="1" ht="20.25" customHeight="1">
      <c r="A15" s="10">
        <v>12</v>
      </c>
      <c r="B15" s="11" t="s">
        <v>27</v>
      </c>
      <c r="C15" s="17">
        <f t="shared" si="2"/>
        <v>4184296.8</v>
      </c>
      <c r="D15" s="24">
        <v>1921538.32</v>
      </c>
      <c r="E15" s="14">
        <v>2262758.48</v>
      </c>
      <c r="F15" s="15" t="b">
        <f t="shared" si="3"/>
        <v>1</v>
      </c>
      <c r="G15" s="25"/>
      <c r="H15" s="14">
        <v>839234.01</v>
      </c>
      <c r="I15" s="17">
        <f t="shared" si="4"/>
        <v>1423524.47</v>
      </c>
      <c r="J15" s="20">
        <f t="shared" si="5"/>
        <v>1.6962187578646866</v>
      </c>
      <c r="K15" s="19">
        <v>1586388.46</v>
      </c>
      <c r="L15" s="17">
        <f t="shared" si="6"/>
        <v>335149.8600000001</v>
      </c>
      <c r="M15" s="17">
        <f t="shared" si="7"/>
        <v>0.21126594680347099</v>
      </c>
      <c r="N15" s="17">
        <v>1586388.46</v>
      </c>
      <c r="O15" s="17">
        <f t="shared" si="0"/>
        <v>335149.8600000001</v>
      </c>
      <c r="P15" s="20">
        <f t="shared" si="1"/>
        <v>0.21126594680347099</v>
      </c>
      <c r="Q15" s="21"/>
      <c r="R15" s="22"/>
      <c r="S15" s="26"/>
    </row>
    <row r="16" spans="1:19" s="23" customFormat="1" ht="20.25" customHeight="1">
      <c r="A16" s="10">
        <v>13</v>
      </c>
      <c r="B16" s="11" t="s">
        <v>28</v>
      </c>
      <c r="C16" s="17">
        <f t="shared" si="2"/>
        <v>2290485.58</v>
      </c>
      <c r="D16" s="24">
        <v>416326.82</v>
      </c>
      <c r="E16" s="14">
        <v>1874158.76</v>
      </c>
      <c r="F16" s="15" t="b">
        <f t="shared" si="3"/>
        <v>1</v>
      </c>
      <c r="G16" s="25"/>
      <c r="H16" s="14">
        <v>562622.43000000005</v>
      </c>
      <c r="I16" s="17">
        <f t="shared" si="4"/>
        <v>1311536.33</v>
      </c>
      <c r="J16" s="20">
        <f t="shared" si="5"/>
        <v>2.3311127677579435</v>
      </c>
      <c r="K16" s="19">
        <v>416326.82</v>
      </c>
      <c r="L16" s="17">
        <f t="shared" si="6"/>
        <v>0</v>
      </c>
      <c r="M16" s="17">
        <f t="shared" si="7"/>
        <v>0</v>
      </c>
      <c r="N16" s="17">
        <v>416326.82</v>
      </c>
      <c r="O16" s="17">
        <f t="shared" si="0"/>
        <v>0</v>
      </c>
      <c r="P16" s="20">
        <f t="shared" si="1"/>
        <v>0</v>
      </c>
      <c r="Q16" s="21"/>
      <c r="R16" s="22"/>
      <c r="S16" s="26"/>
    </row>
    <row r="17" spans="1:26" s="23" customFormat="1" ht="20.25" customHeight="1">
      <c r="A17" s="10">
        <v>14</v>
      </c>
      <c r="B17" s="11" t="s">
        <v>29</v>
      </c>
      <c r="C17" s="17">
        <f t="shared" si="2"/>
        <v>896994.6</v>
      </c>
      <c r="D17" s="24">
        <v>128506.83</v>
      </c>
      <c r="E17" s="14">
        <v>768487.77</v>
      </c>
      <c r="F17" s="15" t="b">
        <f t="shared" si="3"/>
        <v>1</v>
      </c>
      <c r="G17" s="25"/>
      <c r="H17" s="14">
        <v>187700.38</v>
      </c>
      <c r="I17" s="17">
        <f t="shared" si="4"/>
        <v>580787.39</v>
      </c>
      <c r="J17" s="20">
        <f t="shared" si="5"/>
        <v>3.094225968002835</v>
      </c>
      <c r="K17" s="19">
        <v>26144.99</v>
      </c>
      <c r="L17" s="17">
        <f t="shared" si="6"/>
        <v>102361.84</v>
      </c>
      <c r="M17" s="17">
        <f t="shared" si="7"/>
        <v>3.9151608013619432</v>
      </c>
      <c r="N17" s="17">
        <v>26144.99</v>
      </c>
      <c r="O17" s="17">
        <f t="shared" si="0"/>
        <v>102361.84</v>
      </c>
      <c r="P17" s="20">
        <f t="shared" si="1"/>
        <v>3.9151608013619432</v>
      </c>
      <c r="Q17" s="28"/>
      <c r="R17" s="22"/>
      <c r="S17" s="26"/>
    </row>
    <row r="18" spans="1:26" s="23" customFormat="1" ht="20.25" customHeight="1">
      <c r="A18" s="10">
        <v>15</v>
      </c>
      <c r="B18" s="11" t="s">
        <v>30</v>
      </c>
      <c r="C18" s="17">
        <f t="shared" si="2"/>
        <v>-208801.87</v>
      </c>
      <c r="D18" s="24"/>
      <c r="E18" s="14">
        <v>-208801.87</v>
      </c>
      <c r="F18" s="15" t="b">
        <f t="shared" si="3"/>
        <v>1</v>
      </c>
      <c r="G18" s="25"/>
      <c r="H18" s="14">
        <v>195172.39</v>
      </c>
      <c r="I18" s="17">
        <f t="shared" si="4"/>
        <v>-403974.26</v>
      </c>
      <c r="J18" s="20">
        <f t="shared" si="5"/>
        <v>-2.0698330332481962</v>
      </c>
      <c r="K18" s="19"/>
      <c r="L18" s="17">
        <f t="shared" si="6"/>
        <v>0</v>
      </c>
      <c r="M18" s="17" t="e">
        <f t="shared" si="7"/>
        <v>#DIV/0!</v>
      </c>
      <c r="N18" s="17"/>
      <c r="O18" s="17">
        <f t="shared" si="0"/>
        <v>0</v>
      </c>
      <c r="P18" s="20" t="e">
        <f t="shared" si="1"/>
        <v>#DIV/0!</v>
      </c>
      <c r="Q18" s="21"/>
      <c r="R18" s="22"/>
      <c r="S18" s="26"/>
    </row>
    <row r="19" spans="1:26" s="23" customFormat="1" ht="20.25" customHeight="1">
      <c r="A19" s="10">
        <v>16</v>
      </c>
      <c r="B19" s="11" t="s">
        <v>31</v>
      </c>
      <c r="C19" s="17">
        <f t="shared" si="2"/>
        <v>341033.08999999997</v>
      </c>
      <c r="D19" s="24">
        <v>70930.240000000005</v>
      </c>
      <c r="E19" s="14">
        <v>270102.84999999998</v>
      </c>
      <c r="F19" s="15" t="b">
        <f t="shared" si="3"/>
        <v>1</v>
      </c>
      <c r="G19" s="27"/>
      <c r="H19" s="14">
        <v>168734.14</v>
      </c>
      <c r="I19" s="17">
        <f t="shared" si="4"/>
        <v>101368.70999999996</v>
      </c>
      <c r="J19" s="20">
        <f t="shared" si="5"/>
        <v>0.60075992919986398</v>
      </c>
      <c r="K19" s="19">
        <v>41323.839999999997</v>
      </c>
      <c r="L19" s="17">
        <f t="shared" si="6"/>
        <v>29606.400000000009</v>
      </c>
      <c r="M19" s="17">
        <f t="shared" si="7"/>
        <v>0.716448422992636</v>
      </c>
      <c r="N19" s="17">
        <v>41323.839999999997</v>
      </c>
      <c r="O19" s="17">
        <f t="shared" si="0"/>
        <v>29606.400000000009</v>
      </c>
      <c r="P19" s="20">
        <f t="shared" si="1"/>
        <v>0.716448422992636</v>
      </c>
      <c r="Q19" s="28"/>
      <c r="R19" s="22"/>
      <c r="S19" s="26"/>
    </row>
    <row r="20" spans="1:26" s="23" customFormat="1" ht="20.25" customHeight="1">
      <c r="A20" s="10">
        <v>17</v>
      </c>
      <c r="B20" s="11" t="s">
        <v>32</v>
      </c>
      <c r="C20" s="17">
        <f t="shared" si="2"/>
        <v>-820949.72</v>
      </c>
      <c r="D20" s="24"/>
      <c r="E20" s="14">
        <v>-820949.72</v>
      </c>
      <c r="F20" s="15" t="b">
        <f t="shared" si="3"/>
        <v>1</v>
      </c>
      <c r="G20" s="17"/>
      <c r="H20" s="14">
        <v>-643927.59</v>
      </c>
      <c r="I20" s="17">
        <f t="shared" si="4"/>
        <v>-177022.13</v>
      </c>
      <c r="J20" s="20">
        <f t="shared" si="5"/>
        <v>0.27490999415011874</v>
      </c>
      <c r="K20" s="19"/>
      <c r="L20" s="17"/>
      <c r="M20" s="17"/>
      <c r="N20" s="17"/>
      <c r="O20" s="17"/>
      <c r="P20" s="20"/>
      <c r="Q20" s="21"/>
      <c r="R20" s="22"/>
      <c r="S20" s="26"/>
    </row>
    <row r="21" spans="1:26" s="23" customFormat="1" ht="20.25" customHeight="1">
      <c r="A21" s="10">
        <v>18</v>
      </c>
      <c r="B21" s="11" t="s">
        <v>33</v>
      </c>
      <c r="C21" s="17">
        <f t="shared" si="2"/>
        <v>-219765.94</v>
      </c>
      <c r="D21" s="24"/>
      <c r="E21" s="14">
        <v>-219765.94</v>
      </c>
      <c r="F21" s="15" t="b">
        <f t="shared" si="3"/>
        <v>1</v>
      </c>
      <c r="G21" s="17"/>
      <c r="H21" s="14">
        <v>-136060.31</v>
      </c>
      <c r="I21" s="17">
        <f t="shared" si="4"/>
        <v>-83705.63</v>
      </c>
      <c r="J21" s="20">
        <f t="shared" si="5"/>
        <v>0.61520975514461207</v>
      </c>
      <c r="K21" s="19"/>
      <c r="L21" s="17"/>
      <c r="M21" s="17"/>
      <c r="N21" s="17"/>
      <c r="O21" s="17"/>
      <c r="P21" s="20"/>
      <c r="Q21" s="21"/>
      <c r="R21" s="22"/>
      <c r="S21" s="26"/>
    </row>
    <row r="22" spans="1:26" s="31" customFormat="1" ht="20.25" customHeight="1">
      <c r="A22" s="10">
        <v>18</v>
      </c>
      <c r="B22" s="11" t="s">
        <v>34</v>
      </c>
      <c r="C22" s="17">
        <f>D22+E22</f>
        <v>33023988.539999999</v>
      </c>
      <c r="D22" s="19">
        <f>SUM(D4:D21)</f>
        <v>16991171.249999996</v>
      </c>
      <c r="E22" s="19">
        <f>SUM(E4:E21)</f>
        <v>16032817.290000003</v>
      </c>
      <c r="F22" s="19"/>
      <c r="G22" s="19"/>
      <c r="H22" s="19">
        <f t="shared" ref="H22:O22" si="8">SUM(H4:H21)</f>
        <v>5470762.8299999991</v>
      </c>
      <c r="I22" s="19">
        <f t="shared" si="8"/>
        <v>10562054.459999997</v>
      </c>
      <c r="J22" s="19"/>
      <c r="K22" s="19">
        <f t="shared" si="8"/>
        <v>7863641.2600000007</v>
      </c>
      <c r="L22" s="19">
        <f t="shared" si="8"/>
        <v>9127529.9900000002</v>
      </c>
      <c r="M22" s="19"/>
      <c r="N22" s="19">
        <f t="shared" si="8"/>
        <v>7863641.2600000007</v>
      </c>
      <c r="O22" s="19">
        <f t="shared" si="8"/>
        <v>9127529.9900000002</v>
      </c>
      <c r="P22" s="19"/>
      <c r="Q22" s="28"/>
      <c r="R22" s="22"/>
      <c r="S22" s="26"/>
    </row>
    <row r="23" spans="1:26" ht="21" customHeight="1">
      <c r="G23" s="33"/>
      <c r="H23" s="34"/>
      <c r="I23" s="34"/>
      <c r="K23" s="34"/>
      <c r="Q23" s="35"/>
    </row>
    <row r="24" spans="1:26" ht="15" customHeight="1">
      <c r="B24" s="48" t="s">
        <v>3</v>
      </c>
      <c r="C24" s="49" t="s">
        <v>4</v>
      </c>
      <c r="D24" s="50" t="s">
        <v>5</v>
      </c>
      <c r="E24" s="36"/>
      <c r="H24" s="34"/>
      <c r="Q24" s="34"/>
    </row>
    <row r="25" spans="1:26" ht="15" customHeight="1">
      <c r="B25" s="48" t="s">
        <v>32</v>
      </c>
      <c r="C25" s="51">
        <v>-82.094971999999999</v>
      </c>
      <c r="D25" s="52">
        <v>0</v>
      </c>
      <c r="E25" s="36"/>
      <c r="F25" s="36"/>
    </row>
    <row r="26" spans="1:26" ht="15" customHeight="1">
      <c r="B26" s="48" t="s">
        <v>27</v>
      </c>
      <c r="C26" s="51">
        <v>418.42967999999996</v>
      </c>
      <c r="D26" s="52">
        <v>192.15383199999999</v>
      </c>
      <c r="E26" s="36"/>
      <c r="F26" s="36"/>
      <c r="G26" s="37"/>
      <c r="H26" s="37"/>
      <c r="I26" s="37"/>
      <c r="Q26" s="38"/>
    </row>
    <row r="27" spans="1:26" ht="15" customHeight="1">
      <c r="B27" s="48" t="s">
        <v>29</v>
      </c>
      <c r="C27" s="51">
        <v>89.699460000000002</v>
      </c>
      <c r="D27" s="52">
        <v>12.850683</v>
      </c>
      <c r="E27" s="36"/>
      <c r="F27" s="36"/>
      <c r="Q27" s="34"/>
    </row>
    <row r="28" spans="1:26" ht="15" customHeight="1">
      <c r="B28" s="48" t="s">
        <v>22</v>
      </c>
      <c r="C28" s="51">
        <v>101.36084</v>
      </c>
      <c r="D28" s="52">
        <v>0</v>
      </c>
      <c r="E28" s="36"/>
      <c r="F28" s="36"/>
      <c r="G28" s="40"/>
      <c r="H28" s="40"/>
      <c r="I28" s="40"/>
      <c r="J28" s="40"/>
      <c r="K28" s="39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" customHeight="1">
      <c r="B29" s="48" t="s">
        <v>23</v>
      </c>
      <c r="C29" s="51">
        <v>-46.184118000000019</v>
      </c>
      <c r="D29" s="52">
        <v>115.81231799999999</v>
      </c>
      <c r="E29" s="36"/>
      <c r="F29" s="36"/>
      <c r="G29" s="36"/>
      <c r="H29" s="36"/>
      <c r="I29" s="36"/>
      <c r="J29" s="36"/>
      <c r="K29" s="39"/>
      <c r="L29" s="36"/>
      <c r="M29" s="36"/>
      <c r="N29" s="36"/>
      <c r="O29" s="36"/>
      <c r="P29" s="36"/>
      <c r="Q29" s="36"/>
      <c r="R29" s="36"/>
      <c r="S29" s="36"/>
      <c r="T29" s="40"/>
      <c r="U29" s="40"/>
      <c r="V29" s="40"/>
      <c r="W29" s="40"/>
      <c r="X29" s="40"/>
      <c r="Y29" s="40"/>
      <c r="Z29" s="40"/>
    </row>
    <row r="30" spans="1:26" ht="15" customHeight="1">
      <c r="B30" s="48" t="s">
        <v>30</v>
      </c>
      <c r="C30" s="51">
        <v>-20.880186999999999</v>
      </c>
      <c r="D30" s="52">
        <v>0</v>
      </c>
      <c r="E30" s="36"/>
      <c r="F30" s="36"/>
      <c r="K30" s="41"/>
    </row>
    <row r="31" spans="1:26" ht="15" customHeight="1">
      <c r="B31" s="48" t="s">
        <v>25</v>
      </c>
      <c r="C31" s="51">
        <v>132.06019500000002</v>
      </c>
      <c r="D31" s="52">
        <v>52.758506000000004</v>
      </c>
      <c r="E31" s="36"/>
      <c r="F31" s="36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26" ht="15" customHeight="1">
      <c r="B32" s="48" t="s">
        <v>21</v>
      </c>
      <c r="C32" s="51">
        <v>38.441670999999999</v>
      </c>
      <c r="D32" s="52">
        <v>30.812025999999999</v>
      </c>
      <c r="E32" s="36"/>
      <c r="F32" s="36"/>
    </row>
    <row r="33" spans="2:19" ht="15" customHeight="1">
      <c r="B33" s="48" t="s">
        <v>16</v>
      </c>
      <c r="C33" s="51">
        <v>1299.241876</v>
      </c>
      <c r="D33" s="52">
        <v>397.35772400000002</v>
      </c>
      <c r="E33" s="36"/>
      <c r="F33" s="36"/>
    </row>
    <row r="34" spans="2:19" ht="15" customHeight="1">
      <c r="B34" s="48" t="s">
        <v>24</v>
      </c>
      <c r="C34" s="51">
        <v>244.397423</v>
      </c>
      <c r="D34" s="52">
        <v>20.9</v>
      </c>
      <c r="E34" s="36"/>
      <c r="F34" s="36"/>
    </row>
    <row r="35" spans="2:19" ht="15" customHeight="1">
      <c r="B35" s="48" t="s">
        <v>28</v>
      </c>
      <c r="C35" s="51">
        <v>229.04855800000001</v>
      </c>
      <c r="D35" s="52">
        <v>41.632682000000003</v>
      </c>
      <c r="E35" s="36"/>
      <c r="F35" s="36"/>
    </row>
    <row r="36" spans="2:19" ht="15" customHeight="1">
      <c r="B36" s="48" t="s">
        <v>26</v>
      </c>
      <c r="C36" s="51">
        <v>572.38020999999992</v>
      </c>
      <c r="D36" s="52">
        <v>552.36257899999998</v>
      </c>
      <c r="E36" s="36"/>
      <c r="F36" s="36"/>
    </row>
    <row r="37" spans="2:19" ht="15" customHeight="1">
      <c r="B37" s="48" t="s">
        <v>31</v>
      </c>
      <c r="C37" s="51">
        <v>34.103308999999996</v>
      </c>
      <c r="D37" s="52">
        <v>7.0930240000000007</v>
      </c>
      <c r="E37" s="36"/>
      <c r="F37" s="36"/>
    </row>
    <row r="38" spans="2:19" ht="15" customHeight="1">
      <c r="B38" s="48" t="s">
        <v>36</v>
      </c>
      <c r="C38" s="51">
        <v>135.32805300000001</v>
      </c>
      <c r="D38" s="52">
        <v>78.47849699999999</v>
      </c>
      <c r="E38" s="36"/>
      <c r="F38" s="36"/>
    </row>
    <row r="39" spans="2:19" ht="15" customHeight="1">
      <c r="B39" s="48" t="s">
        <v>20</v>
      </c>
      <c r="C39" s="51">
        <v>50.083764000000002</v>
      </c>
      <c r="D39" s="52">
        <v>0</v>
      </c>
      <c r="E39" s="36"/>
      <c r="F39" s="36"/>
    </row>
    <row r="40" spans="2:19" ht="15" customHeight="1">
      <c r="B40" s="48" t="s">
        <v>35</v>
      </c>
      <c r="C40" s="51">
        <v>-26.673798999999999</v>
      </c>
      <c r="D40" s="52">
        <v>37.925247999999996</v>
      </c>
      <c r="E40" s="36"/>
      <c r="F40" s="36"/>
    </row>
    <row r="41" spans="2:19" ht="15" customHeight="1">
      <c r="B41" s="48" t="s">
        <v>19</v>
      </c>
      <c r="C41" s="51">
        <v>155.63348500000001</v>
      </c>
      <c r="D41" s="52">
        <v>158.980006</v>
      </c>
      <c r="E41" s="36"/>
      <c r="F41" s="36"/>
    </row>
    <row r="42" spans="2:19" ht="15" customHeight="1">
      <c r="B42" s="48" t="s">
        <v>37</v>
      </c>
      <c r="C42" s="51">
        <v>-21.976593999999999</v>
      </c>
      <c r="D42" s="52">
        <v>0</v>
      </c>
      <c r="E42" s="36"/>
      <c r="F42" s="36"/>
      <c r="G42" s="38"/>
      <c r="H42" s="38"/>
      <c r="I42" s="38"/>
      <c r="J42" s="38"/>
      <c r="K42" s="39"/>
      <c r="L42" s="38"/>
      <c r="M42" s="38"/>
      <c r="N42" s="38"/>
      <c r="O42" s="38"/>
      <c r="P42" s="38"/>
      <c r="Q42" s="38"/>
      <c r="R42" s="42"/>
      <c r="S42" s="38"/>
    </row>
    <row r="43" spans="2:19" ht="15" customHeight="1">
      <c r="B43" s="48" t="s">
        <v>38</v>
      </c>
      <c r="C43" s="51">
        <v>3302.398854</v>
      </c>
      <c r="D43" s="52">
        <v>1699.1171249999995</v>
      </c>
      <c r="E43" s="36"/>
      <c r="F43" s="36"/>
      <c r="K43" s="43"/>
    </row>
    <row r="45" spans="2:19" ht="13.5"/>
  </sheetData>
  <sortState ref="B25:D43">
    <sortCondition ref="B25"/>
  </sortState>
  <mergeCells count="3">
    <mergeCell ref="A1:P1"/>
    <mergeCell ref="A2:N2"/>
    <mergeCell ref="O2:P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2017-02-10T09:49:48Z</dcterms:modified>
</cp:coreProperties>
</file>