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1"/>
  </bookViews>
  <sheets>
    <sheet name="a" sheetId="1" r:id="rId1"/>
    <sheet name="b" sheetId="2" r:id="rId2"/>
  </sheets>
  <definedNames>
    <definedName name="A1_">b!$B$5</definedName>
    <definedName name="A2_">b!$B$6</definedName>
    <definedName name="B1_">b!$B$7</definedName>
    <definedName name="B2_">b!$B$8</definedName>
    <definedName name="delx">a!$B$6</definedName>
    <definedName name="h1_">a!$B$4</definedName>
    <definedName name="h2_">a!$B$5</definedName>
    <definedName name="L">a!$B$3</definedName>
    <definedName name="N">a!$B$1</definedName>
    <definedName name="N1_">b!$B$1</definedName>
    <definedName name="N2_">b!$B$2</definedName>
    <definedName name="Q">a!$B$7</definedName>
    <definedName name="Q1_">b!$B$3</definedName>
    <definedName name="Q2_">b!$B$4</definedName>
    <definedName name="T">a!$B$2</definedName>
  </definedNames>
  <calcPr calcId="171027" calcMode="manual" iterate="1" iterateCount="1" iterateDelta="1E-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O16" i="2"/>
  <c r="P16" i="2"/>
  <c r="Q16" i="2"/>
  <c r="R16" i="2"/>
  <c r="S16" i="2"/>
  <c r="T16" i="2"/>
  <c r="U16" i="2"/>
  <c r="V16" i="2"/>
  <c r="M16" i="2"/>
  <c r="C6" i="2"/>
  <c r="B5" i="2"/>
  <c r="D16" i="2" s="1"/>
  <c r="B8" i="2"/>
  <c r="B6" i="2"/>
  <c r="K16" i="2" l="1"/>
  <c r="G16" i="2"/>
  <c r="J16" i="2"/>
  <c r="F16" i="2"/>
  <c r="C16" i="2"/>
  <c r="I16" i="2"/>
  <c r="E16" i="2"/>
  <c r="L16" i="2"/>
  <c r="H16" i="2"/>
  <c r="B16" i="2"/>
  <c r="B7" i="2"/>
  <c r="B4" i="2"/>
  <c r="B3" i="2"/>
  <c r="V15" i="2"/>
  <c r="B15" i="2"/>
  <c r="U14" i="2"/>
  <c r="V14" i="2" s="1"/>
  <c r="D14" i="2"/>
  <c r="E14" i="2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C14" i="2"/>
  <c r="B17" i="1"/>
  <c r="G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4" i="1"/>
  <c r="V13" i="1" l="1"/>
  <c r="B14" i="1"/>
  <c r="B7" i="1"/>
  <c r="B13" i="1"/>
  <c r="C12" i="1"/>
  <c r="D12" i="1" l="1"/>
  <c r="E12" i="1" l="1"/>
  <c r="F12" i="1"/>
  <c r="G12" i="1" l="1"/>
  <c r="H12" i="1" l="1"/>
  <c r="I12" i="1" l="1"/>
  <c r="J12" i="1" l="1"/>
  <c r="K12" i="1" l="1"/>
  <c r="L12" i="1" l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</calcChain>
</file>

<file path=xl/sharedStrings.xml><?xml version="1.0" encoding="utf-8"?>
<sst xmlns="http://schemas.openxmlformats.org/spreadsheetml/2006/main" count="21" uniqueCount="21">
  <si>
    <t>N</t>
    <phoneticPr fontId="1" type="noConversion"/>
  </si>
  <si>
    <t>T</t>
    <phoneticPr fontId="1" type="noConversion"/>
  </si>
  <si>
    <t>L</t>
    <phoneticPr fontId="1" type="noConversion"/>
  </si>
  <si>
    <t>h1</t>
    <phoneticPr fontId="1" type="noConversion"/>
  </si>
  <si>
    <t>h2</t>
    <phoneticPr fontId="1" type="noConversion"/>
  </si>
  <si>
    <t>delx</t>
    <phoneticPr fontId="1" type="noConversion"/>
  </si>
  <si>
    <t>Q</t>
    <phoneticPr fontId="1" type="noConversion"/>
  </si>
  <si>
    <t>numeric</t>
    <phoneticPr fontId="1" type="noConversion"/>
  </si>
  <si>
    <t>analytic</t>
    <phoneticPr fontId="1" type="noConversion"/>
  </si>
  <si>
    <t>discharge</t>
    <phoneticPr fontId="1" type="noConversion"/>
  </si>
  <si>
    <t>discharge</t>
    <phoneticPr fontId="1" type="noConversion"/>
  </si>
  <si>
    <t>N1</t>
    <phoneticPr fontId="1" type="noConversion"/>
  </si>
  <si>
    <t>N2</t>
    <phoneticPr fontId="1" type="noConversion"/>
  </si>
  <si>
    <t>Q1</t>
    <phoneticPr fontId="1" type="noConversion"/>
  </si>
  <si>
    <t>Q2</t>
    <phoneticPr fontId="1" type="noConversion"/>
  </si>
  <si>
    <t>numerical</t>
    <phoneticPr fontId="1" type="noConversion"/>
  </si>
  <si>
    <t>analytical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</si>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</sst>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a!$B$12:$V$12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a!$B$13:$V$13</c:f>
              <c:numCache>
                <c:formatCode>General</c:formatCode>
                <c:ptCount val="21"/>
                <c:pt idx="0">
                  <c:v>10</c:v>
                </c:pt>
                <c:pt idx="1">
                  <c:v>10.120000000000006</c:v>
                </c:pt>
                <c:pt idx="2">
                  <c:v>10.230000000000011</c:v>
                </c:pt>
                <c:pt idx="3">
                  <c:v>10.330000000000014</c:v>
                </c:pt>
                <c:pt idx="4">
                  <c:v>10.420000000000018</c:v>
                </c:pt>
                <c:pt idx="5">
                  <c:v>10.50000000000002</c:v>
                </c:pt>
                <c:pt idx="6">
                  <c:v>10.570000000000022</c:v>
                </c:pt>
                <c:pt idx="7">
                  <c:v>10.630000000000022</c:v>
                </c:pt>
                <c:pt idx="8">
                  <c:v>10.680000000000023</c:v>
                </c:pt>
                <c:pt idx="9">
                  <c:v>10.720000000000024</c:v>
                </c:pt>
                <c:pt idx="10">
                  <c:v>10.750000000000023</c:v>
                </c:pt>
                <c:pt idx="11">
                  <c:v>10.770000000000023</c:v>
                </c:pt>
                <c:pt idx="12">
                  <c:v>10.780000000000022</c:v>
                </c:pt>
                <c:pt idx="13">
                  <c:v>10.780000000000021</c:v>
                </c:pt>
                <c:pt idx="14">
                  <c:v>10.770000000000019</c:v>
                </c:pt>
                <c:pt idx="15">
                  <c:v>10.750000000000018</c:v>
                </c:pt>
                <c:pt idx="16">
                  <c:v>10.720000000000015</c:v>
                </c:pt>
                <c:pt idx="17">
                  <c:v>10.680000000000012</c:v>
                </c:pt>
                <c:pt idx="18">
                  <c:v>10.63000000000001</c:v>
                </c:pt>
                <c:pt idx="19">
                  <c:v>10.570000000000006</c:v>
                </c:pt>
                <c:pt idx="20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1-4F4D-93F6-61919BF6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07960"/>
        <c:axId val="348605992"/>
      </c:scatterChart>
      <c:valAx>
        <c:axId val="34860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05992"/>
        <c:crosses val="autoZero"/>
        <c:crossBetween val="midCat"/>
      </c:valAx>
      <c:valAx>
        <c:axId val="3486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0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a!$B$12:$V$12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a!$B$13:$V$13</c:f>
              <c:numCache>
                <c:formatCode>General</c:formatCode>
                <c:ptCount val="21"/>
                <c:pt idx="0">
                  <c:v>10</c:v>
                </c:pt>
                <c:pt idx="1">
                  <c:v>10.120000000000006</c:v>
                </c:pt>
                <c:pt idx="2">
                  <c:v>10.230000000000011</c:v>
                </c:pt>
                <c:pt idx="3">
                  <c:v>10.330000000000014</c:v>
                </c:pt>
                <c:pt idx="4">
                  <c:v>10.420000000000018</c:v>
                </c:pt>
                <c:pt idx="5">
                  <c:v>10.50000000000002</c:v>
                </c:pt>
                <c:pt idx="6">
                  <c:v>10.570000000000022</c:v>
                </c:pt>
                <c:pt idx="7">
                  <c:v>10.630000000000022</c:v>
                </c:pt>
                <c:pt idx="8">
                  <c:v>10.680000000000023</c:v>
                </c:pt>
                <c:pt idx="9">
                  <c:v>10.720000000000024</c:v>
                </c:pt>
                <c:pt idx="10">
                  <c:v>10.750000000000023</c:v>
                </c:pt>
                <c:pt idx="11">
                  <c:v>10.770000000000023</c:v>
                </c:pt>
                <c:pt idx="12">
                  <c:v>10.780000000000022</c:v>
                </c:pt>
                <c:pt idx="13">
                  <c:v>10.780000000000021</c:v>
                </c:pt>
                <c:pt idx="14">
                  <c:v>10.770000000000019</c:v>
                </c:pt>
                <c:pt idx="15">
                  <c:v>10.750000000000018</c:v>
                </c:pt>
                <c:pt idx="16">
                  <c:v>10.720000000000015</c:v>
                </c:pt>
                <c:pt idx="17">
                  <c:v>10.680000000000012</c:v>
                </c:pt>
                <c:pt idx="18">
                  <c:v>10.63000000000001</c:v>
                </c:pt>
                <c:pt idx="19">
                  <c:v>10.570000000000006</c:v>
                </c:pt>
                <c:pt idx="20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8-4DDB-A298-4B1E2D6A70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a!$B$12:$V$12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a!$B$14:$V$14</c:f>
              <c:numCache>
                <c:formatCode>General</c:formatCode>
                <c:ptCount val="21"/>
                <c:pt idx="0">
                  <c:v>10</c:v>
                </c:pt>
                <c:pt idx="1">
                  <c:v>10.119999999999999</c:v>
                </c:pt>
                <c:pt idx="2">
                  <c:v>10.23</c:v>
                </c:pt>
                <c:pt idx="3">
                  <c:v>10.33</c:v>
                </c:pt>
                <c:pt idx="4">
                  <c:v>10.42</c:v>
                </c:pt>
                <c:pt idx="5">
                  <c:v>10.5</c:v>
                </c:pt>
                <c:pt idx="6">
                  <c:v>10.57</c:v>
                </c:pt>
                <c:pt idx="7">
                  <c:v>10.63</c:v>
                </c:pt>
                <c:pt idx="8">
                  <c:v>10.68</c:v>
                </c:pt>
                <c:pt idx="9">
                  <c:v>10.72</c:v>
                </c:pt>
                <c:pt idx="10">
                  <c:v>10.75</c:v>
                </c:pt>
                <c:pt idx="11">
                  <c:v>10.77</c:v>
                </c:pt>
                <c:pt idx="12">
                  <c:v>10.78</c:v>
                </c:pt>
                <c:pt idx="13">
                  <c:v>10.78</c:v>
                </c:pt>
                <c:pt idx="14">
                  <c:v>10.77</c:v>
                </c:pt>
                <c:pt idx="15">
                  <c:v>10.75</c:v>
                </c:pt>
                <c:pt idx="16">
                  <c:v>10.72</c:v>
                </c:pt>
                <c:pt idx="17">
                  <c:v>10.68</c:v>
                </c:pt>
                <c:pt idx="18">
                  <c:v>10.63</c:v>
                </c:pt>
                <c:pt idx="19">
                  <c:v>10.57</c:v>
                </c:pt>
                <c:pt idx="20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8-4DDB-A298-4B1E2D6A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33656"/>
        <c:axId val="494730704"/>
      </c:scatterChart>
      <c:valAx>
        <c:axId val="49473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30704"/>
        <c:crosses val="autoZero"/>
        <c:crossBetween val="midCat"/>
      </c:valAx>
      <c:valAx>
        <c:axId val="4947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3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b!$A$15</c:f>
              <c:strCache>
                <c:ptCount val="1"/>
                <c:pt idx="0">
                  <c:v>numerical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b!$B$14:$V$14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b!$B$15:$V$15</c:f>
              <c:numCache>
                <c:formatCode>General</c:formatCode>
                <c:ptCount val="21"/>
                <c:pt idx="0">
                  <c:v>10</c:v>
                </c:pt>
                <c:pt idx="1">
                  <c:v>10.094999874836512</c:v>
                </c:pt>
                <c:pt idx="2">
                  <c:v>10.184999755798961</c:v>
                </c:pt>
                <c:pt idx="3">
                  <c:v>10.269999645650492</c:v>
                </c:pt>
                <c:pt idx="4">
                  <c:v>10.349999546869098</c:v>
                </c:pt>
                <c:pt idx="5">
                  <c:v>10.424999461593961</c:v>
                </c:pt>
                <c:pt idx="6">
                  <c:v>10.494999396066943</c:v>
                </c:pt>
                <c:pt idx="7">
                  <c:v>10.559999340413986</c:v>
                </c:pt>
                <c:pt idx="8">
                  <c:v>10.619999303385562</c:v>
                </c:pt>
                <c:pt idx="9">
                  <c:v>10.674999284871353</c:v>
                </c:pt>
                <c:pt idx="10">
                  <c:v>10.724999284591009</c:v>
                </c:pt>
                <c:pt idx="11">
                  <c:v>10.769999301965004</c:v>
                </c:pt>
                <c:pt idx="12">
                  <c:v>10.799999336066044</c:v>
                </c:pt>
                <c:pt idx="13">
                  <c:v>10.814999385615236</c:v>
                </c:pt>
                <c:pt idx="14">
                  <c:v>10.814999449004461</c:v>
                </c:pt>
                <c:pt idx="15">
                  <c:v>10.799999524335021</c:v>
                </c:pt>
                <c:pt idx="16">
                  <c:v>10.769999609466842</c:v>
                </c:pt>
                <c:pt idx="17">
                  <c:v>10.724999702074555</c:v>
                </c:pt>
                <c:pt idx="18">
                  <c:v>10.664999799707845</c:v>
                </c:pt>
                <c:pt idx="19">
                  <c:v>10.589999899853922</c:v>
                </c:pt>
                <c:pt idx="20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A-4B62-9DB6-46F29C69019A}"/>
            </c:ext>
          </c:extLst>
        </c:ser>
        <c:ser>
          <c:idx val="1"/>
          <c:order val="1"/>
          <c:tx>
            <c:strRef>
              <c:f>b!$A$16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b!$B$14:$V$14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b!$B$16:$V$16</c:f>
              <c:numCache>
                <c:formatCode>General</c:formatCode>
                <c:ptCount val="21"/>
                <c:pt idx="0">
                  <c:v>10</c:v>
                </c:pt>
                <c:pt idx="1">
                  <c:v>10.0975</c:v>
                </c:pt>
                <c:pt idx="2">
                  <c:v>10.19</c:v>
                </c:pt>
                <c:pt idx="3">
                  <c:v>10.2775</c:v>
                </c:pt>
                <c:pt idx="4">
                  <c:v>10.36</c:v>
                </c:pt>
                <c:pt idx="5">
                  <c:v>10.4375</c:v>
                </c:pt>
                <c:pt idx="6">
                  <c:v>10.51</c:v>
                </c:pt>
                <c:pt idx="7">
                  <c:v>10.577500000000001</c:v>
                </c:pt>
                <c:pt idx="8">
                  <c:v>10.64</c:v>
                </c:pt>
                <c:pt idx="9">
                  <c:v>10.6975</c:v>
                </c:pt>
                <c:pt idx="10">
                  <c:v>10.75</c:v>
                </c:pt>
                <c:pt idx="11">
                  <c:v>10.7925</c:v>
                </c:pt>
                <c:pt idx="12">
                  <c:v>10.82</c:v>
                </c:pt>
                <c:pt idx="13">
                  <c:v>10.8325</c:v>
                </c:pt>
                <c:pt idx="14">
                  <c:v>10.829999999999998</c:v>
                </c:pt>
                <c:pt idx="15">
                  <c:v>10.8125</c:v>
                </c:pt>
                <c:pt idx="16">
                  <c:v>10.78</c:v>
                </c:pt>
                <c:pt idx="17">
                  <c:v>10.7325</c:v>
                </c:pt>
                <c:pt idx="18">
                  <c:v>10.67</c:v>
                </c:pt>
                <c:pt idx="19">
                  <c:v>10.592499999999999</c:v>
                </c:pt>
                <c:pt idx="20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A-4B62-9DB6-46F29C69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90480"/>
        <c:axId val="550492120"/>
      </c:scatterChart>
      <c:valAx>
        <c:axId val="5504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92120"/>
        <c:crosses val="autoZero"/>
        <c:crossBetween val="midCat"/>
      </c:valAx>
      <c:valAx>
        <c:axId val="5504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17</xdr:row>
      <xdr:rowOff>118110</xdr:rowOff>
    </xdr:from>
    <xdr:to>
      <xdr:col>20</xdr:col>
      <xdr:colOff>76200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C0903D-94ED-4894-B1DD-962B620A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17</xdr:row>
      <xdr:rowOff>19050</xdr:rowOff>
    </xdr:from>
    <xdr:to>
      <xdr:col>10</xdr:col>
      <xdr:colOff>396240</xdr:colOff>
      <xdr:row>32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10A899-1E2E-4371-8F0F-DEDCC12A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17</xdr:row>
      <xdr:rowOff>19050</xdr:rowOff>
    </xdr:from>
    <xdr:to>
      <xdr:col>15</xdr:col>
      <xdr:colOff>548640</xdr:colOff>
      <xdr:row>35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FC63B7-91C5-4ABA-AA32-F69284A62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B7" sqref="B7"/>
    </sheetView>
  </sheetViews>
  <sheetFormatPr defaultRowHeight="13.8" x14ac:dyDescent="0.25"/>
  <cols>
    <col min="1" max="1" width="15.6640625" customWidth="1"/>
  </cols>
  <sheetData>
    <row r="1" spans="1:22" x14ac:dyDescent="0.25">
      <c r="A1" t="s">
        <v>0</v>
      </c>
      <c r="B1">
        <v>2E-3</v>
      </c>
    </row>
    <row r="2" spans="1:22" x14ac:dyDescent="0.25">
      <c r="A2" t="s">
        <v>1</v>
      </c>
      <c r="B2">
        <v>20</v>
      </c>
    </row>
    <row r="3" spans="1:22" x14ac:dyDescent="0.25">
      <c r="A3" t="s">
        <v>2</v>
      </c>
      <c r="B3">
        <v>200</v>
      </c>
    </row>
    <row r="4" spans="1:22" x14ac:dyDescent="0.25">
      <c r="A4" t="s">
        <v>3</v>
      </c>
      <c r="B4">
        <v>10</v>
      </c>
    </row>
    <row r="5" spans="1:22" x14ac:dyDescent="0.25">
      <c r="A5" t="s">
        <v>4</v>
      </c>
      <c r="B5">
        <v>10.5</v>
      </c>
      <c r="F5" t="s">
        <v>10</v>
      </c>
      <c r="G5">
        <f>Q*10</f>
        <v>-2</v>
      </c>
    </row>
    <row r="6" spans="1:22" x14ac:dyDescent="0.25">
      <c r="A6" t="s">
        <v>5</v>
      </c>
      <c r="B6">
        <v>10</v>
      </c>
    </row>
    <row r="7" spans="1:22" x14ac:dyDescent="0.25">
      <c r="A7" t="s">
        <v>6</v>
      </c>
      <c r="B7">
        <f>-N*delx^2</f>
        <v>-0.2</v>
      </c>
    </row>
    <row r="12" spans="1:22" x14ac:dyDescent="0.25">
      <c r="B12">
        <v>0</v>
      </c>
      <c r="C12">
        <f t="shared" ref="C12:V12" si="0">B12+delx</f>
        <v>10</v>
      </c>
      <c r="D12">
        <f t="shared" si="0"/>
        <v>20</v>
      </c>
      <c r="E12">
        <f t="shared" si="0"/>
        <v>30</v>
      </c>
      <c r="F12">
        <f t="shared" si="0"/>
        <v>40</v>
      </c>
      <c r="G12">
        <f t="shared" si="0"/>
        <v>50</v>
      </c>
      <c r="H12">
        <f t="shared" si="0"/>
        <v>60</v>
      </c>
      <c r="I12">
        <f t="shared" si="0"/>
        <v>70</v>
      </c>
      <c r="J12">
        <f t="shared" si="0"/>
        <v>80</v>
      </c>
      <c r="K12">
        <f t="shared" si="0"/>
        <v>90</v>
      </c>
      <c r="L12">
        <f t="shared" si="0"/>
        <v>100</v>
      </c>
      <c r="M12">
        <f t="shared" si="0"/>
        <v>110</v>
      </c>
      <c r="N12">
        <f t="shared" si="0"/>
        <v>120</v>
      </c>
      <c r="O12">
        <f t="shared" si="0"/>
        <v>130</v>
      </c>
      <c r="P12">
        <f t="shared" si="0"/>
        <v>140</v>
      </c>
      <c r="Q12">
        <f t="shared" si="0"/>
        <v>150</v>
      </c>
      <c r="R12">
        <f t="shared" si="0"/>
        <v>160</v>
      </c>
      <c r="S12">
        <f t="shared" si="0"/>
        <v>170</v>
      </c>
      <c r="T12">
        <f t="shared" si="0"/>
        <v>180</v>
      </c>
      <c r="U12">
        <f t="shared" si="0"/>
        <v>190</v>
      </c>
      <c r="V12">
        <f t="shared" si="0"/>
        <v>200</v>
      </c>
    </row>
    <row r="13" spans="1:22" x14ac:dyDescent="0.25">
      <c r="A13" t="s">
        <v>7</v>
      </c>
      <c r="B13">
        <f>h1_</f>
        <v>10</v>
      </c>
      <c r="C13">
        <f t="shared" ref="C13:U13" ca="1" si="1">(B13+D13)/2-Q/(T*2)</f>
        <v>10.120000000000006</v>
      </c>
      <c r="D13">
        <f t="shared" ca="1" si="1"/>
        <v>10.230000000000011</v>
      </c>
      <c r="E13">
        <f t="shared" ca="1" si="1"/>
        <v>10.330000000000014</v>
      </c>
      <c r="F13">
        <f t="shared" ca="1" si="1"/>
        <v>10.420000000000018</v>
      </c>
      <c r="G13">
        <f t="shared" ca="1" si="1"/>
        <v>10.50000000000002</v>
      </c>
      <c r="H13">
        <f t="shared" ca="1" si="1"/>
        <v>10.570000000000022</v>
      </c>
      <c r="I13">
        <f t="shared" ca="1" si="1"/>
        <v>10.630000000000022</v>
      </c>
      <c r="J13">
        <f t="shared" ca="1" si="1"/>
        <v>10.680000000000023</v>
      </c>
      <c r="K13">
        <f t="shared" ca="1" si="1"/>
        <v>10.720000000000024</v>
      </c>
      <c r="L13">
        <f t="shared" ca="1" si="1"/>
        <v>10.750000000000023</v>
      </c>
      <c r="M13">
        <f t="shared" ca="1" si="1"/>
        <v>10.770000000000023</v>
      </c>
      <c r="N13">
        <f t="shared" ca="1" si="1"/>
        <v>10.780000000000022</v>
      </c>
      <c r="O13">
        <f t="shared" ca="1" si="1"/>
        <v>10.780000000000021</v>
      </c>
      <c r="P13">
        <f t="shared" ca="1" si="1"/>
        <v>10.770000000000019</v>
      </c>
      <c r="Q13">
        <f t="shared" ca="1" si="1"/>
        <v>10.750000000000018</v>
      </c>
      <c r="R13">
        <f t="shared" ca="1" si="1"/>
        <v>10.720000000000015</v>
      </c>
      <c r="S13">
        <f t="shared" ca="1" si="1"/>
        <v>10.680000000000012</v>
      </c>
      <c r="T13">
        <f t="shared" ca="1" si="1"/>
        <v>10.63000000000001</v>
      </c>
      <c r="U13">
        <f t="shared" ca="1" si="1"/>
        <v>10.570000000000006</v>
      </c>
      <c r="V13">
        <f>h2_</f>
        <v>10.5</v>
      </c>
    </row>
    <row r="14" spans="1:22" x14ac:dyDescent="0.25">
      <c r="A14" t="s">
        <v>8</v>
      </c>
      <c r="B14">
        <f>-N/T*B12^2+(h2_-h1_)/L*B12+N/T*B12*L+h1_</f>
        <v>10</v>
      </c>
      <c r="C14">
        <f t="shared" ref="C14:V14" si="2">-N/T/2*(C12^2-C12*L)+(h2_-h1_)/L*C12+h1_</f>
        <v>10.119999999999999</v>
      </c>
      <c r="D14">
        <f t="shared" si="2"/>
        <v>10.23</v>
      </c>
      <c r="E14">
        <f t="shared" si="2"/>
        <v>10.33</v>
      </c>
      <c r="F14">
        <f t="shared" si="2"/>
        <v>10.42</v>
      </c>
      <c r="G14">
        <f t="shared" si="2"/>
        <v>10.5</v>
      </c>
      <c r="H14">
        <f t="shared" si="2"/>
        <v>10.57</v>
      </c>
      <c r="I14">
        <f t="shared" si="2"/>
        <v>10.63</v>
      </c>
      <c r="J14">
        <f t="shared" si="2"/>
        <v>10.68</v>
      </c>
      <c r="K14">
        <f t="shared" si="2"/>
        <v>10.72</v>
      </c>
      <c r="L14">
        <f t="shared" si="2"/>
        <v>10.75</v>
      </c>
      <c r="M14">
        <f t="shared" si="2"/>
        <v>10.77</v>
      </c>
      <c r="N14">
        <f t="shared" si="2"/>
        <v>10.78</v>
      </c>
      <c r="O14">
        <f t="shared" si="2"/>
        <v>10.78</v>
      </c>
      <c r="P14">
        <f t="shared" si="2"/>
        <v>10.77</v>
      </c>
      <c r="Q14">
        <f t="shared" si="2"/>
        <v>10.75</v>
      </c>
      <c r="R14">
        <f t="shared" si="2"/>
        <v>10.72</v>
      </c>
      <c r="S14">
        <f t="shared" si="2"/>
        <v>10.68</v>
      </c>
      <c r="T14">
        <f t="shared" si="2"/>
        <v>10.63</v>
      </c>
      <c r="U14">
        <f t="shared" si="2"/>
        <v>10.57</v>
      </c>
      <c r="V14">
        <f t="shared" si="2"/>
        <v>10.5</v>
      </c>
    </row>
    <row r="16" spans="1:22" x14ac:dyDescent="0.25">
      <c r="A16" t="s">
        <v>9</v>
      </c>
      <c r="B16">
        <f t="shared" ref="B16:U16" si="3">T*(C14-B14)/delx</f>
        <v>0.23999999999999844</v>
      </c>
      <c r="C16">
        <f t="shared" si="3"/>
        <v>0.22000000000000242</v>
      </c>
      <c r="D16">
        <f t="shared" si="3"/>
        <v>0.19999999999999929</v>
      </c>
      <c r="E16">
        <f t="shared" si="3"/>
        <v>0.17999999999999972</v>
      </c>
      <c r="F16">
        <f t="shared" si="3"/>
        <v>0.16000000000000014</v>
      </c>
      <c r="G16">
        <f t="shared" si="3"/>
        <v>0.14000000000000057</v>
      </c>
      <c r="H16">
        <f t="shared" si="3"/>
        <v>0.12000000000000099</v>
      </c>
      <c r="I16">
        <f t="shared" si="3"/>
        <v>9.9999999999997868E-2</v>
      </c>
      <c r="J16">
        <f t="shared" si="3"/>
        <v>8.0000000000001847E-2</v>
      </c>
      <c r="K16">
        <f t="shared" si="3"/>
        <v>5.9999999999998721E-2</v>
      </c>
      <c r="L16">
        <f t="shared" si="3"/>
        <v>3.9999999999999147E-2</v>
      </c>
      <c r="M16">
        <f t="shared" si="3"/>
        <v>1.9999999999999574E-2</v>
      </c>
      <c r="N16">
        <f t="shared" si="3"/>
        <v>0</v>
      </c>
      <c r="O16">
        <f t="shared" si="3"/>
        <v>-1.9999999999999574E-2</v>
      </c>
      <c r="P16">
        <f t="shared" si="3"/>
        <v>-3.9999999999999147E-2</v>
      </c>
      <c r="Q16">
        <f t="shared" si="3"/>
        <v>-5.9999999999998721E-2</v>
      </c>
      <c r="R16">
        <f t="shared" si="3"/>
        <v>-8.0000000000001847E-2</v>
      </c>
      <c r="S16">
        <f t="shared" si="3"/>
        <v>-9.9999999999997868E-2</v>
      </c>
      <c r="T16">
        <f t="shared" si="3"/>
        <v>-0.12000000000000099</v>
      </c>
      <c r="U16">
        <f t="shared" si="3"/>
        <v>-0.14000000000000057</v>
      </c>
    </row>
    <row r="17" spans="2:2" x14ac:dyDescent="0.25">
      <c r="B17">
        <f>SUM(B16:U16)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S17" sqref="S17"/>
    </sheetView>
  </sheetViews>
  <sheetFormatPr defaultRowHeight="13.8" x14ac:dyDescent="0.25"/>
  <cols>
    <col min="3" max="3" width="9.109375" bestFit="1" customWidth="1"/>
  </cols>
  <sheetData>
    <row r="1" spans="1:22" x14ac:dyDescent="0.25">
      <c r="A1" t="s">
        <v>11</v>
      </c>
      <c r="B1">
        <v>1E-3</v>
      </c>
    </row>
    <row r="2" spans="1:22" x14ac:dyDescent="0.25">
      <c r="A2" t="s">
        <v>12</v>
      </c>
      <c r="B2">
        <v>3.0000000000000001E-3</v>
      </c>
    </row>
    <row r="3" spans="1:22" x14ac:dyDescent="0.25">
      <c r="A3" t="s">
        <v>13</v>
      </c>
      <c r="B3">
        <f>-N1_*delx^2</f>
        <v>-0.1</v>
      </c>
    </row>
    <row r="4" spans="1:22" x14ac:dyDescent="0.25">
      <c r="A4" t="s">
        <v>14</v>
      </c>
      <c r="B4">
        <f>-N2_*delx^2</f>
        <v>-0.3</v>
      </c>
    </row>
    <row r="5" spans="1:22" x14ac:dyDescent="0.25">
      <c r="A5" t="s">
        <v>17</v>
      </c>
      <c r="B5">
        <f>(h2_-h1_)/L+3*N1_/8/T*L+1*N2_/8/T*L</f>
        <v>0.01</v>
      </c>
    </row>
    <row r="6" spans="1:22" x14ac:dyDescent="0.25">
      <c r="A6" t="s">
        <v>18</v>
      </c>
      <c r="B6">
        <f>(h2_-h1_)/L+5/8*N2_/T*L-N1_/8/T*L</f>
        <v>1.9999999999999997E-2</v>
      </c>
      <c r="C6">
        <f>A2_-N2_/2/T*L+N1_/2/T*L</f>
        <v>9.999999999999995E-3</v>
      </c>
    </row>
    <row r="7" spans="1:22" x14ac:dyDescent="0.25">
      <c r="A7" t="s">
        <v>19</v>
      </c>
      <c r="B7">
        <f>h1_</f>
        <v>10</v>
      </c>
    </row>
    <row r="8" spans="1:22" x14ac:dyDescent="0.25">
      <c r="A8" t="s">
        <v>20</v>
      </c>
      <c r="B8">
        <f>h1_-N2_/8/T*L^2+N1_/8/T*L^2</f>
        <v>9.5</v>
      </c>
    </row>
    <row r="14" spans="1:22" x14ac:dyDescent="0.25">
      <c r="B14">
        <v>0</v>
      </c>
      <c r="C14">
        <f t="shared" ref="C14:V14" si="0">B14+delx</f>
        <v>10</v>
      </c>
      <c r="D14">
        <f t="shared" si="0"/>
        <v>20</v>
      </c>
      <c r="E14">
        <f t="shared" si="0"/>
        <v>30</v>
      </c>
      <c r="F14">
        <f t="shared" si="0"/>
        <v>40</v>
      </c>
      <c r="G14">
        <f t="shared" si="0"/>
        <v>50</v>
      </c>
      <c r="H14">
        <f t="shared" si="0"/>
        <v>60</v>
      </c>
      <c r="I14">
        <f t="shared" si="0"/>
        <v>70</v>
      </c>
      <c r="J14">
        <f t="shared" si="0"/>
        <v>80</v>
      </c>
      <c r="K14">
        <f t="shared" si="0"/>
        <v>90</v>
      </c>
      <c r="L14">
        <f t="shared" si="0"/>
        <v>100</v>
      </c>
      <c r="M14">
        <f t="shared" si="0"/>
        <v>110</v>
      </c>
      <c r="N14">
        <f t="shared" si="0"/>
        <v>120</v>
      </c>
      <c r="O14">
        <f t="shared" si="0"/>
        <v>130</v>
      </c>
      <c r="P14">
        <f t="shared" si="0"/>
        <v>140</v>
      </c>
      <c r="Q14">
        <f t="shared" si="0"/>
        <v>150</v>
      </c>
      <c r="R14">
        <f t="shared" si="0"/>
        <v>160</v>
      </c>
      <c r="S14">
        <f t="shared" si="0"/>
        <v>170</v>
      </c>
      <c r="T14">
        <f t="shared" si="0"/>
        <v>180</v>
      </c>
      <c r="U14">
        <f t="shared" si="0"/>
        <v>190</v>
      </c>
      <c r="V14">
        <f t="shared" si="0"/>
        <v>200</v>
      </c>
    </row>
    <row r="15" spans="1:22" x14ac:dyDescent="0.25">
      <c r="A15" t="s">
        <v>15</v>
      </c>
      <c r="B15">
        <f>h1_</f>
        <v>10</v>
      </c>
      <c r="C15">
        <f t="shared" ref="C15:L15" ca="1" si="1">(B15+D15)/2-Q1_/2/T</f>
        <v>10.094999874836512</v>
      </c>
      <c r="D15">
        <f t="shared" ca="1" si="1"/>
        <v>10.184999755798961</v>
      </c>
      <c r="E15">
        <f t="shared" ca="1" si="1"/>
        <v>10.269999645650492</v>
      </c>
      <c r="F15">
        <f t="shared" ca="1" si="1"/>
        <v>10.349999546869098</v>
      </c>
      <c r="G15">
        <f t="shared" ca="1" si="1"/>
        <v>10.424999461593961</v>
      </c>
      <c r="H15">
        <f t="shared" ca="1" si="1"/>
        <v>10.494999396066943</v>
      </c>
      <c r="I15">
        <f ca="1">(H15+J15)/2-Q1_/2/T</f>
        <v>10.559999340413986</v>
      </c>
      <c r="J15">
        <f t="shared" ca="1" si="1"/>
        <v>10.619999303385562</v>
      </c>
      <c r="K15">
        <f t="shared" ca="1" si="1"/>
        <v>10.674999284871353</v>
      </c>
      <c r="L15">
        <f t="shared" ca="1" si="1"/>
        <v>10.724999284591009</v>
      </c>
      <c r="M15">
        <f t="shared" ref="M15:U15" ca="1" si="2">(L15+N15)/2-Q2_/2/T</f>
        <v>10.769999301965004</v>
      </c>
      <c r="N15">
        <f t="shared" ca="1" si="2"/>
        <v>10.799999336066044</v>
      </c>
      <c r="O15">
        <f t="shared" ca="1" si="2"/>
        <v>10.814999385615236</v>
      </c>
      <c r="P15">
        <f t="shared" ca="1" si="2"/>
        <v>10.814999449004461</v>
      </c>
      <c r="Q15">
        <f t="shared" ca="1" si="2"/>
        <v>10.799999524335021</v>
      </c>
      <c r="R15">
        <f t="shared" ca="1" si="2"/>
        <v>10.769999609466842</v>
      </c>
      <c r="S15">
        <f t="shared" ca="1" si="2"/>
        <v>10.724999702074555</v>
      </c>
      <c r="T15">
        <f t="shared" ca="1" si="2"/>
        <v>10.664999799707845</v>
      </c>
      <c r="U15">
        <f t="shared" ca="1" si="2"/>
        <v>10.589999899853922</v>
      </c>
      <c r="V15">
        <f>h2_</f>
        <v>10.5</v>
      </c>
    </row>
    <row r="16" spans="1:22" x14ac:dyDescent="0.25">
      <c r="A16" t="s">
        <v>16</v>
      </c>
      <c r="B16">
        <f t="shared" ref="B16" si="3">-N1_/T*B14^2+A1_*B14+B1_</f>
        <v>10</v>
      </c>
      <c r="C16">
        <f t="shared" ref="C16:L16" si="4">-N1_/2/T*C14^2+A1_*C14+B1_</f>
        <v>10.0975</v>
      </c>
      <c r="D16">
        <f t="shared" si="4"/>
        <v>10.19</v>
      </c>
      <c r="E16">
        <f t="shared" si="4"/>
        <v>10.2775</v>
      </c>
      <c r="F16">
        <f t="shared" si="4"/>
        <v>10.36</v>
      </c>
      <c r="G16">
        <f t="shared" si="4"/>
        <v>10.4375</v>
      </c>
      <c r="H16">
        <f t="shared" si="4"/>
        <v>10.51</v>
      </c>
      <c r="I16">
        <f t="shared" si="4"/>
        <v>10.577500000000001</v>
      </c>
      <c r="J16">
        <f t="shared" si="4"/>
        <v>10.64</v>
      </c>
      <c r="K16">
        <f t="shared" si="4"/>
        <v>10.6975</v>
      </c>
      <c r="L16">
        <f t="shared" si="4"/>
        <v>10.75</v>
      </c>
      <c r="M16">
        <f t="shared" ref="M16:V16" si="5">-N2_/2/T*M14^2+A2_*M14+B2_</f>
        <v>10.7925</v>
      </c>
      <c r="N16">
        <f t="shared" si="5"/>
        <v>10.82</v>
      </c>
      <c r="O16">
        <f t="shared" si="5"/>
        <v>10.8325</v>
      </c>
      <c r="P16">
        <f t="shared" si="5"/>
        <v>10.829999999999998</v>
      </c>
      <c r="Q16">
        <f t="shared" si="5"/>
        <v>10.8125</v>
      </c>
      <c r="R16">
        <f t="shared" si="5"/>
        <v>10.78</v>
      </c>
      <c r="S16">
        <f t="shared" si="5"/>
        <v>10.7325</v>
      </c>
      <c r="T16">
        <f t="shared" si="5"/>
        <v>10.67</v>
      </c>
      <c r="U16">
        <f t="shared" si="5"/>
        <v>10.592499999999999</v>
      </c>
      <c r="V16">
        <f t="shared" si="5"/>
        <v>10.5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15</vt:i4>
      </vt:variant>
    </vt:vector>
  </HeadingPairs>
  <TitlesOfParts>
    <vt:vector size="17" baseType="lpstr">
      <vt:lpstr>a</vt:lpstr>
      <vt:lpstr>b</vt:lpstr>
      <vt:lpstr>A1_</vt:lpstr>
      <vt:lpstr>A2_</vt:lpstr>
      <vt:lpstr>B1_</vt:lpstr>
      <vt:lpstr>B2_</vt:lpstr>
      <vt:lpstr>delx</vt:lpstr>
      <vt:lpstr>h1_</vt:lpstr>
      <vt:lpstr>h2_</vt:lpstr>
      <vt:lpstr>L</vt:lpstr>
      <vt:lpstr>N</vt:lpstr>
      <vt:lpstr>N1_</vt:lpstr>
      <vt:lpstr>N2_</vt:lpstr>
      <vt:lpstr>Q</vt:lpstr>
      <vt:lpstr>Q1_</vt:lpstr>
      <vt:lpstr>Q2_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2018-04-08T17:16:02Z</dcterms:modified>
</cp:coreProperties>
</file>