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definedNames>
    <definedName name="c_">Sheet1!$B$4</definedName>
    <definedName name="delx">Sheet1!$B$7</definedName>
    <definedName name="h1_">Sheet1!$B$2</definedName>
    <definedName name="h2_">Sheet1!$B$3</definedName>
    <definedName name="L">Sheet1!$B$6</definedName>
    <definedName name="lamda">Sheet1!$B$5</definedName>
    <definedName name="T">Sheet1!$B$1</definedName>
  </definedNames>
  <calcPr calcId="171027" iterate="1" iterateCount="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1" l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W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B17" i="1"/>
  <c r="AP13" i="1"/>
  <c r="B13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W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12" i="1"/>
  <c r="B4" i="1" l="1"/>
  <c r="AP11" i="1"/>
  <c r="B11" i="1"/>
  <c r="C10" i="1"/>
  <c r="B5" i="1"/>
  <c r="D10" i="1" l="1"/>
  <c r="E10" i="1" s="1"/>
  <c r="F10" i="1" l="1"/>
  <c r="G10" i="1" l="1"/>
  <c r="H10" i="1" l="1"/>
  <c r="I10" i="1" l="1"/>
  <c r="J10" i="1" l="1"/>
  <c r="K10" i="1" l="1"/>
  <c r="L10" i="1" l="1"/>
  <c r="M10" i="1" l="1"/>
  <c r="N10" i="1" l="1"/>
  <c r="O10" i="1" l="1"/>
  <c r="P10" i="1" l="1"/>
  <c r="Q10" i="1" l="1"/>
  <c r="R10" i="1" l="1"/>
  <c r="S10" i="1" l="1"/>
  <c r="T10" i="1" l="1"/>
  <c r="U10" i="1" l="1"/>
  <c r="V10" i="1" l="1"/>
  <c r="W10" i="1" l="1"/>
  <c r="X10" i="1" l="1"/>
  <c r="Y10" i="1" l="1"/>
  <c r="Z10" i="1" l="1"/>
  <c r="AA10" i="1" l="1"/>
  <c r="AB10" i="1" l="1"/>
  <c r="AC10" i="1" l="1"/>
  <c r="AD10" i="1" l="1"/>
  <c r="AE10" i="1" l="1"/>
  <c r="AF10" i="1" l="1"/>
  <c r="AG10" i="1" l="1"/>
  <c r="AH10" i="1" l="1"/>
  <c r="AI10" i="1" l="1"/>
  <c r="AJ10" i="1" l="1"/>
  <c r="AK10" i="1" l="1"/>
  <c r="AL10" i="1" l="1"/>
  <c r="AM10" i="1" l="1"/>
  <c r="AN10" i="1" l="1"/>
  <c r="AO10" i="1" l="1"/>
  <c r="AP10" i="1" l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B14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</calcChain>
</file>

<file path=xl/sharedStrings.xml><?xml version="1.0" encoding="utf-8"?>
<sst xmlns="http://schemas.openxmlformats.org/spreadsheetml/2006/main" count="13" uniqueCount="13">
  <si>
    <t>T</t>
    <phoneticPr fontId="1" type="noConversion"/>
  </si>
  <si>
    <t>h1</t>
    <phoneticPr fontId="1" type="noConversion"/>
  </si>
  <si>
    <t>h2</t>
    <phoneticPr fontId="1" type="noConversion"/>
  </si>
  <si>
    <t>c</t>
    <phoneticPr fontId="1" type="noConversion"/>
  </si>
  <si>
    <t>lamda</t>
    <phoneticPr fontId="1" type="noConversion"/>
  </si>
  <si>
    <t>L</t>
    <phoneticPr fontId="1" type="noConversion"/>
  </si>
  <si>
    <t>delx</t>
    <phoneticPr fontId="1" type="noConversion"/>
  </si>
  <si>
    <t>numerical</t>
    <phoneticPr fontId="1" type="noConversion"/>
  </si>
  <si>
    <t>analytical</t>
    <phoneticPr fontId="1" type="noConversion"/>
  </si>
  <si>
    <t>difference</t>
    <phoneticPr fontId="1" type="noConversion"/>
  </si>
  <si>
    <t>sum</t>
    <phoneticPr fontId="1" type="noConversion"/>
  </si>
  <si>
    <t>numerical discharge</t>
    <phoneticPr fontId="1" type="noConversion"/>
  </si>
  <si>
    <t>analytical discharge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</si>
</sst>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water depth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numerical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Sheet1!$B$10:$AP$10</c:f>
              <c:numCache>
                <c:formatCode>General</c:formatCode>
                <c:ptCount val="41"/>
                <c:pt idx="0">
                  <c:v>-1000</c:v>
                </c:pt>
                <c:pt idx="1">
                  <c:v>-950</c:v>
                </c:pt>
                <c:pt idx="2">
                  <c:v>-900</c:v>
                </c:pt>
                <c:pt idx="3">
                  <c:v>-850</c:v>
                </c:pt>
                <c:pt idx="4">
                  <c:v>-800</c:v>
                </c:pt>
                <c:pt idx="5">
                  <c:v>-750</c:v>
                </c:pt>
                <c:pt idx="6">
                  <c:v>-700</c:v>
                </c:pt>
                <c:pt idx="7">
                  <c:v>-650</c:v>
                </c:pt>
                <c:pt idx="8">
                  <c:v>-600</c:v>
                </c:pt>
                <c:pt idx="9">
                  <c:v>-550</c:v>
                </c:pt>
                <c:pt idx="10">
                  <c:v>-500</c:v>
                </c:pt>
                <c:pt idx="11">
                  <c:v>-450</c:v>
                </c:pt>
                <c:pt idx="12">
                  <c:v>-400</c:v>
                </c:pt>
                <c:pt idx="13">
                  <c:v>-350</c:v>
                </c:pt>
                <c:pt idx="14">
                  <c:v>-300</c:v>
                </c:pt>
                <c:pt idx="15">
                  <c:v>-250</c:v>
                </c:pt>
                <c:pt idx="16">
                  <c:v>-200</c:v>
                </c:pt>
                <c:pt idx="17">
                  <c:v>-150</c:v>
                </c:pt>
                <c:pt idx="18">
                  <c:v>-100</c:v>
                </c:pt>
                <c:pt idx="19">
                  <c:v>-50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150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Sheet1!$B$11:$AP$11</c:f>
              <c:numCache>
                <c:formatCode>General</c:formatCode>
                <c:ptCount val="41"/>
                <c:pt idx="0">
                  <c:v>20</c:v>
                </c:pt>
                <c:pt idx="1">
                  <c:v>19.998493522600249</c:v>
                </c:pt>
                <c:pt idx="2">
                  <c:v>19.996892890363018</c:v>
                </c:pt>
                <c:pt idx="3">
                  <c:v>19.995098063773476</c:v>
                </c:pt>
                <c:pt idx="4">
                  <c:v>19.992996866169779</c:v>
                </c:pt>
                <c:pt idx="5">
                  <c:v>19.990457972701698</c:v>
                </c:pt>
                <c:pt idx="6">
                  <c:v>19.987322702527479</c:v>
                </c:pt>
                <c:pt idx="7">
                  <c:v>19.98339510126123</c:v>
                </c:pt>
                <c:pt idx="8">
                  <c:v>19.978429693823809</c:v>
                </c:pt>
                <c:pt idx="9">
                  <c:v>19.972116142250385</c:v>
                </c:pt>
                <c:pt idx="10">
                  <c:v>19.964059849567615</c:v>
                </c:pt>
                <c:pt idx="11">
                  <c:v>19.953757297482817</c:v>
                </c:pt>
                <c:pt idx="12">
                  <c:v>19.940564576490694</c:v>
                </c:pt>
                <c:pt idx="13">
                  <c:v>19.92365714152924</c:v>
                </c:pt>
                <c:pt idx="14">
                  <c:v>19.901978277913368</c:v>
                </c:pt>
                <c:pt idx="15">
                  <c:v>19.874173056667082</c:v>
                </c:pt>
                <c:pt idx="16">
                  <c:v>19.838503651462496</c:v>
                </c:pt>
                <c:pt idx="17">
                  <c:v>19.792740724474314</c:v>
                </c:pt>
                <c:pt idx="18">
                  <c:v>19.734024092765772</c:v>
                </c:pt>
                <c:pt idx="19">
                  <c:v>19.658683966855097</c:v>
                </c:pt>
                <c:pt idx="20">
                  <c:v>19.562011588872874</c:v>
                </c:pt>
                <c:pt idx="21">
                  <c:v>19.437964935195208</c:v>
                </c:pt>
                <c:pt idx="22">
                  <c:v>19.341291089967239</c:v>
                </c:pt>
                <c:pt idx="23">
                  <c:v>19.265947937862226</c:v>
                </c:pt>
                <c:pt idx="24">
                  <c:v>19.207226531873609</c:v>
                </c:pt>
                <c:pt idx="25">
                  <c:v>19.161456784127097</c:v>
                </c:pt>
                <c:pt idx="26">
                  <c:v>19.125778085388532</c:v>
                </c:pt>
                <c:pt idx="27">
                  <c:v>19.097960516986749</c:v>
                </c:pt>
                <c:pt idx="28">
                  <c:v>19.076265480896641</c:v>
                </c:pt>
                <c:pt idx="29">
                  <c:v>19.059337037362582</c:v>
                </c:pt>
                <c:pt idx="30">
                  <c:v>19.046117158663684</c:v>
                </c:pt>
                <c:pt idx="31">
                  <c:v>19.035779602381272</c:v>
                </c:pt>
                <c:pt idx="32">
                  <c:v>19.027678271247687</c:v>
                </c:pt>
                <c:pt idx="33">
                  <c:v>19.021306832067086</c:v>
                </c:pt>
                <c:pt idx="34">
                  <c:v>19.016267069890684</c:v>
                </c:pt>
                <c:pt idx="35">
                  <c:v>19.012243999582449</c:v>
                </c:pt>
                <c:pt idx="36">
                  <c:v>19.008986179248119</c:v>
                </c:pt>
                <c:pt idx="37">
                  <c:v>19.006289995116795</c:v>
                </c:pt>
                <c:pt idx="38">
                  <c:v>19.003986935680274</c:v>
                </c:pt>
                <c:pt idx="39">
                  <c:v>19.001933059723768</c:v>
                </c:pt>
                <c:pt idx="40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6-4C0F-89AA-B75E5619E9D2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Sheet1!$B$10:$AP$10</c:f>
              <c:numCache>
                <c:formatCode>General</c:formatCode>
                <c:ptCount val="41"/>
                <c:pt idx="0">
                  <c:v>-1000</c:v>
                </c:pt>
                <c:pt idx="1">
                  <c:v>-950</c:v>
                </c:pt>
                <c:pt idx="2">
                  <c:v>-900</c:v>
                </c:pt>
                <c:pt idx="3">
                  <c:v>-850</c:v>
                </c:pt>
                <c:pt idx="4">
                  <c:v>-800</c:v>
                </c:pt>
                <c:pt idx="5">
                  <c:v>-750</c:v>
                </c:pt>
                <c:pt idx="6">
                  <c:v>-700</c:v>
                </c:pt>
                <c:pt idx="7">
                  <c:v>-650</c:v>
                </c:pt>
                <c:pt idx="8">
                  <c:v>-600</c:v>
                </c:pt>
                <c:pt idx="9">
                  <c:v>-550</c:v>
                </c:pt>
                <c:pt idx="10">
                  <c:v>-500</c:v>
                </c:pt>
                <c:pt idx="11">
                  <c:v>-450</c:v>
                </c:pt>
                <c:pt idx="12">
                  <c:v>-400</c:v>
                </c:pt>
                <c:pt idx="13">
                  <c:v>-350</c:v>
                </c:pt>
                <c:pt idx="14">
                  <c:v>-300</c:v>
                </c:pt>
                <c:pt idx="15">
                  <c:v>-250</c:v>
                </c:pt>
                <c:pt idx="16">
                  <c:v>-200</c:v>
                </c:pt>
                <c:pt idx="17">
                  <c:v>-150</c:v>
                </c:pt>
                <c:pt idx="18">
                  <c:v>-100</c:v>
                </c:pt>
                <c:pt idx="19">
                  <c:v>-50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150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Sheet1!$B$12:$AP$12</c:f>
              <c:numCache>
                <c:formatCode>General</c:formatCode>
                <c:ptCount val="41"/>
                <c:pt idx="0">
                  <c:v>19.996631026500456</c:v>
                </c:pt>
                <c:pt idx="1">
                  <c:v>19.99567415239844</c:v>
                </c:pt>
                <c:pt idx="2">
                  <c:v>19.99444550173088</c:v>
                </c:pt>
                <c:pt idx="3">
                  <c:v>19.992867883045502</c:v>
                </c:pt>
                <c:pt idx="4">
                  <c:v>19.990842180555632</c:v>
                </c:pt>
                <c:pt idx="5">
                  <c:v>19.988241127071994</c:v>
                </c:pt>
                <c:pt idx="6">
                  <c:v>19.98490130828884</c:v>
                </c:pt>
                <c:pt idx="7">
                  <c:v>19.980612896084139</c:v>
                </c:pt>
                <c:pt idx="8">
                  <c:v>19.975106465816069</c:v>
                </c:pt>
                <c:pt idx="9">
                  <c:v>19.968036069396646</c:v>
                </c:pt>
                <c:pt idx="10">
                  <c:v>19.958957500688051</c:v>
                </c:pt>
                <c:pt idx="11">
                  <c:v>19.947300387719068</c:v>
                </c:pt>
                <c:pt idx="12">
                  <c:v>19.932332358381693</c:v>
                </c:pt>
                <c:pt idx="13">
                  <c:v>19.913113028274779</c:v>
                </c:pt>
                <c:pt idx="14">
                  <c:v>19.888434919925785</c:v>
                </c:pt>
                <c:pt idx="15">
                  <c:v>19.856747601569904</c:v>
                </c:pt>
                <c:pt idx="16">
                  <c:v>19.81606027941428</c:v>
                </c:pt>
                <c:pt idx="17">
                  <c:v>19.763816723629493</c:v>
                </c:pt>
                <c:pt idx="18">
                  <c:v>19.696734670143684</c:v>
                </c:pt>
                <c:pt idx="19">
                  <c:v>19.610599608464298</c:v>
                </c:pt>
                <c:pt idx="20">
                  <c:v>19.5</c:v>
                </c:pt>
                <c:pt idx="21">
                  <c:v>19.389400391535702</c:v>
                </c:pt>
                <c:pt idx="22">
                  <c:v>19.303265329856316</c:v>
                </c:pt>
                <c:pt idx="23">
                  <c:v>19.236183276370507</c:v>
                </c:pt>
                <c:pt idx="24">
                  <c:v>19.18393972058572</c:v>
                </c:pt>
                <c:pt idx="25">
                  <c:v>19.143252398430096</c:v>
                </c:pt>
                <c:pt idx="26">
                  <c:v>19.111565080074215</c:v>
                </c:pt>
                <c:pt idx="27">
                  <c:v>19.086886971725221</c:v>
                </c:pt>
                <c:pt idx="28">
                  <c:v>19.067667641618307</c:v>
                </c:pt>
                <c:pt idx="29">
                  <c:v>19.052699612280932</c:v>
                </c:pt>
                <c:pt idx="30">
                  <c:v>19.041042499311949</c:v>
                </c:pt>
                <c:pt idx="31">
                  <c:v>19.031963930603354</c:v>
                </c:pt>
                <c:pt idx="32">
                  <c:v>19.024893534183931</c:v>
                </c:pt>
                <c:pt idx="33">
                  <c:v>19.019387103915861</c:v>
                </c:pt>
                <c:pt idx="34">
                  <c:v>19.01509869171116</c:v>
                </c:pt>
                <c:pt idx="35">
                  <c:v>19.011758872928006</c:v>
                </c:pt>
                <c:pt idx="36">
                  <c:v>19.009157819444368</c:v>
                </c:pt>
                <c:pt idx="37">
                  <c:v>19.007132116954498</c:v>
                </c:pt>
                <c:pt idx="38">
                  <c:v>19.00555449826912</c:v>
                </c:pt>
                <c:pt idx="39">
                  <c:v>19.00432584760156</c:v>
                </c:pt>
                <c:pt idx="40">
                  <c:v>19.003368973499544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F6-4C0F-89AA-B75E5619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86256"/>
        <c:axId val="495586912"/>
      </c:scatterChart>
      <c:valAx>
        <c:axId val="4955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86912"/>
        <c:crosses val="autoZero"/>
        <c:crossBetween val="midCat"/>
      </c:valAx>
      <c:valAx>
        <c:axId val="4955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Discharge</a:t>
            </a:r>
            <a:r>
              <a:rPr lang="en-US" altLang="zh-CN" baseline="0"/>
              <a:t> comparison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numerical discharge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Sheet1!$E$10:$AR$10</c:f>
              <c:numCache>
                <c:formatCode>General</c:formatCode>
                <c:ptCount val="40"/>
                <c:pt idx="0">
                  <c:v>-850</c:v>
                </c:pt>
                <c:pt idx="1">
                  <c:v>-800</c:v>
                </c:pt>
                <c:pt idx="2">
                  <c:v>-750</c:v>
                </c:pt>
                <c:pt idx="3">
                  <c:v>-700</c:v>
                </c:pt>
                <c:pt idx="4">
                  <c:v>-650</c:v>
                </c:pt>
                <c:pt idx="5">
                  <c:v>-600</c:v>
                </c:pt>
                <c:pt idx="6">
                  <c:v>-550</c:v>
                </c:pt>
                <c:pt idx="7">
                  <c:v>-500</c:v>
                </c:pt>
                <c:pt idx="8">
                  <c:v>-450</c:v>
                </c:pt>
                <c:pt idx="9">
                  <c:v>-400</c:v>
                </c:pt>
                <c:pt idx="10">
                  <c:v>-350</c:v>
                </c:pt>
                <c:pt idx="11">
                  <c:v>-300</c:v>
                </c:pt>
                <c:pt idx="12">
                  <c:v>-250</c:v>
                </c:pt>
                <c:pt idx="13">
                  <c:v>-200</c:v>
                </c:pt>
                <c:pt idx="14">
                  <c:v>-150</c:v>
                </c:pt>
                <c:pt idx="15">
                  <c:v>-100</c:v>
                </c:pt>
                <c:pt idx="16">
                  <c:v>-50</c:v>
                </c:pt>
                <c:pt idx="17">
                  <c:v>0</c:v>
                </c:pt>
                <c:pt idx="18">
                  <c:v>50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950</c:v>
                </c:pt>
                <c:pt idx="37">
                  <c:v>1000</c:v>
                </c:pt>
              </c:numCache>
            </c:numRef>
          </c:xVal>
          <c:yVal>
            <c:numRef>
              <c:f>Sheet1!$E$16:$AR$16</c:f>
              <c:numCache>
                <c:formatCode>General</c:formatCode>
                <c:ptCount val="40"/>
                <c:pt idx="0">
                  <c:v>0.21011976036966473</c:v>
                </c:pt>
                <c:pt idx="1">
                  <c:v>0.2538893468081227</c:v>
                </c:pt>
                <c:pt idx="2">
                  <c:v>0.3135270174219329</c:v>
                </c:pt>
                <c:pt idx="3">
                  <c:v>0.39276012662483595</c:v>
                </c:pt>
                <c:pt idx="4">
                  <c:v>0.49654074374210211</c:v>
                </c:pt>
                <c:pt idx="5">
                  <c:v>0.63135515734238368</c:v>
                </c:pt>
                <c:pt idx="6">
                  <c:v>0.80562926827703052</c:v>
                </c:pt>
                <c:pt idx="7">
                  <c:v>1.0302552084798577</c:v>
                </c:pt>
                <c:pt idx="8">
                  <c:v>1.3192720992122986</c:v>
                </c:pt>
                <c:pt idx="9">
                  <c:v>1.6907434961453305</c:v>
                </c:pt>
                <c:pt idx="10">
                  <c:v>2.1678863615871791</c:v>
                </c:pt>
                <c:pt idx="11">
                  <c:v>2.7805221246286038</c:v>
                </c:pt>
                <c:pt idx="12">
                  <c:v>3.5669405204586724</c:v>
                </c:pt>
                <c:pt idx="13">
                  <c:v>4.5762926988182073</c:v>
                </c:pt>
                <c:pt idx="14">
                  <c:v>5.8716631708541911</c:v>
                </c:pt>
                <c:pt idx="15">
                  <c:v>7.5340125910674516</c:v>
                </c:pt>
                <c:pt idx="16">
                  <c:v>9.6672377982223168</c:v>
                </c:pt>
                <c:pt idx="17">
                  <c:v>12.404665367766654</c:v>
                </c:pt>
                <c:pt idx="18">
                  <c:v>-9.6673845227968513</c:v>
                </c:pt>
                <c:pt idx="19">
                  <c:v>-7.5343152105013189</c:v>
                </c:pt>
                <c:pt idx="20">
                  <c:v>-5.8721405988617192</c:v>
                </c:pt>
                <c:pt idx="21">
                  <c:v>-4.5769747746511769</c:v>
                </c:pt>
                <c:pt idx="22">
                  <c:v>-3.5678698738564663</c:v>
                </c:pt>
                <c:pt idx="23">
                  <c:v>-2.7817568401783177</c:v>
                </c:pt>
                <c:pt idx="24">
                  <c:v>-2.1695036090108033</c:v>
                </c:pt>
                <c:pt idx="25">
                  <c:v>-1.6928443534059312</c:v>
                </c:pt>
                <c:pt idx="26">
                  <c:v>-1.3219878698897958</c:v>
                </c:pt>
                <c:pt idx="27">
                  <c:v>-1.0337556282411953</c:v>
                </c:pt>
                <c:pt idx="28">
                  <c:v>-0.81013311335844662</c:v>
                </c:pt>
                <c:pt idx="29">
                  <c:v>-0.63714391806009019</c:v>
                </c:pt>
                <c:pt idx="30">
                  <c:v>-0.50397621764020073</c:v>
                </c:pt>
                <c:pt idx="31">
                  <c:v>-0.40230703082357877</c:v>
                </c:pt>
                <c:pt idx="32">
                  <c:v>-0.3257820334329864</c:v>
                </c:pt>
                <c:pt idx="33">
                  <c:v>-0.26961841313237755</c:v>
                </c:pt>
                <c:pt idx="34">
                  <c:v>-0.23030594365209822</c:v>
                </c:pt>
                <c:pt idx="35">
                  <c:v>-0.20538759565056353</c:v>
                </c:pt>
                <c:pt idx="36">
                  <c:v>-0.19330597237683378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D-4E53-B588-050BBEA59581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analytical discharge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Sheet1!$E$10:$AR$10</c:f>
              <c:numCache>
                <c:formatCode>General</c:formatCode>
                <c:ptCount val="40"/>
                <c:pt idx="0">
                  <c:v>-850</c:v>
                </c:pt>
                <c:pt idx="1">
                  <c:v>-800</c:v>
                </c:pt>
                <c:pt idx="2">
                  <c:v>-750</c:v>
                </c:pt>
                <c:pt idx="3">
                  <c:v>-700</c:v>
                </c:pt>
                <c:pt idx="4">
                  <c:v>-650</c:v>
                </c:pt>
                <c:pt idx="5">
                  <c:v>-600</c:v>
                </c:pt>
                <c:pt idx="6">
                  <c:v>-550</c:v>
                </c:pt>
                <c:pt idx="7">
                  <c:v>-500</c:v>
                </c:pt>
                <c:pt idx="8">
                  <c:v>-450</c:v>
                </c:pt>
                <c:pt idx="9">
                  <c:v>-400</c:v>
                </c:pt>
                <c:pt idx="10">
                  <c:v>-350</c:v>
                </c:pt>
                <c:pt idx="11">
                  <c:v>-300</c:v>
                </c:pt>
                <c:pt idx="12">
                  <c:v>-250</c:v>
                </c:pt>
                <c:pt idx="13">
                  <c:v>-200</c:v>
                </c:pt>
                <c:pt idx="14">
                  <c:v>-150</c:v>
                </c:pt>
                <c:pt idx="15">
                  <c:v>-100</c:v>
                </c:pt>
                <c:pt idx="16">
                  <c:v>-50</c:v>
                </c:pt>
                <c:pt idx="17">
                  <c:v>0</c:v>
                </c:pt>
                <c:pt idx="18">
                  <c:v>50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950</c:v>
                </c:pt>
                <c:pt idx="37">
                  <c:v>1000</c:v>
                </c:pt>
              </c:numCache>
            </c:numRef>
          </c:xVal>
          <c:yVal>
            <c:numRef>
              <c:f>Sheet1!$E$17:$AR$17</c:f>
              <c:numCache>
                <c:formatCode>General</c:formatCode>
                <c:ptCount val="40"/>
                <c:pt idx="0">
                  <c:v>0.17830292386249069</c:v>
                </c:pt>
                <c:pt idx="1">
                  <c:v>0.22894548610917723</c:v>
                </c:pt>
                <c:pt idx="2">
                  <c:v>0.29397182320011384</c:v>
                </c:pt>
                <c:pt idx="3">
                  <c:v>0.37746729277898128</c:v>
                </c:pt>
                <c:pt idx="4">
                  <c:v>0.48467759789652509</c:v>
                </c:pt>
                <c:pt idx="5">
                  <c:v>0.62233835459829934</c:v>
                </c:pt>
                <c:pt idx="6">
                  <c:v>0.79909826508384463</c:v>
                </c:pt>
                <c:pt idx="7">
                  <c:v>1.026062482798735</c:v>
                </c:pt>
                <c:pt idx="8">
                  <c:v>1.3174903070233042</c:v>
                </c:pt>
                <c:pt idx="9">
                  <c:v>1.6916910404576588</c:v>
                </c:pt>
                <c:pt idx="10">
                  <c:v>2.1721742931305643</c:v>
                </c:pt>
                <c:pt idx="11">
                  <c:v>2.7891270018553729</c:v>
                </c:pt>
                <c:pt idx="12">
                  <c:v>3.581309960752376</c:v>
                </c:pt>
                <c:pt idx="13">
                  <c:v>4.5984930146430294</c:v>
                </c:pt>
                <c:pt idx="14">
                  <c:v>5.9045819092626832</c:v>
                </c:pt>
                <c:pt idx="15">
                  <c:v>7.5816332464079181</c:v>
                </c:pt>
                <c:pt idx="16">
                  <c:v>9.7350097883925617</c:v>
                </c:pt>
                <c:pt idx="17">
                  <c:v>12.5</c:v>
                </c:pt>
                <c:pt idx="18">
                  <c:v>-9.7350097883925617</c:v>
                </c:pt>
                <c:pt idx="19">
                  <c:v>-7.5816332464079181</c:v>
                </c:pt>
                <c:pt idx="20">
                  <c:v>-5.9045819092626832</c:v>
                </c:pt>
                <c:pt idx="21">
                  <c:v>-4.5984930146430294</c:v>
                </c:pt>
                <c:pt idx="22">
                  <c:v>-3.581309960752376</c:v>
                </c:pt>
                <c:pt idx="23">
                  <c:v>-2.7891270018553729</c:v>
                </c:pt>
                <c:pt idx="24">
                  <c:v>-2.1721742931305643</c:v>
                </c:pt>
                <c:pt idx="25">
                  <c:v>-1.6916910404576588</c:v>
                </c:pt>
                <c:pt idx="26">
                  <c:v>-1.3174903070233042</c:v>
                </c:pt>
                <c:pt idx="27">
                  <c:v>-1.026062482798735</c:v>
                </c:pt>
                <c:pt idx="28">
                  <c:v>-0.79909826508384463</c:v>
                </c:pt>
                <c:pt idx="29">
                  <c:v>-0.62233835459829934</c:v>
                </c:pt>
                <c:pt idx="30">
                  <c:v>-0.48467759789652509</c:v>
                </c:pt>
                <c:pt idx="31">
                  <c:v>-0.37746729277898128</c:v>
                </c:pt>
                <c:pt idx="32">
                  <c:v>-0.29397182320011384</c:v>
                </c:pt>
                <c:pt idx="33">
                  <c:v>-0.22894548610917723</c:v>
                </c:pt>
                <c:pt idx="34">
                  <c:v>-0.17830292386249069</c:v>
                </c:pt>
                <c:pt idx="35">
                  <c:v>-0.13886245672802883</c:v>
                </c:pt>
                <c:pt idx="36">
                  <c:v>-0.10814619003900793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7D-4E53-B588-050BBEA59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92184"/>
        <c:axId val="604689888"/>
      </c:scatterChart>
      <c:valAx>
        <c:axId val="60469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689888"/>
        <c:crosses val="autoZero"/>
        <c:crossBetween val="midCat"/>
      </c:valAx>
      <c:valAx>
        <c:axId val="6046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69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372032</xdr:colOff>
      <xdr:row>10</xdr:row>
      <xdr:rowOff>22411</xdr:rowOff>
    </xdr:from>
    <xdr:to>
      <xdr:col>17</xdr:col>
      <xdr:colOff>80680</xdr:colOff>
      <xdr:row>39</xdr:row>
      <xdr:rowOff>53787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B7F8EC-5568-4200-9C04-D73A3E2D4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398929</xdr:colOff>
      <xdr:row>18</xdr:row>
      <xdr:rowOff>152400</xdr:rowOff>
    </xdr:from>
    <xdr:to>
      <xdr:col>43</xdr:col>
      <xdr:colOff>376517</xdr:colOff>
      <xdr:row>50</xdr:row>
      <xdr:rowOff>62753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63C3E98-FED7-445E-9FFB-50FDB4EBF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"/>
  <sheetViews>
    <sheetView tabSelected="1" topLeftCell="V19" zoomScale="85" zoomScaleNormal="85" workbookViewId="0">
      <selection activeCell="X28" sqref="X28"/>
    </sheetView>
  </sheetViews>
  <sheetFormatPr defaultRowHeight="13.8" x14ac:dyDescent="0.25"/>
  <cols>
    <col min="1" max="1" width="20.33203125" bestFit="1" customWidth="1"/>
    <col min="2" max="2" width="9.5546875" bestFit="1" customWidth="1"/>
    <col min="23" max="23" width="12.109375" bestFit="1" customWidth="1"/>
  </cols>
  <sheetData>
    <row r="1" spans="1:42" x14ac:dyDescent="0.25">
      <c r="A1" t="s">
        <v>0</v>
      </c>
      <c r="B1">
        <v>100</v>
      </c>
    </row>
    <row r="2" spans="1:42" x14ac:dyDescent="0.25">
      <c r="A2" t="s">
        <v>1</v>
      </c>
      <c r="B2">
        <v>20</v>
      </c>
    </row>
    <row r="3" spans="1:42" x14ac:dyDescent="0.25">
      <c r="A3" t="s">
        <v>2</v>
      </c>
      <c r="B3">
        <v>19</v>
      </c>
    </row>
    <row r="4" spans="1:42" x14ac:dyDescent="0.25">
      <c r="A4" t="s">
        <v>3</v>
      </c>
      <c r="B4">
        <f>400</f>
        <v>400</v>
      </c>
    </row>
    <row r="5" spans="1:42" x14ac:dyDescent="0.25">
      <c r="A5" t="s">
        <v>4</v>
      </c>
      <c r="B5">
        <f>SQRT(c_*T)</f>
        <v>200</v>
      </c>
    </row>
    <row r="6" spans="1:42" x14ac:dyDescent="0.25">
      <c r="A6" t="s">
        <v>5</v>
      </c>
      <c r="B6">
        <v>4000</v>
      </c>
    </row>
    <row r="7" spans="1:42" x14ac:dyDescent="0.25">
      <c r="A7" t="s">
        <v>6</v>
      </c>
      <c r="B7">
        <v>50</v>
      </c>
    </row>
    <row r="10" spans="1:42" x14ac:dyDescent="0.25">
      <c r="B10">
        <v>-1000</v>
      </c>
      <c r="C10">
        <f t="shared" ref="C10:AP10" si="0">B10+delx</f>
        <v>-950</v>
      </c>
      <c r="D10">
        <f t="shared" si="0"/>
        <v>-900</v>
      </c>
      <c r="E10">
        <f t="shared" si="0"/>
        <v>-850</v>
      </c>
      <c r="F10">
        <f t="shared" si="0"/>
        <v>-800</v>
      </c>
      <c r="G10">
        <f t="shared" si="0"/>
        <v>-750</v>
      </c>
      <c r="H10">
        <f t="shared" si="0"/>
        <v>-700</v>
      </c>
      <c r="I10">
        <f t="shared" si="0"/>
        <v>-650</v>
      </c>
      <c r="J10">
        <f t="shared" si="0"/>
        <v>-600</v>
      </c>
      <c r="K10">
        <f t="shared" si="0"/>
        <v>-550</v>
      </c>
      <c r="L10">
        <f t="shared" si="0"/>
        <v>-500</v>
      </c>
      <c r="M10">
        <f t="shared" si="0"/>
        <v>-450</v>
      </c>
      <c r="N10">
        <f t="shared" si="0"/>
        <v>-400</v>
      </c>
      <c r="O10">
        <f t="shared" si="0"/>
        <v>-350</v>
      </c>
      <c r="P10">
        <f t="shared" si="0"/>
        <v>-300</v>
      </c>
      <c r="Q10">
        <f t="shared" si="0"/>
        <v>-250</v>
      </c>
      <c r="R10">
        <f t="shared" si="0"/>
        <v>-200</v>
      </c>
      <c r="S10">
        <f t="shared" si="0"/>
        <v>-150</v>
      </c>
      <c r="T10">
        <f t="shared" si="0"/>
        <v>-100</v>
      </c>
      <c r="U10">
        <f t="shared" si="0"/>
        <v>-50</v>
      </c>
      <c r="V10">
        <f t="shared" si="0"/>
        <v>0</v>
      </c>
      <c r="W10">
        <f t="shared" si="0"/>
        <v>50</v>
      </c>
      <c r="X10">
        <f t="shared" si="0"/>
        <v>100</v>
      </c>
      <c r="Y10">
        <f t="shared" si="0"/>
        <v>150</v>
      </c>
      <c r="Z10">
        <f t="shared" si="0"/>
        <v>200</v>
      </c>
      <c r="AA10">
        <f t="shared" si="0"/>
        <v>250</v>
      </c>
      <c r="AB10">
        <f t="shared" si="0"/>
        <v>300</v>
      </c>
      <c r="AC10">
        <f t="shared" si="0"/>
        <v>350</v>
      </c>
      <c r="AD10">
        <f t="shared" si="0"/>
        <v>400</v>
      </c>
      <c r="AE10">
        <f t="shared" si="0"/>
        <v>450</v>
      </c>
      <c r="AF10">
        <f t="shared" si="0"/>
        <v>500</v>
      </c>
      <c r="AG10">
        <f t="shared" si="0"/>
        <v>550</v>
      </c>
      <c r="AH10">
        <f t="shared" si="0"/>
        <v>600</v>
      </c>
      <c r="AI10">
        <f t="shared" si="0"/>
        <v>650</v>
      </c>
      <c r="AJ10">
        <f t="shared" si="0"/>
        <v>700</v>
      </c>
      <c r="AK10">
        <f t="shared" si="0"/>
        <v>750</v>
      </c>
      <c r="AL10">
        <f t="shared" si="0"/>
        <v>800</v>
      </c>
      <c r="AM10">
        <f t="shared" si="0"/>
        <v>850</v>
      </c>
      <c r="AN10">
        <f t="shared" si="0"/>
        <v>900</v>
      </c>
      <c r="AO10">
        <f t="shared" si="0"/>
        <v>950</v>
      </c>
      <c r="AP10">
        <f t="shared" si="0"/>
        <v>1000</v>
      </c>
    </row>
    <row r="11" spans="1:42" x14ac:dyDescent="0.25">
      <c r="A11" t="s">
        <v>7</v>
      </c>
      <c r="B11">
        <f>h1_</f>
        <v>20</v>
      </c>
      <c r="C11">
        <f t="shared" ref="C11:V11" ca="1" si="1">(T*(B11+D11)+delx^2/c_*h1_)/(2*T+delx^2/c_)</f>
        <v>19.998493522600249</v>
      </c>
      <c r="D11">
        <f t="shared" ca="1" si="1"/>
        <v>19.996892890363018</v>
      </c>
      <c r="E11">
        <f t="shared" ca="1" si="1"/>
        <v>19.995098063773476</v>
      </c>
      <c r="F11">
        <f t="shared" ca="1" si="1"/>
        <v>19.992996866169779</v>
      </c>
      <c r="G11">
        <f t="shared" ca="1" si="1"/>
        <v>19.990457972701698</v>
      </c>
      <c r="H11">
        <f t="shared" ca="1" si="1"/>
        <v>19.987322702527479</v>
      </c>
      <c r="I11">
        <f t="shared" ca="1" si="1"/>
        <v>19.98339510126123</v>
      </c>
      <c r="J11">
        <f t="shared" ca="1" si="1"/>
        <v>19.978429693823809</v>
      </c>
      <c r="K11">
        <f t="shared" ca="1" si="1"/>
        <v>19.972116142250385</v>
      </c>
      <c r="L11">
        <f t="shared" ca="1" si="1"/>
        <v>19.964059849567615</v>
      </c>
      <c r="M11">
        <f t="shared" ca="1" si="1"/>
        <v>19.953757297482817</v>
      </c>
      <c r="N11">
        <f t="shared" ca="1" si="1"/>
        <v>19.940564576490694</v>
      </c>
      <c r="O11">
        <f t="shared" ca="1" si="1"/>
        <v>19.92365714152924</v>
      </c>
      <c r="P11">
        <f t="shared" ca="1" si="1"/>
        <v>19.901978277913368</v>
      </c>
      <c r="Q11">
        <f t="shared" ca="1" si="1"/>
        <v>19.874173056667082</v>
      </c>
      <c r="R11">
        <f t="shared" ca="1" si="1"/>
        <v>19.838503651462496</v>
      </c>
      <c r="S11">
        <f t="shared" ca="1" si="1"/>
        <v>19.792740724474314</v>
      </c>
      <c r="T11">
        <f t="shared" ca="1" si="1"/>
        <v>19.734024092765772</v>
      </c>
      <c r="U11">
        <f t="shared" ca="1" si="1"/>
        <v>19.658683966855097</v>
      </c>
      <c r="V11">
        <f t="shared" ca="1" si="1"/>
        <v>19.562011588872874</v>
      </c>
      <c r="W11">
        <f t="shared" ref="W11:AO11" ca="1" si="2">(T*(V11+X11)+h2_*delx^2/c_)/(2*T+delx^2/c_)</f>
        <v>19.437964935195208</v>
      </c>
      <c r="X11">
        <f t="shared" ca="1" si="2"/>
        <v>19.341291089967239</v>
      </c>
      <c r="Y11">
        <f t="shared" ca="1" si="2"/>
        <v>19.265947937862226</v>
      </c>
      <c r="Z11">
        <f t="shared" ca="1" si="2"/>
        <v>19.207226531873609</v>
      </c>
      <c r="AA11">
        <f t="shared" ca="1" si="2"/>
        <v>19.161456784127097</v>
      </c>
      <c r="AB11">
        <f t="shared" ca="1" si="2"/>
        <v>19.125778085388532</v>
      </c>
      <c r="AC11">
        <f t="shared" ca="1" si="2"/>
        <v>19.097960516986749</v>
      </c>
      <c r="AD11">
        <f t="shared" ca="1" si="2"/>
        <v>19.076265480896641</v>
      </c>
      <c r="AE11">
        <f t="shared" ca="1" si="2"/>
        <v>19.059337037362582</v>
      </c>
      <c r="AF11">
        <f t="shared" ca="1" si="2"/>
        <v>19.046117158663684</v>
      </c>
      <c r="AG11">
        <f t="shared" ca="1" si="2"/>
        <v>19.035779602381272</v>
      </c>
      <c r="AH11">
        <f t="shared" ca="1" si="2"/>
        <v>19.027678271247687</v>
      </c>
      <c r="AI11">
        <f t="shared" ca="1" si="2"/>
        <v>19.021306832067086</v>
      </c>
      <c r="AJ11">
        <f t="shared" ca="1" si="2"/>
        <v>19.016267069890684</v>
      </c>
      <c r="AK11">
        <f t="shared" ca="1" si="2"/>
        <v>19.012243999582449</v>
      </c>
      <c r="AL11">
        <f t="shared" ca="1" si="2"/>
        <v>19.008986179248119</v>
      </c>
      <c r="AM11">
        <f t="shared" ca="1" si="2"/>
        <v>19.006289995116795</v>
      </c>
      <c r="AN11">
        <f t="shared" ca="1" si="2"/>
        <v>19.003986935680274</v>
      </c>
      <c r="AO11">
        <f t="shared" ca="1" si="2"/>
        <v>19.001933059723768</v>
      </c>
      <c r="AP11">
        <f>h2_</f>
        <v>19</v>
      </c>
    </row>
    <row r="12" spans="1:42" x14ac:dyDescent="0.25">
      <c r="A12" t="s">
        <v>8</v>
      </c>
      <c r="B12">
        <f t="shared" ref="B12:V12" si="3">h1_+(h2_-h1_)/2*EXP(B10/lamda)</f>
        <v>19.996631026500456</v>
      </c>
      <c r="C12">
        <f t="shared" si="3"/>
        <v>19.99567415239844</v>
      </c>
      <c r="D12">
        <f t="shared" si="3"/>
        <v>19.99444550173088</v>
      </c>
      <c r="E12">
        <f t="shared" si="3"/>
        <v>19.992867883045502</v>
      </c>
      <c r="F12">
        <f t="shared" si="3"/>
        <v>19.990842180555632</v>
      </c>
      <c r="G12">
        <f t="shared" si="3"/>
        <v>19.988241127071994</v>
      </c>
      <c r="H12">
        <f t="shared" si="3"/>
        <v>19.98490130828884</v>
      </c>
      <c r="I12">
        <f t="shared" si="3"/>
        <v>19.980612896084139</v>
      </c>
      <c r="J12">
        <f t="shared" si="3"/>
        <v>19.975106465816069</v>
      </c>
      <c r="K12">
        <f t="shared" si="3"/>
        <v>19.968036069396646</v>
      </c>
      <c r="L12">
        <f t="shared" si="3"/>
        <v>19.958957500688051</v>
      </c>
      <c r="M12">
        <f t="shared" si="3"/>
        <v>19.947300387719068</v>
      </c>
      <c r="N12">
        <f t="shared" si="3"/>
        <v>19.932332358381693</v>
      </c>
      <c r="O12">
        <f t="shared" si="3"/>
        <v>19.913113028274779</v>
      </c>
      <c r="P12">
        <f t="shared" si="3"/>
        <v>19.888434919925785</v>
      </c>
      <c r="Q12">
        <f t="shared" si="3"/>
        <v>19.856747601569904</v>
      </c>
      <c r="R12">
        <f t="shared" si="3"/>
        <v>19.81606027941428</v>
      </c>
      <c r="S12">
        <f t="shared" si="3"/>
        <v>19.763816723629493</v>
      </c>
      <c r="T12">
        <f t="shared" si="3"/>
        <v>19.696734670143684</v>
      </c>
      <c r="U12">
        <f t="shared" si="3"/>
        <v>19.610599608464298</v>
      </c>
      <c r="V12">
        <f t="shared" si="3"/>
        <v>19.5</v>
      </c>
      <c r="W12">
        <f t="shared" ref="W12:AP12" si="4">h2_+(h1_-h2_)/2*EXP(-W10/lamda)</f>
        <v>19.389400391535702</v>
      </c>
      <c r="X12">
        <f t="shared" si="4"/>
        <v>19.303265329856316</v>
      </c>
      <c r="Y12">
        <f t="shared" si="4"/>
        <v>19.236183276370507</v>
      </c>
      <c r="Z12">
        <f t="shared" si="4"/>
        <v>19.18393972058572</v>
      </c>
      <c r="AA12">
        <f t="shared" si="4"/>
        <v>19.143252398430096</v>
      </c>
      <c r="AB12">
        <f t="shared" si="4"/>
        <v>19.111565080074215</v>
      </c>
      <c r="AC12">
        <f t="shared" si="4"/>
        <v>19.086886971725221</v>
      </c>
      <c r="AD12">
        <f t="shared" si="4"/>
        <v>19.067667641618307</v>
      </c>
      <c r="AE12">
        <f t="shared" si="4"/>
        <v>19.052699612280932</v>
      </c>
      <c r="AF12">
        <f t="shared" si="4"/>
        <v>19.041042499311949</v>
      </c>
      <c r="AG12">
        <f t="shared" si="4"/>
        <v>19.031963930603354</v>
      </c>
      <c r="AH12">
        <f t="shared" si="4"/>
        <v>19.024893534183931</v>
      </c>
      <c r="AI12">
        <f t="shared" si="4"/>
        <v>19.019387103915861</v>
      </c>
      <c r="AJ12">
        <f t="shared" si="4"/>
        <v>19.01509869171116</v>
      </c>
      <c r="AK12">
        <f t="shared" si="4"/>
        <v>19.011758872928006</v>
      </c>
      <c r="AL12">
        <f t="shared" si="4"/>
        <v>19.009157819444368</v>
      </c>
      <c r="AM12">
        <f t="shared" si="4"/>
        <v>19.007132116954498</v>
      </c>
      <c r="AN12">
        <f t="shared" si="4"/>
        <v>19.00555449826912</v>
      </c>
      <c r="AO12">
        <f t="shared" si="4"/>
        <v>19.00432584760156</v>
      </c>
      <c r="AP12">
        <f t="shared" si="4"/>
        <v>19.003368973499544</v>
      </c>
    </row>
    <row r="13" spans="1:42" x14ac:dyDescent="0.25">
      <c r="A13" t="s">
        <v>9</v>
      </c>
      <c r="B13">
        <f>ABS(B11-B12)</f>
        <v>3.3689734995441256E-3</v>
      </c>
      <c r="C13">
        <f t="shared" ref="C13:AP13" ca="1" si="5">ABS(C11-C12)</f>
        <v>2.8193702018093347E-3</v>
      </c>
      <c r="D13">
        <f t="shared" ca="1" si="5"/>
        <v>2.4473886321381144E-3</v>
      </c>
      <c r="E13">
        <f t="shared" ca="1" si="5"/>
        <v>2.2301807279738739E-3</v>
      </c>
      <c r="F13">
        <f t="shared" ca="1" si="5"/>
        <v>2.1546856141476667E-3</v>
      </c>
      <c r="G13">
        <f t="shared" ca="1" si="5"/>
        <v>2.2168456297038119E-3</v>
      </c>
      <c r="H13">
        <f t="shared" ca="1" si="5"/>
        <v>2.4213942386381859E-3</v>
      </c>
      <c r="I13">
        <f t="shared" ca="1" si="5"/>
        <v>2.7822051770911571E-3</v>
      </c>
      <c r="J13">
        <f t="shared" ca="1" si="5"/>
        <v>3.3232280077406529E-3</v>
      </c>
      <c r="K13">
        <f t="shared" ca="1" si="5"/>
        <v>4.0800728537391251E-3</v>
      </c>
      <c r="L13">
        <f t="shared" ca="1" si="5"/>
        <v>5.1023488795642891E-3</v>
      </c>
      <c r="M13">
        <f t="shared" ca="1" si="5"/>
        <v>6.4569097637487971E-3</v>
      </c>
      <c r="N13">
        <f t="shared" ca="1" si="5"/>
        <v>8.2322181090006552E-3</v>
      </c>
      <c r="O13">
        <f t="shared" ca="1" si="5"/>
        <v>1.0544113254461251E-2</v>
      </c>
      <c r="P13">
        <f t="shared" ca="1" si="5"/>
        <v>1.3543357987582993E-2</v>
      </c>
      <c r="Q13">
        <f t="shared" ca="1" si="5"/>
        <v>1.7425455097178855E-2</v>
      </c>
      <c r="R13">
        <f t="shared" ca="1" si="5"/>
        <v>2.2443372048215338E-2</v>
      </c>
      <c r="S13">
        <f t="shared" ca="1" si="5"/>
        <v>2.8924000844821052E-2</v>
      </c>
      <c r="T13">
        <f t="shared" ca="1" si="5"/>
        <v>3.7289422622087898E-2</v>
      </c>
      <c r="U13">
        <f t="shared" ca="1" si="5"/>
        <v>4.8084358390799053E-2</v>
      </c>
      <c r="V13">
        <f t="shared" ca="1" si="5"/>
        <v>6.2011588872874057E-2</v>
      </c>
      <c r="W13">
        <f t="shared" ca="1" si="5"/>
        <v>4.8564543659505688E-2</v>
      </c>
      <c r="X13">
        <f t="shared" ca="1" si="5"/>
        <v>3.8025760110922846E-2</v>
      </c>
      <c r="Y13">
        <f t="shared" ca="1" si="5"/>
        <v>2.9764661491718414E-2</v>
      </c>
      <c r="Z13">
        <f t="shared" ca="1" si="5"/>
        <v>2.3286811287889009E-2</v>
      </c>
      <c r="AA13">
        <f t="shared" ca="1" si="5"/>
        <v>1.8204385697000447E-2</v>
      </c>
      <c r="AB13">
        <f t="shared" ca="1" si="5"/>
        <v>1.4213005314317684E-2</v>
      </c>
      <c r="AC13">
        <f t="shared" ca="1" si="5"/>
        <v>1.1073545261528039E-2</v>
      </c>
      <c r="AD13">
        <f t="shared" ca="1" si="5"/>
        <v>8.5978392783339075E-3</v>
      </c>
      <c r="AE13">
        <f t="shared" ca="1" si="5"/>
        <v>6.6374250816494396E-3</v>
      </c>
      <c r="AF13">
        <f t="shared" ca="1" si="5"/>
        <v>5.0746593517345673E-3</v>
      </c>
      <c r="AG13">
        <f t="shared" ca="1" si="5"/>
        <v>3.8156717779180838E-3</v>
      </c>
      <c r="AH13">
        <f t="shared" ca="1" si="5"/>
        <v>2.7847370637559266E-3</v>
      </c>
      <c r="AI13">
        <f t="shared" ca="1" si="5"/>
        <v>1.9197281512255415E-3</v>
      </c>
      <c r="AJ13">
        <f t="shared" ca="1" si="5"/>
        <v>1.1683781795248649E-3</v>
      </c>
      <c r="AK13">
        <f t="shared" ca="1" si="5"/>
        <v>4.8512665444278014E-4</v>
      </c>
      <c r="AL13">
        <f t="shared" ca="1" si="5"/>
        <v>1.7164019624971161E-4</v>
      </c>
      <c r="AM13">
        <f t="shared" ca="1" si="5"/>
        <v>8.4212183770304705E-4</v>
      </c>
      <c r="AN13">
        <f t="shared" ca="1" si="5"/>
        <v>1.5675625888462719E-3</v>
      </c>
      <c r="AO13">
        <f t="shared" ca="1" si="5"/>
        <v>2.3927878777918465E-3</v>
      </c>
      <c r="AP13">
        <f t="shared" si="5"/>
        <v>3.3689734995441256E-3</v>
      </c>
    </row>
    <row r="14" spans="1:42" x14ac:dyDescent="0.25">
      <c r="A14" t="s">
        <v>10</v>
      </c>
      <c r="B14">
        <f ca="1">SUM(B13:AP13)</f>
        <v>0.50986085481446253</v>
      </c>
    </row>
    <row r="16" spans="1:42" x14ac:dyDescent="0.25">
      <c r="A16" t="s">
        <v>11</v>
      </c>
      <c r="B16">
        <f t="shared" ref="B16:V16" ca="1" si="6">(B11-C11)*T</f>
        <v>0.15064773997508496</v>
      </c>
      <c r="C16">
        <f t="shared" ca="1" si="6"/>
        <v>0.16006322372312809</v>
      </c>
      <c r="D16">
        <f t="shared" ca="1" si="6"/>
        <v>0.17948265895419979</v>
      </c>
      <c r="E16">
        <f t="shared" ca="1" si="6"/>
        <v>0.21011976036966473</v>
      </c>
      <c r="F16">
        <f t="shared" ca="1" si="6"/>
        <v>0.2538893468081227</v>
      </c>
      <c r="G16">
        <f t="shared" ca="1" si="6"/>
        <v>0.3135270174219329</v>
      </c>
      <c r="H16">
        <f t="shared" ca="1" si="6"/>
        <v>0.39276012662483595</v>
      </c>
      <c r="I16">
        <f t="shared" ca="1" si="6"/>
        <v>0.49654074374210211</v>
      </c>
      <c r="J16">
        <f t="shared" ca="1" si="6"/>
        <v>0.63135515734238368</v>
      </c>
      <c r="K16">
        <f t="shared" ca="1" si="6"/>
        <v>0.80562926827703052</v>
      </c>
      <c r="L16">
        <f t="shared" ca="1" si="6"/>
        <v>1.0302552084798577</v>
      </c>
      <c r="M16">
        <f t="shared" ca="1" si="6"/>
        <v>1.3192720992122986</v>
      </c>
      <c r="N16">
        <f t="shared" ca="1" si="6"/>
        <v>1.6907434961453305</v>
      </c>
      <c r="O16">
        <f t="shared" ca="1" si="6"/>
        <v>2.1678863615871791</v>
      </c>
      <c r="P16">
        <f t="shared" ca="1" si="6"/>
        <v>2.7805221246286038</v>
      </c>
      <c r="Q16">
        <f t="shared" ca="1" si="6"/>
        <v>3.5669405204586724</v>
      </c>
      <c r="R16">
        <f t="shared" ca="1" si="6"/>
        <v>4.5762926988182073</v>
      </c>
      <c r="S16">
        <f t="shared" ca="1" si="6"/>
        <v>5.8716631708541911</v>
      </c>
      <c r="T16">
        <f t="shared" ca="1" si="6"/>
        <v>7.5340125910674516</v>
      </c>
      <c r="U16">
        <f t="shared" ca="1" si="6"/>
        <v>9.6672377982223168</v>
      </c>
      <c r="V16">
        <f t="shared" ca="1" si="6"/>
        <v>12.404665367766654</v>
      </c>
      <c r="W16">
        <f t="shared" ref="W16:AO16" ca="1" si="7">-(W11-X11)*T</f>
        <v>-9.6673845227968513</v>
      </c>
      <c r="X16">
        <f t="shared" ca="1" si="7"/>
        <v>-7.5343152105013189</v>
      </c>
      <c r="Y16">
        <f t="shared" ca="1" si="7"/>
        <v>-5.8721405988617192</v>
      </c>
      <c r="Z16">
        <f t="shared" ca="1" si="7"/>
        <v>-4.5769747746511769</v>
      </c>
      <c r="AA16">
        <f t="shared" ca="1" si="7"/>
        <v>-3.5678698738564663</v>
      </c>
      <c r="AB16">
        <f t="shared" ca="1" si="7"/>
        <v>-2.7817568401783177</v>
      </c>
      <c r="AC16">
        <f t="shared" ca="1" si="7"/>
        <v>-2.1695036090108033</v>
      </c>
      <c r="AD16">
        <f t="shared" ca="1" si="7"/>
        <v>-1.6928443534059312</v>
      </c>
      <c r="AE16">
        <f t="shared" ca="1" si="7"/>
        <v>-1.3219878698897958</v>
      </c>
      <c r="AF16">
        <f t="shared" ca="1" si="7"/>
        <v>-1.0337556282411953</v>
      </c>
      <c r="AG16">
        <f t="shared" ca="1" si="7"/>
        <v>-0.81013311335844662</v>
      </c>
      <c r="AH16">
        <f t="shared" ca="1" si="7"/>
        <v>-0.63714391806009019</v>
      </c>
      <c r="AI16">
        <f t="shared" ca="1" si="7"/>
        <v>-0.50397621764020073</v>
      </c>
      <c r="AJ16">
        <f t="shared" ca="1" si="7"/>
        <v>-0.40230703082357877</v>
      </c>
      <c r="AK16">
        <f t="shared" ca="1" si="7"/>
        <v>-0.3257820334329864</v>
      </c>
      <c r="AL16">
        <f t="shared" ca="1" si="7"/>
        <v>-0.26961841313237755</v>
      </c>
      <c r="AM16">
        <f t="shared" ca="1" si="7"/>
        <v>-0.23030594365209822</v>
      </c>
      <c r="AN16">
        <f t="shared" ca="1" si="7"/>
        <v>-0.20538759565056353</v>
      </c>
      <c r="AO16">
        <f t="shared" ca="1" si="7"/>
        <v>-0.19330597237683378</v>
      </c>
    </row>
    <row r="17" spans="1:41" x14ac:dyDescent="0.25">
      <c r="A17" t="s">
        <v>12</v>
      </c>
      <c r="B17">
        <f t="shared" ref="B17:V17" si="8">-T*(h2_-h1_)/2/lamda*EXP(B10/lamda)*delx</f>
        <v>8.4224337488568335E-2</v>
      </c>
      <c r="C17">
        <f t="shared" si="8"/>
        <v>0.10814619003900793</v>
      </c>
      <c r="D17">
        <f t="shared" si="8"/>
        <v>0.13886245672802883</v>
      </c>
      <c r="E17">
        <f t="shared" si="8"/>
        <v>0.17830292386249069</v>
      </c>
      <c r="F17">
        <f t="shared" si="8"/>
        <v>0.22894548610917723</v>
      </c>
      <c r="G17">
        <f t="shared" si="8"/>
        <v>0.29397182320011384</v>
      </c>
      <c r="H17">
        <f t="shared" si="8"/>
        <v>0.37746729277898128</v>
      </c>
      <c r="I17">
        <f t="shared" si="8"/>
        <v>0.48467759789652509</v>
      </c>
      <c r="J17">
        <f t="shared" si="8"/>
        <v>0.62233835459829934</v>
      </c>
      <c r="K17">
        <f t="shared" si="8"/>
        <v>0.79909826508384463</v>
      </c>
      <c r="L17">
        <f t="shared" si="8"/>
        <v>1.026062482798735</v>
      </c>
      <c r="M17">
        <f t="shared" si="8"/>
        <v>1.3174903070233042</v>
      </c>
      <c r="N17">
        <f t="shared" si="8"/>
        <v>1.6916910404576588</v>
      </c>
      <c r="O17">
        <f t="shared" si="8"/>
        <v>2.1721742931305643</v>
      </c>
      <c r="P17">
        <f t="shared" si="8"/>
        <v>2.7891270018553729</v>
      </c>
      <c r="Q17">
        <f t="shared" si="8"/>
        <v>3.581309960752376</v>
      </c>
      <c r="R17">
        <f t="shared" si="8"/>
        <v>4.5984930146430294</v>
      </c>
      <c r="S17">
        <f t="shared" si="8"/>
        <v>5.9045819092626832</v>
      </c>
      <c r="T17">
        <f t="shared" si="8"/>
        <v>7.5816332464079181</v>
      </c>
      <c r="U17">
        <f t="shared" si="8"/>
        <v>9.7350097883925617</v>
      </c>
      <c r="V17">
        <f t="shared" si="8"/>
        <v>12.5</v>
      </c>
      <c r="W17">
        <f t="shared" ref="W17:AO17" si="9">-T*(h1_-h2_)/2/lamda*EXP(-W10/lamda)*delx</f>
        <v>-9.7350097883925617</v>
      </c>
      <c r="X17">
        <f t="shared" si="9"/>
        <v>-7.5816332464079181</v>
      </c>
      <c r="Y17">
        <f t="shared" si="9"/>
        <v>-5.9045819092626832</v>
      </c>
      <c r="Z17">
        <f t="shared" si="9"/>
        <v>-4.5984930146430294</v>
      </c>
      <c r="AA17">
        <f t="shared" si="9"/>
        <v>-3.581309960752376</v>
      </c>
      <c r="AB17">
        <f t="shared" si="9"/>
        <v>-2.7891270018553729</v>
      </c>
      <c r="AC17">
        <f t="shared" si="9"/>
        <v>-2.1721742931305643</v>
      </c>
      <c r="AD17">
        <f t="shared" si="9"/>
        <v>-1.6916910404576588</v>
      </c>
      <c r="AE17">
        <f t="shared" si="9"/>
        <v>-1.3174903070233042</v>
      </c>
      <c r="AF17">
        <f t="shared" si="9"/>
        <v>-1.026062482798735</v>
      </c>
      <c r="AG17">
        <f t="shared" si="9"/>
        <v>-0.79909826508384463</v>
      </c>
      <c r="AH17">
        <f t="shared" si="9"/>
        <v>-0.62233835459829934</v>
      </c>
      <c r="AI17">
        <f t="shared" si="9"/>
        <v>-0.48467759789652509</v>
      </c>
      <c r="AJ17">
        <f t="shared" si="9"/>
        <v>-0.37746729277898128</v>
      </c>
      <c r="AK17">
        <f t="shared" si="9"/>
        <v>-0.29397182320011384</v>
      </c>
      <c r="AL17">
        <f t="shared" si="9"/>
        <v>-0.22894548610917723</v>
      </c>
      <c r="AM17">
        <f t="shared" si="9"/>
        <v>-0.17830292386249069</v>
      </c>
      <c r="AN17">
        <f t="shared" si="9"/>
        <v>-0.13886245672802883</v>
      </c>
      <c r="AO17">
        <f t="shared" si="9"/>
        <v>-0.10814619003900793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7</vt:i4>
      </vt:variant>
    </vt:vector>
  </HeadingPairs>
  <TitlesOfParts>
    <vt:vector size="8" baseType="lpstr">
      <vt:lpstr>Sheet1</vt:lpstr>
      <vt:lpstr>c_</vt:lpstr>
      <vt:lpstr>delx</vt:lpstr>
      <vt:lpstr>h1_</vt:lpstr>
      <vt:lpstr>h2_</vt:lpstr>
      <vt:lpstr>L</vt:lpstr>
      <vt:lpstr>lamda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2018-03-17T10:28:04Z</dcterms:modified>
</cp:coreProperties>
</file>