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ektronik\MCP2221\"/>
    </mc:Choice>
  </mc:AlternateContent>
  <bookViews>
    <workbookView xWindow="0" yWindow="0" windowWidth="17055" windowHeight="101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 s="1"/>
  <c r="F7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D22" i="1" l="1"/>
</calcChain>
</file>

<file path=xl/sharedStrings.xml><?xml version="1.0" encoding="utf-8"?>
<sst xmlns="http://schemas.openxmlformats.org/spreadsheetml/2006/main" count="11" uniqueCount="9">
  <si>
    <t>RMS error:</t>
  </si>
  <si>
    <t>clkdiv</t>
  </si>
  <si>
    <t>target freq [kHz]</t>
  </si>
  <si>
    <t>actual freq [kHz]</t>
  </si>
  <si>
    <t>freq measured [kHz]</t>
  </si>
  <si>
    <t>basefreq [Hz]</t>
  </si>
  <si>
    <t>offset</t>
  </si>
  <si>
    <t>freq calculated [kHz]</t>
  </si>
  <si>
    <t>error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</si>
</sst>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165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Tabelle1!$A$6:$A$21</c:f>
              <c:numCache>
                <c:formatCode>General</c:formatCode>
                <c:ptCount val="1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125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255</c:v>
                </c:pt>
              </c:numCache>
            </c:numRef>
          </c:xVal>
          <c:yVal>
            <c:numRef>
              <c:f>Tabelle1!$B$6:$B$21</c:f>
              <c:numCache>
                <c:formatCode>General</c:formatCode>
                <c:ptCount val="16"/>
                <c:pt idx="0">
                  <c:v>470.6</c:v>
                </c:pt>
                <c:pt idx="1">
                  <c:v>393.8</c:v>
                </c:pt>
                <c:pt idx="2">
                  <c:v>338.6</c:v>
                </c:pt>
                <c:pt idx="3">
                  <c:v>296.3</c:v>
                </c:pt>
                <c:pt idx="4">
                  <c:v>263.89999999999998</c:v>
                </c:pt>
                <c:pt idx="5">
                  <c:v>216.2</c:v>
                </c:pt>
                <c:pt idx="6">
                  <c:v>183.4</c:v>
                </c:pt>
                <c:pt idx="7">
                  <c:v>159</c:v>
                </c:pt>
                <c:pt idx="8">
                  <c:v>140.4</c:v>
                </c:pt>
                <c:pt idx="9">
                  <c:v>125.7</c:v>
                </c:pt>
                <c:pt idx="10">
                  <c:v>113.8</c:v>
                </c:pt>
                <c:pt idx="11">
                  <c:v>91.95</c:v>
                </c:pt>
                <c:pt idx="12">
                  <c:v>77.2</c:v>
                </c:pt>
                <c:pt idx="13">
                  <c:v>58.42</c:v>
                </c:pt>
                <c:pt idx="14">
                  <c:v>46.97</c:v>
                </c:pt>
                <c:pt idx="15">
                  <c:v>46.08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200</c:v>
                </c:pt>
                <c:pt idx="17">
                  <c:v>250</c:v>
                </c:pt>
                <c:pt idx="18">
                  <c:v>255</c:v>
                </c:pt>
              </c:numCache>
            </c:numRef>
          </c:xVal>
          <c:yVal>
            <c:numRef>
              <c:f>Tabelle1!$C$3:$C$21</c:f>
              <c:numCache>
                <c:formatCode>General</c:formatCode>
                <c:ptCount val="19"/>
                <c:pt idx="3">
                  <c:v>471.23818874184349</c:v>
                </c:pt>
                <c:pt idx="4">
                  <c:v>393.88457929636689</c:v>
                </c:pt>
                <c:pt idx="5">
                  <c:v>338.34529851571733</c:v>
                </c:pt>
                <c:pt idx="6">
                  <c:v>296.53297788846601</c:v>
                </c:pt>
                <c:pt idx="7">
                  <c:v>263.91826408639105</c:v>
                </c:pt>
                <c:pt idx="8">
                  <c:v>216.33112667449217</c:v>
                </c:pt>
                <c:pt idx="9">
                  <c:v>183.28329186323461</c:v>
                </c:pt>
                <c:pt idx="10">
                  <c:v>158.99449092721093</c:v>
                </c:pt>
                <c:pt idx="11">
                  <c:v>140.38994015173577</c:v>
                </c:pt>
                <c:pt idx="12">
                  <c:v>125.68326299358199</c:v>
                </c:pt>
                <c:pt idx="13">
                  <c:v>113.76563896612305</c:v>
                </c:pt>
                <c:pt idx="14">
                  <c:v>91.964772998369881</c:v>
                </c:pt>
                <c:pt idx="15">
                  <c:v>77.175635439131185</c:v>
                </c:pt>
                <c:pt idx="16">
                  <c:v>58.394452863658792</c:v>
                </c:pt>
                <c:pt idx="17">
                  <c:v>46.965177661345557</c:v>
                </c:pt>
                <c:pt idx="18">
                  <c:v>46.063596273390687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73480"/>
        <c:axId val="253582496"/>
      </c:scatterChart>
      <c:valAx>
        <c:axId val="25357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582496"/>
        <c:crosses val="autoZero"/>
        <c:crossBetween val="midCat"/>
      </c:valAx>
      <c:valAx>
        <c:axId val="2535824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57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414337</xdr:colOff>
      <xdr:row>23</xdr:row>
      <xdr:rowOff>166686</xdr:rowOff>
    </xdr:from>
    <xdr:to>
      <xdr:col>13</xdr:col>
      <xdr:colOff>9525</xdr:colOff>
      <xdr:row>52</xdr:row>
      <xdr:rowOff>133349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5" sqref="F5"/>
    </sheetView>
  </sheetViews>
  <sheetFormatPr baseColWidth="10" defaultRowHeight="15" x14ac:dyDescent="0.25"/>
  <cols>
    <col min="5" max="5" width="15.42578125" bestFit="1" customWidth="1"/>
    <col min="6" max="6" width="8.5703125" bestFit="1" customWidth="1"/>
  </cols>
  <sheetData>
    <row r="1" spans="1:8" x14ac:dyDescent="0.25">
      <c r="A1" t="s">
        <v>1</v>
      </c>
      <c r="B1" t="s">
        <v>4</v>
      </c>
      <c r="C1" t="s">
        <v>7</v>
      </c>
      <c r="D1" t="s">
        <v>8</v>
      </c>
      <c r="E1" s="5" t="s">
        <v>5</v>
      </c>
      <c r="F1" s="1">
        <v>11997724.285367336</v>
      </c>
    </row>
    <row r="2" spans="1:8" x14ac:dyDescent="0.25">
      <c r="A2">
        <v>1</v>
      </c>
      <c r="B2">
        <v>472.3</v>
      </c>
      <c r="E2" s="5" t="s">
        <v>6</v>
      </c>
      <c r="F2">
        <v>-5.46</v>
      </c>
    </row>
    <row r="3" spans="1:8" x14ac:dyDescent="0.25">
      <c r="A3">
        <v>5</v>
      </c>
      <c r="B3">
        <v>472.3</v>
      </c>
    </row>
    <row r="4" spans="1:8" x14ac:dyDescent="0.25">
      <c r="A4">
        <v>10</v>
      </c>
      <c r="B4">
        <v>470.6</v>
      </c>
      <c r="D4" s="3"/>
      <c r="E4" s="5" t="s">
        <v>2</v>
      </c>
      <c r="F4">
        <v>400</v>
      </c>
      <c r="H4" s="4"/>
    </row>
    <row r="5" spans="1:8" x14ac:dyDescent="0.25">
      <c r="A5">
        <v>15</v>
      </c>
      <c r="B5">
        <v>472.3</v>
      </c>
      <c r="D5" s="3"/>
      <c r="E5" s="5" t="s">
        <v>1</v>
      </c>
      <c r="F5">
        <f>ROUND(F1/(F4*1000)+F2,0)</f>
        <v>25</v>
      </c>
    </row>
    <row r="6" spans="1:8" x14ac:dyDescent="0.25">
      <c r="A6">
        <v>20</v>
      </c>
      <c r="B6">
        <v>470.6</v>
      </c>
      <c r="C6">
        <f>$F$1 / (A6-$F$2) / 1000</f>
        <v>471.23818874184349</v>
      </c>
      <c r="D6" s="3">
        <f t="shared" ref="D5:D21" si="0">1-C6/B6</f>
        <v>-1.3561171734879363E-3</v>
      </c>
      <c r="E6" s="5" t="s">
        <v>3</v>
      </c>
      <c r="F6" s="4">
        <f>$F$1/(F5-$F$2)/1000</f>
        <v>393.88457929636689</v>
      </c>
    </row>
    <row r="7" spans="1:8" x14ac:dyDescent="0.25">
      <c r="A7">
        <v>25</v>
      </c>
      <c r="B7">
        <v>393.8</v>
      </c>
      <c r="C7">
        <f>$F$1 / (A7-$F$2) / 1000</f>
        <v>393.88457929636689</v>
      </c>
      <c r="D7" s="3">
        <f t="shared" si="0"/>
        <v>-2.1477728889518488E-4</v>
      </c>
      <c r="E7" s="5" t="s">
        <v>8</v>
      </c>
      <c r="F7" s="2">
        <f>1-F6/F4</f>
        <v>1.5288551759082725E-2</v>
      </c>
    </row>
    <row r="8" spans="1:8" x14ac:dyDescent="0.25">
      <c r="A8">
        <v>30</v>
      </c>
      <c r="B8">
        <v>338.6</v>
      </c>
      <c r="C8">
        <f>$F$1 / (A8-$F$2) / 1000</f>
        <v>338.34529851571733</v>
      </c>
      <c r="D8" s="3">
        <f t="shared" si="0"/>
        <v>7.5221938654068676E-4</v>
      </c>
    </row>
    <row r="9" spans="1:8" x14ac:dyDescent="0.25">
      <c r="A9">
        <v>35</v>
      </c>
      <c r="B9">
        <v>296.3</v>
      </c>
      <c r="C9">
        <f>$F$1 / (A9-$F$2) / 1000</f>
        <v>296.53297788846601</v>
      </c>
      <c r="D9" s="3">
        <f t="shared" si="0"/>
        <v>-7.8629054494094852E-4</v>
      </c>
    </row>
    <row r="10" spans="1:8" x14ac:dyDescent="0.25">
      <c r="A10">
        <v>40</v>
      </c>
      <c r="B10">
        <v>263.89999999999998</v>
      </c>
      <c r="C10">
        <f>$F$1 / (A10-$F$2) / 1000</f>
        <v>263.91826408639105</v>
      </c>
      <c r="D10" s="3">
        <f t="shared" si="0"/>
        <v>-6.9208360708783445E-5</v>
      </c>
    </row>
    <row r="11" spans="1:8" x14ac:dyDescent="0.25">
      <c r="A11">
        <v>50</v>
      </c>
      <c r="B11">
        <v>216.2</v>
      </c>
      <c r="C11">
        <f>$F$1 / (A11-$F$2) / 1000</f>
        <v>216.33112667449217</v>
      </c>
      <c r="D11" s="3">
        <f t="shared" si="0"/>
        <v>-6.0650635750314486E-4</v>
      </c>
    </row>
    <row r="12" spans="1:8" x14ac:dyDescent="0.25">
      <c r="A12">
        <v>60</v>
      </c>
      <c r="B12">
        <v>183.4</v>
      </c>
      <c r="C12">
        <f>$F$1 / (A12-$F$2) / 1000</f>
        <v>183.28329186323461</v>
      </c>
      <c r="D12" s="3">
        <f t="shared" si="0"/>
        <v>6.3635843383536006E-4</v>
      </c>
    </row>
    <row r="13" spans="1:8" x14ac:dyDescent="0.25">
      <c r="A13">
        <v>70</v>
      </c>
      <c r="B13">
        <v>159</v>
      </c>
      <c r="C13">
        <f>$F$1 / (A13-$F$2) / 1000</f>
        <v>158.99449092721093</v>
      </c>
      <c r="D13" s="3">
        <f t="shared" si="0"/>
        <v>3.4648256534985933E-5</v>
      </c>
    </row>
    <row r="14" spans="1:8" x14ac:dyDescent="0.25">
      <c r="A14">
        <v>80</v>
      </c>
      <c r="B14">
        <v>140.4</v>
      </c>
      <c r="C14">
        <f>$F$1 / (A14-$F$2) / 1000</f>
        <v>140.38994015173577</v>
      </c>
      <c r="D14" s="3">
        <f t="shared" si="0"/>
        <v>7.1651340913359007E-5</v>
      </c>
    </row>
    <row r="15" spans="1:8" x14ac:dyDescent="0.25">
      <c r="A15">
        <v>90</v>
      </c>
      <c r="B15">
        <v>125.7</v>
      </c>
      <c r="C15">
        <f>$F$1 / (A15-$F$2) / 1000</f>
        <v>125.68326299358199</v>
      </c>
      <c r="D15" s="3">
        <f t="shared" si="0"/>
        <v>1.3315040905337305E-4</v>
      </c>
    </row>
    <row r="16" spans="1:8" x14ac:dyDescent="0.25">
      <c r="A16">
        <v>100</v>
      </c>
      <c r="B16">
        <v>113.8</v>
      </c>
      <c r="C16">
        <f>$F$1 / (A16-$F$2) / 1000</f>
        <v>113.76563896612305</v>
      </c>
      <c r="D16" s="3">
        <f t="shared" si="0"/>
        <v>3.0194230120339505E-4</v>
      </c>
    </row>
    <row r="17" spans="1:4" x14ac:dyDescent="0.25">
      <c r="A17">
        <v>125</v>
      </c>
      <c r="B17">
        <v>91.95</v>
      </c>
      <c r="C17">
        <f>$F$1 / (A17-$F$2) / 1000</f>
        <v>91.964772998369881</v>
      </c>
      <c r="D17" s="3">
        <f t="shared" si="0"/>
        <v>-1.6066338629561194E-4</v>
      </c>
    </row>
    <row r="18" spans="1:4" x14ac:dyDescent="0.25">
      <c r="A18">
        <v>150</v>
      </c>
      <c r="B18">
        <v>77.2</v>
      </c>
      <c r="C18">
        <f>$F$1 / (A18-$F$2) / 1000</f>
        <v>77.175635439131185</v>
      </c>
      <c r="D18" s="3">
        <f t="shared" si="0"/>
        <v>3.156031200624021E-4</v>
      </c>
    </row>
    <row r="19" spans="1:4" x14ac:dyDescent="0.25">
      <c r="A19">
        <v>200</v>
      </c>
      <c r="B19">
        <v>58.42</v>
      </c>
      <c r="C19">
        <f>$F$1 / (A19-$F$2) / 1000</f>
        <v>58.394452863658792</v>
      </c>
      <c r="D19" s="3">
        <f t="shared" si="0"/>
        <v>4.3730120406038075E-4</v>
      </c>
    </row>
    <row r="20" spans="1:4" x14ac:dyDescent="0.25">
      <c r="A20">
        <v>250</v>
      </c>
      <c r="B20">
        <v>46.97</v>
      </c>
      <c r="C20">
        <f>$F$1 / (A20-$F$2) / 1000</f>
        <v>46.965177661345557</v>
      </c>
      <c r="D20" s="3">
        <f t="shared" si="0"/>
        <v>1.0266848316886623E-4</v>
      </c>
    </row>
    <row r="21" spans="1:4" x14ac:dyDescent="0.25">
      <c r="A21">
        <v>255</v>
      </c>
      <c r="B21">
        <v>46.08</v>
      </c>
      <c r="C21">
        <f>$F$1 / (A21-$F$2) / 1000</f>
        <v>46.063596273390687</v>
      </c>
      <c r="D21" s="3">
        <f t="shared" si="0"/>
        <v>3.559836503757019E-4</v>
      </c>
    </row>
    <row r="22" spans="1:4" x14ac:dyDescent="0.25">
      <c r="C22" t="s">
        <v>0</v>
      </c>
      <c r="D22" s="3">
        <f>SQRT((SUMSQ(D6:D21)/COUNT(D6:D21)))</f>
        <v>5.2535760961926073E-4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 Rueß</dc:creator>
  <cp:lastModifiedBy>Christof Rueß</cp:lastModifiedBy>
  <dcterms:created xsi:type="dcterms:W3CDTF">2018-10-21T20:30:37Z</dcterms:created>
  <dcterms:modified xsi:type="dcterms:W3CDTF">2018-10-21T21:58:09Z</dcterms:modified>
</cp:coreProperties>
</file>