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CFA7821E-C4CA-49C0-855E-CD297C871377}" xr6:coauthVersionLast="47" xr6:coauthVersionMax="47" xr10:uidLastSave="{00000000-0000-0000-0000-000000000000}"/>
  <bookViews>
    <workbookView xWindow="16068" yWindow="0" windowWidth="25308" windowHeight="16656" xr2:uid="{00000000-000D-0000-FFFF-FFFF00000000}"/>
  </bookViews>
  <sheets>
    <sheet name="Functions" sheetId="1" r:id="rId1"/>
  </sheets>
  <definedNames>
    <definedName name="DownCapture">_xlfn.LAMBDA(_xlpm.fund,_xlpm.market,_xlfn.LET(_xlpm.downmarket,_xlpm.market&lt;0,Returns(IF(_xlpm.downmarket,_xlpm.fund,NA()))/Returns(IF(_xlpm.downmarket,_xlpm.market,NA()))))</definedName>
    <definedName name="Returns">_xlfn.LAMBDA(_xlpm.x,_xlfn.LET(_xlpm.n,COUNT(_xlpm.x),POWER(FVSCHEDULE(1,IFERROR(_xlpm.x,0)),12/IF(_xlpm.n&lt;12,12,_xlpm.n))-1))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 a="1"/>
  <c r="R18" i="1" s="1"/>
  <c r="T18" i="1" a="1"/>
  <c r="T18" i="1" s="1"/>
  <c r="S18" i="1" a="1"/>
  <c r="S18" i="1" s="1"/>
  <c r="S19" i="1" l="1" a="1"/>
  <c r="S19" i="1" s="1"/>
  <c r="R19" i="1" a="1"/>
  <c r="R19" i="1" s="1"/>
  <c r="T3" i="1" a="1"/>
  <c r="T3" i="1"/>
  <c r="T4" i="1" a="1"/>
  <c r="T4" i="1" s="1"/>
  <c r="T5" i="1" a="1"/>
  <c r="T5" i="1" s="1"/>
  <c r="T6" i="1" a="1"/>
  <c r="T6" i="1" s="1"/>
  <c r="T7" i="1" a="1"/>
  <c r="T7" i="1" s="1"/>
  <c r="T8" i="1" a="1"/>
  <c r="T8" i="1" s="1"/>
  <c r="H4" i="1" a="1"/>
  <c r="H4" i="1" s="1"/>
  <c r="A3" i="1" a="1"/>
  <c r="A3" i="1" s="1"/>
  <c r="G4" i="1" a="1"/>
  <c r="G4" i="1" s="1"/>
  <c r="S13" i="1" s="1" a="1"/>
  <c r="S13" i="1" s="1"/>
  <c r="F4" i="1" a="1"/>
  <c r="F4" i="1" s="1"/>
  <c r="R15" i="1" s="1"/>
  <c r="S12" i="1" l="1" a="1"/>
  <c r="S12" i="1" s="1"/>
  <c r="R12" i="1" a="1"/>
  <c r="R12" i="1" s="1"/>
  <c r="R13" i="1" a="1"/>
  <c r="R13" i="1" s="1"/>
  <c r="S6" i="1" a="1"/>
  <c r="S6" i="1" s="1"/>
  <c r="S4" i="1" a="1"/>
  <c r="S4" i="1" s="1"/>
  <c r="R7" i="1" a="1"/>
  <c r="R7" i="1" s="1"/>
  <c r="R6" i="1" a="1"/>
  <c r="R6" i="1" s="1"/>
  <c r="S5" i="1" a="1"/>
  <c r="S5" i="1" s="1"/>
  <c r="S3" i="1" a="1"/>
  <c r="S3" i="1" s="1"/>
  <c r="R4" i="1" a="1"/>
  <c r="R4" i="1" s="1"/>
  <c r="R3" i="1" a="1"/>
  <c r="R3" i="1" s="1"/>
  <c r="Q8" i="1"/>
  <c r="R5" i="1" a="1"/>
  <c r="R5" i="1" s="1"/>
  <c r="S8" i="1" a="1"/>
  <c r="S8" i="1" s="1"/>
  <c r="S7" i="1" a="1"/>
  <c r="S7" i="1" s="1"/>
  <c r="R8" i="1" a="1"/>
  <c r="R8" i="1" s="1"/>
  <c r="J3" i="1" a="1"/>
  <c r="J3" i="1" s="1"/>
  <c r="M3" i="1" a="1"/>
  <c r="M3" i="1" s="1"/>
  <c r="S15" i="1"/>
  <c r="K3" i="1" a="1"/>
  <c r="K3" i="1" s="1"/>
  <c r="N3" i="1" a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<sst xmlns="http://schemas.openxmlformats.org/spreadsheetml/2006/main" count="29" uniqueCount="18">
  <si>
    <t>VAMI</t>
  </si>
  <si>
    <t>Underwater</t>
  </si>
  <si>
    <t>Fund</t>
  </si>
  <si>
    <t>Benchmark</t>
  </si>
  <si>
    <t>Maximum Drawdown</t>
  </si>
  <si>
    <t>Statistics</t>
  </si>
  <si>
    <t>Months</t>
  </si>
  <si>
    <t>Market Capture</t>
  </si>
  <si>
    <t>Up</t>
  </si>
  <si>
    <t>Down</t>
  </si>
  <si>
    <t>Return (Static)</t>
  </si>
  <si>
    <t>Return (Dynamic)</t>
  </si>
  <si>
    <t>Sortino Ratio</t>
  </si>
  <si>
    <t>#</t>
  </si>
  <si>
    <t>Note: Returns are annualized for period longer than 12 months</t>
  </si>
  <si>
    <t>Returns</t>
  </si>
  <si>
    <t>MAR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</si>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</sst>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18" width="8.88671875" style="3"/>
    <col min="19" max="16384" width="8.88671875" style="2"/>
  </cols>
  <sheetData>
    <row r="1" spans="1:20" x14ac:dyDescent="0.25">
      <c r="B1" s="1" t="s">
        <v>10</v>
      </c>
      <c r="F1" s="1" t="s">
        <v>11</v>
      </c>
      <c r="J1" s="4" t="s">
        <v>0</v>
      </c>
      <c r="M1" s="1" t="s">
        <v>1</v>
      </c>
      <c r="P1" s="3" t="s">
        <v>5</v>
      </c>
    </row>
    <row r="2" spans="1:20" x14ac:dyDescent="0.25">
      <c r="A2" s="2" t="s">
        <v>13</v>
      </c>
      <c r="B2" s="1" t="s">
        <v>2</v>
      </c>
      <c r="C2" s="1" t="s">
        <v>3</v>
      </c>
      <c r="D2" s="1" t="s">
        <v>17</v>
      </c>
      <c r="F2" s="1" t="s">
        <v>2</v>
      </c>
      <c r="G2" s="1" t="s">
        <v>3</v>
      </c>
      <c r="H2" s="1" t="s">
        <v>17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Q2" s="2" t="s">
        <v>6</v>
      </c>
      <c r="R2" s="3" t="s">
        <v>2</v>
      </c>
      <c r="S2" s="2" t="s">
        <v>3</v>
      </c>
      <c r="T2" s="2" t="s">
        <v>17</v>
      </c>
    </row>
    <row r="3" spans="1:20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2" t="s">
        <v>15</v>
      </c>
      <c r="Q3" s="2">
        <v>3</v>
      </c>
      <c r="R3" s="3" cm="1">
        <f t="array" ref="R3">Returns(_xlfn.TAKE(_xlfn.ANCHORARRAY(F$4),-$Q3))</f>
        <v>7.9914062223164883E-2</v>
      </c>
      <c r="S3" s="3" cm="1">
        <f t="array" ref="S3">Returns(_xlfn.TAKE(_xlfn.ANCHORARRAY(G$4),-$Q3))</f>
        <v>5.8865576143748877E-2</v>
      </c>
      <c r="T3" s="3" cm="1">
        <f t="array" ref="T3">Returns(_xlfn.TAKE(_xlfn.ANCHORARRAY(H$4),-$Q3))</f>
        <v>1.370713514294164E-2</v>
      </c>
    </row>
    <row r="4" spans="1:20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Q4" s="2">
        <v>9</v>
      </c>
      <c r="R4" s="3" cm="1">
        <f t="array" ref="R4">Returns(_xlfn.TAKE(_xlfn.ANCHORARRAY(F$4),-$Q4))</f>
        <v>-9.2545987877166946E-2</v>
      </c>
      <c r="S4" s="3" cm="1">
        <f t="array" ref="S4">Returns(_xlfn.TAKE(_xlfn.ANCHORARRAY(G$4),-$Q4))</f>
        <v>0.22078665609315817</v>
      </c>
      <c r="T4" s="3" cm="1">
        <f t="array" ref="T4">Returns(_xlfn.TAKE(_xlfn.ANCHORARRAY(H$4),-$Q4))</f>
        <v>4.1684528120981224E-2</v>
      </c>
    </row>
    <row r="5" spans="1:20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12</v>
      </c>
      <c r="R5" s="3" cm="1">
        <f t="array" ref="R5">Returns(_xlfn.TAKE(_xlfn.ANCHORARRAY(F$4),-$Q5))</f>
        <v>0.20066499774636437</v>
      </c>
      <c r="S5" s="3" cm="1">
        <f t="array" ref="S5">Returns(_xlfn.TAKE(_xlfn.ANCHORARRAY(G$4),-$Q5))</f>
        <v>0.36351514398749196</v>
      </c>
      <c r="T5" s="3" cm="1">
        <f t="array" ref="T5">Returns(_xlfn.TAKE(_xlfn.ANCHORARRAY(H$4),-$Q5))</f>
        <v>5.6323650536304504E-2</v>
      </c>
    </row>
    <row r="6" spans="1:20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36</v>
      </c>
      <c r="R6" s="3" cm="1">
        <f t="array" ref="R6">Returns(_xlfn.TAKE(_xlfn.ANCHORARRAY(F$4),-$Q6))</f>
        <v>-0.24301121343618559</v>
      </c>
      <c r="S6" s="3" cm="1">
        <f t="array" ref="S6">Returns(_xlfn.TAKE(_xlfn.ANCHORARRAY(G$4),-$Q6))</f>
        <v>0.11914174875732386</v>
      </c>
      <c r="T6" s="3" cm="1">
        <f t="array" ref="T6">Returns(_xlfn.TAKE(_xlfn.ANCHORARRAY(H$4),-$Q6))</f>
        <v>3.634725561989427E-2</v>
      </c>
    </row>
    <row r="7" spans="1:20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60</v>
      </c>
      <c r="R7" s="3" cm="1">
        <f t="array" ref="R7">Returns(_xlfn.TAKE(_xlfn.ANCHORARRAY(F$4),-$Q7))</f>
        <v>1.611777595284658E-2</v>
      </c>
      <c r="S7" s="3" cm="1">
        <f t="array" ref="S7">Returns(_xlfn.TAKE(_xlfn.ANCHORARRAY(G$4),-$Q7))</f>
        <v>0.15977877463995838</v>
      </c>
      <c r="T7" s="3" cm="1">
        <f t="array" ref="T7">Returns(_xlfn.TAKE(_xlfn.ANCHORARRAY(H$4),-$Q7))</f>
        <v>2.384798315418224E-2</v>
      </c>
    </row>
    <row r="8" spans="1:20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f>COUNT(_xlfn.ANCHORARRAY(F$4))</f>
        <v>119</v>
      </c>
      <c r="R8" s="3" cm="1">
        <f t="array" ref="R8">Returns(_xlfn.TAKE(_xlfn.ANCHORARRAY(F$4),-$Q8))</f>
        <v>8.7563887667752249E-2</v>
      </c>
      <c r="S8" s="3" cm="1">
        <f t="array" ref="S8">Returns(_xlfn.TAKE(_xlfn.ANCHORARRAY(G$4),-$Q8))</f>
        <v>0.13221712224147386</v>
      </c>
      <c r="T8" s="3" cm="1">
        <f t="array" ref="T8">Returns(_xlfn.TAKE(_xlfn.ANCHORARRAY(H$4),-$Q8))</f>
        <v>1.6815448215374618E-2</v>
      </c>
    </row>
    <row r="9" spans="1:20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P9" s="2" t="s">
        <v>14</v>
      </c>
    </row>
    <row r="10" spans="1:20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</row>
    <row r="11" spans="1:20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P11" s="2" t="s">
        <v>7</v>
      </c>
    </row>
    <row r="12" spans="1:20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Q12" s="2" t="s">
        <v>8</v>
      </c>
      <c r="R12" s="3" cm="1">
        <f t="array" ref="R12">UpCapture(_xlfn.ANCHORARRAY(F$4),_xlfn.ANCHORARRAY($G$4))</f>
        <v>1.5016258007908607</v>
      </c>
      <c r="S12" s="3" cm="1">
        <f t="array" ref="S12">UpCapture(_xlfn.ANCHORARRAY(G$4),_xlfn.ANCHORARRAY($G$4))</f>
        <v>1</v>
      </c>
    </row>
    <row r="13" spans="1:20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Q13" s="2" t="s">
        <v>9</v>
      </c>
      <c r="R13" s="3" cm="1">
        <f t="array" ref="R13">DownCapture(_xlfn.ANCHORARRAY(F$4),_xlfn.ANCHORARRAY($G$4))</f>
        <v>1.5850060736469804</v>
      </c>
      <c r="S13" s="3" cm="1">
        <f t="array" ref="S13">DownCapture(_xlfn.ANCHORARRAY(G$4),_xlfn.ANCHORARRAY($G$4))</f>
        <v>1</v>
      </c>
    </row>
    <row r="14" spans="1:20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</row>
    <row r="15" spans="1:20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P15" s="2" t="s">
        <v>4</v>
      </c>
      <c r="R15" s="1">
        <f>MIN(Underwater(_xlfn.ANCHORARRAY(F$4)))</f>
        <v>-0.77021503984271789</v>
      </c>
      <c r="S15" s="1">
        <f>MIN(Underwater(_xlfn.ANCHORARRAY(G$4)))</f>
        <v>-0.23867292706161114</v>
      </c>
    </row>
    <row r="16" spans="1:20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</row>
    <row r="17" spans="1:20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P17" s="2" t="s">
        <v>12</v>
      </c>
    </row>
    <row r="18" spans="1:20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2" t="s">
        <v>16</v>
      </c>
      <c r="Q18" s="6">
        <v>0.05</v>
      </c>
      <c r="R18" s="4" cm="1">
        <f t="array" ref="R18">SortinoMar(_xlfn.ANCHORARRAY(F$4),$Q18)</f>
        <v>0.16629370923417172</v>
      </c>
      <c r="S18" s="4" cm="1">
        <f t="array" ref="S18">SortinoMar(_xlfn.ANCHORARRAY(G$4),$Q18)</f>
        <v>0.80282495290607303</v>
      </c>
      <c r="T18" s="4" cm="1">
        <f t="array" ref="T18">SortinoMar(_xlfn.ANCHORARRAY(H$4),$Q18)</f>
        <v>-3.0054423243405215</v>
      </c>
    </row>
    <row r="19" spans="1:20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17</v>
      </c>
      <c r="R19" s="4" cm="1">
        <f t="array" ref="R19">SortinoRfr(_xlfn.ANCHORARRAY(F$4),_xlfn.ANCHORARRAY($H$4))</f>
        <v>0.31977650692637055</v>
      </c>
      <c r="S19" s="4" cm="1">
        <f t="array" ref="S19">SortinoRfr(_xlfn.ANCHORARRAY(G$4),_xlfn.ANCHORARRAY($H$4))</f>
        <v>1.1773595834382169</v>
      </c>
    </row>
    <row r="20" spans="1:20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</row>
    <row r="21" spans="1:20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</row>
    <row r="22" spans="1:20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</row>
    <row r="23" spans="1:20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</row>
    <row r="24" spans="1:20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</row>
    <row r="25" spans="1:20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</row>
    <row r="26" spans="1:20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</row>
    <row r="27" spans="1:20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</row>
    <row r="28" spans="1:20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</row>
    <row r="29" spans="1:20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</row>
    <row r="30" spans="1:20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</row>
    <row r="31" spans="1:20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</row>
    <row r="32" spans="1:20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</row>
    <row r="33" spans="1:14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</row>
    <row r="34" spans="1:14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</row>
    <row r="35" spans="1:14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</row>
    <row r="36" spans="1:14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</row>
    <row r="37" spans="1:14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</row>
    <row r="38" spans="1:14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</row>
    <row r="39" spans="1:14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</row>
    <row r="40" spans="1:14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</row>
    <row r="41" spans="1:14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</row>
    <row r="42" spans="1:14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</row>
    <row r="43" spans="1:14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</row>
    <row r="44" spans="1:14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</row>
    <row r="45" spans="1:14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</row>
    <row r="46" spans="1:14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</row>
    <row r="47" spans="1:14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</row>
    <row r="48" spans="1:14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</row>
    <row r="49" spans="1:14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</row>
    <row r="50" spans="1:14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</row>
    <row r="51" spans="1:14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</row>
    <row r="52" spans="1:14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</row>
    <row r="53" spans="1:14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</row>
    <row r="54" spans="1:14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</row>
    <row r="55" spans="1:14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</row>
    <row r="56" spans="1:14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</row>
    <row r="57" spans="1:14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</row>
    <row r="58" spans="1:14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</row>
    <row r="59" spans="1:14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</row>
    <row r="60" spans="1:14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</row>
    <row r="61" spans="1:14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</row>
    <row r="62" spans="1:14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</row>
    <row r="63" spans="1:14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</row>
    <row r="64" spans="1:14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</row>
    <row r="65" spans="1:14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</row>
    <row r="66" spans="1:14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</row>
    <row r="67" spans="1:14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</row>
    <row r="68" spans="1:14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</row>
    <row r="69" spans="1:14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</row>
    <row r="70" spans="1:14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</row>
    <row r="71" spans="1:14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</row>
    <row r="72" spans="1:14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</row>
    <row r="73" spans="1:14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</row>
    <row r="74" spans="1:14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</row>
    <row r="75" spans="1:14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</row>
    <row r="76" spans="1:14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</row>
    <row r="77" spans="1:14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</row>
    <row r="78" spans="1:14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</row>
    <row r="79" spans="1:14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</row>
    <row r="80" spans="1:14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</row>
    <row r="81" spans="1:14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</row>
    <row r="82" spans="1:14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</row>
    <row r="83" spans="1:14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</row>
    <row r="84" spans="1:14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</row>
    <row r="85" spans="1:14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</row>
    <row r="86" spans="1:14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</row>
    <row r="87" spans="1:14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</row>
    <row r="88" spans="1:14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</row>
    <row r="89" spans="1:14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</row>
    <row r="90" spans="1:14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</row>
    <row r="91" spans="1:14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</row>
    <row r="92" spans="1:14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</row>
    <row r="93" spans="1:14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</row>
    <row r="94" spans="1:14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</row>
    <row r="95" spans="1:14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</row>
    <row r="96" spans="1:14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</row>
    <row r="97" spans="1:14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</row>
    <row r="98" spans="1:14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</row>
    <row r="99" spans="1:14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</row>
    <row r="100" spans="1:14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</row>
    <row r="101" spans="1:14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</row>
    <row r="102" spans="1:14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</row>
    <row r="103" spans="1:14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</row>
    <row r="104" spans="1:14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</row>
    <row r="105" spans="1:14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</row>
    <row r="106" spans="1:14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</row>
    <row r="107" spans="1:14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</row>
    <row r="108" spans="1:14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</row>
    <row r="109" spans="1:14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</row>
    <row r="110" spans="1:14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</row>
    <row r="111" spans="1:14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</row>
    <row r="112" spans="1:14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</row>
    <row r="113" spans="1:14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</row>
    <row r="114" spans="1:14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</row>
    <row r="115" spans="1:14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</row>
    <row r="116" spans="1:14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</row>
    <row r="117" spans="1:14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</row>
    <row r="118" spans="1:14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</row>
    <row r="119" spans="1:14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</row>
    <row r="120" spans="1:14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</row>
    <row r="121" spans="1:14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</row>
    <row r="122" spans="1:14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2025-01-04T15:46:23Z</dcterms:modified>
</cp:coreProperties>
</file>