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DC5B652A-6F61-4DD7-82BB-5F7498E8D418}" xr6:coauthVersionLast="47" xr6:coauthVersionMax="47" xr10:uidLastSave="{00000000-0000-0000-0000-000000000000}"/>
  <bookViews>
    <workbookView xWindow="20544" yWindow="0" windowWidth="20832" windowHeight="16656" xr2:uid="{00000000-000D-0000-FFFF-FFFF00000000}"/>
  </bookViews>
  <sheets>
    <sheet name="Formulas" sheetId="1" r:id="rId1"/>
  </sheets>
  <definedNames>
    <definedName name="Alpha">_xlfn.LAMBDA(_xlpm.ts,(1+INTERCEPT(_xlfn.CHOOSECOLS(_xlpm.ts,1),_xlfn.CHOOSECOLS(_xlpm.ts,2)))^12-1)</definedName>
    <definedName name="Beta">_xlfn.LAMBDA(_xlpm.ts,SLOPE(_xlfn.CHOOSECOLS(_xlpm.ts,1),_xlfn.CHOOSECOLS(_xlpm.ts,2)))</definedName>
    <definedName name="DownCapture">_xlfn.LAMBDA(_xlpm.fund,_xlpm.market,_xlfn.LET(_xlpm.downmarket,_xlpm.market&lt;0,Returns(IF(_xlpm.downmarket,_xlpm.fund,NA()))/Returns(IF(_xlpm.downmarket,_xlpm.market,NA()))))</definedName>
    <definedName name="Returns">_xlfn.LAMBDA(_xlpm.x,_xlfn.LET(_xlpm.n,COUNT(_xlpm.x),POWER(FVSCHEDULE(1,IFERROR(_xlpm.x,0)),12/IF(_xlpm.n&lt;12,12,_xlpm.n))-1))</definedName>
    <definedName name="Rolling">_xlfn.LAMBDA(_xlpm.ts,_xlpm.n,_xlpm.func,_xlfn.LET(_xlpm.i,_xlfn.SEQUENCE(ROWS(_xlpm.ts)),_xlpm.m,COLUMNS(_xlpm.ts),_xlfn.MAP(_xlpm.i,_xlfn.LAMBDA(_xlpm.j,IF(_xlpm.j&lt;_xlpm.n,NA(),_xlpm.func(_xlfn.CHOOSEROWS(_xlpm.ts,_xlfn.SEQUENCE(_xlpm.n,,_xlpm.j-_xlpm.n+1))))))))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1" l="1" a="1"/>
  <c r="AE4" i="1" s="1"/>
  <c r="AD4" i="1" a="1"/>
  <c r="AD4" i="1" s="1"/>
  <c r="H4" i="1" l="1" a="1"/>
  <c r="H4" i="1" s="1"/>
  <c r="T5" i="1" s="1" a="1"/>
  <c r="T5" i="1" s="1"/>
  <c r="A3" i="1" a="1"/>
  <c r="A3" i="1" s="1"/>
  <c r="G4" i="1" a="1"/>
  <c r="G4" i="1" s="1"/>
  <c r="F4" i="1" a="1"/>
  <c r="F4" i="1" s="1"/>
  <c r="AB4" i="1" s="1" a="1"/>
  <c r="AB4" i="1" s="1"/>
  <c r="Z4" i="1" l="1" a="1"/>
  <c r="Z4" i="1" s="1"/>
  <c r="T4" i="1" a="1"/>
  <c r="T4" i="1" s="1"/>
  <c r="S14" i="1" a="1"/>
  <c r="S14" i="1" s="1"/>
  <c r="S19" i="1" a="1"/>
  <c r="S19" i="1" s="1"/>
  <c r="W4" i="1" a="1"/>
  <c r="W4" i="1" s="1"/>
  <c r="X4" i="1" a="1"/>
  <c r="X4" i="1" s="1"/>
  <c r="T19" i="1" a="1"/>
  <c r="T19" i="1" s="1"/>
  <c r="T8" i="1" a="1"/>
  <c r="T8" i="1" s="1"/>
  <c r="R16" i="1"/>
  <c r="R19" i="1" a="1"/>
  <c r="R19" i="1" s="1"/>
  <c r="V4" i="1" a="1"/>
  <c r="T7" i="1" a="1"/>
  <c r="T7" i="1" s="1"/>
  <c r="T6" i="1" a="1"/>
  <c r="T6" i="1" s="1"/>
  <c r="R20" i="1" a="1"/>
  <c r="R20" i="1" s="1"/>
  <c r="S20" i="1" a="1"/>
  <c r="S20" i="1" s="1"/>
  <c r="S13" i="1" a="1"/>
  <c r="S13" i="1" s="1"/>
  <c r="R13" i="1" a="1"/>
  <c r="R13" i="1" s="1"/>
  <c r="R14" i="1" a="1"/>
  <c r="R14" i="1" s="1"/>
  <c r="S7" i="1" a="1"/>
  <c r="S7" i="1" s="1"/>
  <c r="S5" i="1" a="1"/>
  <c r="S5" i="1" s="1"/>
  <c r="R8" i="1" a="1"/>
  <c r="R8" i="1" s="1"/>
  <c r="R7" i="1" a="1"/>
  <c r="R7" i="1" s="1"/>
  <c r="S6" i="1" a="1"/>
  <c r="S6" i="1" s="1"/>
  <c r="S4" i="1" a="1"/>
  <c r="S4" i="1" s="1"/>
  <c r="R5" i="1" a="1"/>
  <c r="R5" i="1" s="1"/>
  <c r="R4" i="1" a="1"/>
  <c r="R4" i="1" s="1"/>
  <c r="Q9" i="1"/>
  <c r="T9" i="1" s="1" a="1"/>
  <c r="T9" i="1" s="1"/>
  <c r="R6" i="1" a="1"/>
  <c r="R6" i="1" s="1"/>
  <c r="S9" i="1" a="1"/>
  <c r="S9" i="1" s="1"/>
  <c r="S8" i="1" a="1"/>
  <c r="S8" i="1" s="1"/>
  <c r="J3" i="1" a="1"/>
  <c r="J3" i="1" s="1"/>
  <c r="M3" i="1" a="1"/>
  <c r="M3" i="1" s="1"/>
  <c r="S16" i="1"/>
  <c r="K3" i="1" a="1"/>
  <c r="K3" i="1" s="1"/>
  <c r="N3" i="1" a="1"/>
  <c r="N3" i="1" s="1"/>
  <c r="V4" i="1" l="1"/>
  <c r="R9" i="1" a="1"/>
  <c r="R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<sst xmlns="http://schemas.openxmlformats.org/spreadsheetml/2006/main" count="36" uniqueCount="24">
  <si>
    <t>VAMI</t>
  </si>
  <si>
    <t>Underwater</t>
  </si>
  <si>
    <t>Fund</t>
  </si>
  <si>
    <t>Benchmark</t>
  </si>
  <si>
    <t>Maximum Drawdown</t>
  </si>
  <si>
    <t>Statistics</t>
  </si>
  <si>
    <t>Market Capture</t>
  </si>
  <si>
    <t>Return (Static)</t>
  </si>
  <si>
    <t>Return (Dynamic)</t>
  </si>
  <si>
    <t>Sortino Ratio</t>
  </si>
  <si>
    <t>#</t>
  </si>
  <si>
    <t>Note: Returns are annualized for period longer than 12 months</t>
  </si>
  <si>
    <t>Rfr</t>
  </si>
  <si>
    <t>Trailing Returns</t>
  </si>
  <si>
    <t>Months:</t>
  </si>
  <si>
    <t>MAR:</t>
  </si>
  <si>
    <t>Up market:</t>
  </si>
  <si>
    <t>Down market:</t>
  </si>
  <si>
    <t>Rolling Returns</t>
  </si>
  <si>
    <t>Rolling Beta</t>
  </si>
  <si>
    <t>Rolling Volatility</t>
  </si>
  <si>
    <t>Rolling Alpha</t>
  </si>
  <si>
    <t>Alpha</t>
  </si>
  <si>
    <t>Jensen's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</si>
</sst>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9" fontId="2" fillId="2" borderId="0" xfId="0" applyNumberFormat="1" applyFont="1" applyFill="1"/>
    <xf numFmtId="0" fontId="2" fillId="2" borderId="0" xfId="1" applyNumberFormat="1" applyFont="1" applyFill="1"/>
    <xf numFmtId="10" fontId="3" fillId="0" borderId="0" xfId="1" applyNumberFormat="1" applyFont="1"/>
    <xf numFmtId="2" fontId="3" fillId="0" borderId="0" xfId="0" applyNumberFormat="1" applyFont="1"/>
    <xf numFmtId="10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2"/>
  <sheetViews>
    <sheetView tabSelected="1" topLeftCell="P1" workbookViewId="0">
      <pane ySplit="2" topLeftCell="A3" activePane="bottomLeft" state="frozen"/>
      <selection pane="bottomLeft" activeCell="R42" sqref="R42"/>
    </sheetView>
  </sheetViews>
  <sheetFormatPr defaultRowHeight="12" x14ac:dyDescent="0.25"/>
  <cols>
    <col min="1" max="1" width="3.109375" style="2" bestFit="1" customWidth="1"/>
    <col min="2" max="4" width="8.88671875" style="1"/>
    <col min="5" max="5" width="8.88671875" style="2"/>
    <col min="6" max="8" width="8.88671875" style="1"/>
    <col min="9" max="9" width="8.88671875" style="2"/>
    <col min="10" max="11" width="8.88671875" style="4"/>
    <col min="12" max="12" width="8.88671875" style="2"/>
    <col min="13" max="15" width="8.88671875" style="1"/>
    <col min="16" max="17" width="8.88671875" style="2"/>
    <col min="18" max="18" width="8.88671875" style="3"/>
    <col min="19" max="21" width="8.88671875" style="2"/>
    <col min="22" max="27" width="8.88671875" style="1"/>
    <col min="28" max="28" width="8.88671875" style="4"/>
    <col min="29" max="29" width="8.88671875" style="2"/>
    <col min="30" max="31" width="8.88671875" style="1"/>
    <col min="32" max="16384" width="8.88671875" style="2"/>
  </cols>
  <sheetData>
    <row r="1" spans="1:31" s="6" customFormat="1" x14ac:dyDescent="0.25">
      <c r="B1" s="9" t="s">
        <v>7</v>
      </c>
      <c r="C1" s="9"/>
      <c r="D1" s="9"/>
      <c r="F1" s="9" t="s">
        <v>8</v>
      </c>
      <c r="G1" s="9"/>
      <c r="H1" s="9"/>
      <c r="J1" s="10" t="s">
        <v>0</v>
      </c>
      <c r="K1" s="10"/>
      <c r="M1" s="9" t="s">
        <v>1</v>
      </c>
      <c r="N1" s="9"/>
      <c r="O1" s="9"/>
      <c r="P1" s="11" t="s">
        <v>5</v>
      </c>
      <c r="R1" s="11"/>
      <c r="V1" s="9" t="s">
        <v>18</v>
      </c>
      <c r="W1" s="9"/>
      <c r="X1" s="9"/>
      <c r="Y1" s="9"/>
      <c r="Z1" s="9" t="s">
        <v>20</v>
      </c>
      <c r="AA1" s="9"/>
      <c r="AB1" s="10" t="s">
        <v>19</v>
      </c>
      <c r="AD1" s="9" t="s">
        <v>21</v>
      </c>
      <c r="AE1" s="9"/>
    </row>
    <row r="2" spans="1:31" x14ac:dyDescent="0.25">
      <c r="A2" s="2" t="s">
        <v>10</v>
      </c>
      <c r="B2" s="1" t="s">
        <v>2</v>
      </c>
      <c r="C2" s="1" t="s">
        <v>3</v>
      </c>
      <c r="D2" s="1" t="s">
        <v>12</v>
      </c>
      <c r="F2" s="1" t="s">
        <v>2</v>
      </c>
      <c r="G2" s="1" t="s">
        <v>3</v>
      </c>
      <c r="H2" s="1" t="s">
        <v>12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R2" s="3" t="s">
        <v>2</v>
      </c>
      <c r="S2" s="2" t="s">
        <v>3</v>
      </c>
      <c r="T2" s="2" t="s">
        <v>12</v>
      </c>
      <c r="V2" s="1" t="s">
        <v>14</v>
      </c>
      <c r="W2" s="8">
        <v>12</v>
      </c>
      <c r="AD2" s="1" t="s">
        <v>22</v>
      </c>
      <c r="AE2" s="1" t="s">
        <v>23</v>
      </c>
    </row>
    <row r="3" spans="1:31" x14ac:dyDescent="0.25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6" t="s">
        <v>13</v>
      </c>
    </row>
    <row r="4" spans="1:31" x14ac:dyDescent="0.25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P4" s="2" t="s">
        <v>14</v>
      </c>
      <c r="Q4" s="2">
        <v>3</v>
      </c>
      <c r="R4" s="3" cm="1">
        <f t="array" ref="R4">Returns(_xlfn.TAKE(_xlfn.ANCHORARRAY(F$4),-$Q4))</f>
        <v>7.9914062223164883E-2</v>
      </c>
      <c r="S4" s="3" cm="1">
        <f t="array" ref="S4">Returns(_xlfn.TAKE(_xlfn.ANCHORARRAY(G$4),-$Q4))</f>
        <v>5.8865576143748877E-2</v>
      </c>
      <c r="T4" s="3" cm="1">
        <f t="array" ref="T4">Returns(_xlfn.TAKE(_xlfn.ANCHORARRAY(H$4),-$Q4))</f>
        <v>1.370713514294164E-2</v>
      </c>
      <c r="V4" s="1" t="e" cm="1">
        <f t="array" ref="V4:V122">Rolling(_xlfn.ANCHORARRAY(F$4),$W$2,Returns)</f>
        <v>#N/A</v>
      </c>
      <c r="W4" s="1" t="e" cm="1">
        <f t="array" ref="W4:W122">Rolling(_xlfn.ANCHORARRAY(G$4),$W$2,Returns)</f>
        <v>#N/A</v>
      </c>
      <c r="X4" s="1" t="e" cm="1">
        <f t="array" ref="X4:X122">Rolling(_xlfn.ANCHORARRAY(H$4),$W$2,Returns)</f>
        <v>#N/A</v>
      </c>
      <c r="Z4" s="1" t="e" cm="1">
        <f t="array" ref="Z4:Z122">Rolling(_xlfn.ANCHORARRAY($F$4),$W$2,_xleta.STDEV)*SQRT(12)</f>
        <v>#N/A</v>
      </c>
      <c r="AB4" s="5" t="e" cm="1">
        <f t="array" ref="AB4:AB122">Rolling(_xlfn.HSTACK(_xlfn.ANCHORARRAY($F$4),_xlfn.ANCHORARRAY($G$4)),$W$2,Beta)</f>
        <v>#N/A</v>
      </c>
      <c r="AD4" s="1" t="e" cm="1">
        <f t="array" ref="AD4:AD122">Rolling(_xlfn.HSTACK(_xlfn.ANCHORARRAY($F$4),_xlfn.ANCHORARRAY($G$4)),$W$2,Alpha)</f>
        <v>#N/A</v>
      </c>
      <c r="AE4" s="1" t="e" cm="1">
        <f t="array" ref="AE4:AE122">Rolling(_xlfn.HSTACK(_xlfn.ANCHORARRAY($F$4)-_xlfn.ANCHORARRAY($H$4),_xlfn.ANCHORARRAY($G$4)-_xlfn.ANCHORARRAY($H$4)),$W$2,Alpha)</f>
        <v>#N/A</v>
      </c>
    </row>
    <row r="5" spans="1:31" x14ac:dyDescent="0.25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9</v>
      </c>
      <c r="R5" s="3" cm="1">
        <f t="array" ref="R5">Returns(_xlfn.TAKE(_xlfn.ANCHORARRAY(F$4),-$Q5))</f>
        <v>-9.2545987877166946E-2</v>
      </c>
      <c r="S5" s="3" cm="1">
        <f t="array" ref="S5">Returns(_xlfn.TAKE(_xlfn.ANCHORARRAY(G$4),-$Q5))</f>
        <v>0.22078665609315817</v>
      </c>
      <c r="T5" s="3" cm="1">
        <f t="array" ref="T5">Returns(_xlfn.TAKE(_xlfn.ANCHORARRAY(H$4),-$Q5))</f>
        <v>4.1684528120981224E-2</v>
      </c>
      <c r="V5" s="1" t="e">
        <v>#N/A</v>
      </c>
      <c r="W5" s="1" t="e">
        <v>#N/A</v>
      </c>
      <c r="X5" s="1" t="e">
        <v>#N/A</v>
      </c>
      <c r="Z5" s="1" t="e">
        <v>#N/A</v>
      </c>
      <c r="AB5" s="4" t="e">
        <v>#N/A</v>
      </c>
      <c r="AD5" s="1" t="e">
        <v>#N/A</v>
      </c>
      <c r="AE5" s="1" t="e">
        <v>#N/A</v>
      </c>
    </row>
    <row r="6" spans="1:31" x14ac:dyDescent="0.25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12</v>
      </c>
      <c r="R6" s="3" cm="1">
        <f t="array" ref="R6">Returns(_xlfn.TAKE(_xlfn.ANCHORARRAY(F$4),-$Q6))</f>
        <v>0.20066499774636437</v>
      </c>
      <c r="S6" s="3" cm="1">
        <f t="array" ref="S6">Returns(_xlfn.TAKE(_xlfn.ANCHORARRAY(G$4),-$Q6))</f>
        <v>0.36351514398749196</v>
      </c>
      <c r="T6" s="3" cm="1">
        <f t="array" ref="T6">Returns(_xlfn.TAKE(_xlfn.ANCHORARRAY(H$4),-$Q6))</f>
        <v>5.6323650536304504E-2</v>
      </c>
      <c r="V6" s="1" t="e">
        <v>#N/A</v>
      </c>
      <c r="W6" s="1" t="e">
        <v>#N/A</v>
      </c>
      <c r="X6" s="1" t="e">
        <v>#N/A</v>
      </c>
      <c r="Z6" s="1" t="e">
        <v>#N/A</v>
      </c>
      <c r="AB6" s="4" t="e">
        <v>#N/A</v>
      </c>
      <c r="AD6" s="1" t="e">
        <v>#N/A</v>
      </c>
      <c r="AE6" s="1" t="e">
        <v>#N/A</v>
      </c>
    </row>
    <row r="7" spans="1:31" x14ac:dyDescent="0.25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36</v>
      </c>
      <c r="R7" s="3" cm="1">
        <f t="array" ref="R7">Returns(_xlfn.TAKE(_xlfn.ANCHORARRAY(F$4),-$Q7))</f>
        <v>-0.24301121343618559</v>
      </c>
      <c r="S7" s="3" cm="1">
        <f t="array" ref="S7">Returns(_xlfn.TAKE(_xlfn.ANCHORARRAY(G$4),-$Q7))</f>
        <v>0.11914174875732386</v>
      </c>
      <c r="T7" s="3" cm="1">
        <f t="array" ref="T7">Returns(_xlfn.TAKE(_xlfn.ANCHORARRAY(H$4),-$Q7))</f>
        <v>3.634725561989427E-2</v>
      </c>
      <c r="V7" s="1" t="e">
        <v>#N/A</v>
      </c>
      <c r="W7" s="1" t="e">
        <v>#N/A</v>
      </c>
      <c r="X7" s="1" t="e">
        <v>#N/A</v>
      </c>
      <c r="Z7" s="1" t="e">
        <v>#N/A</v>
      </c>
      <c r="AB7" s="4" t="e">
        <v>#N/A</v>
      </c>
      <c r="AD7" s="1" t="e">
        <v>#N/A</v>
      </c>
      <c r="AE7" s="1" t="e">
        <v>#N/A</v>
      </c>
    </row>
    <row r="8" spans="1:31" x14ac:dyDescent="0.25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v>60</v>
      </c>
      <c r="R8" s="3" cm="1">
        <f t="array" ref="R8">Returns(_xlfn.TAKE(_xlfn.ANCHORARRAY(F$4),-$Q8))</f>
        <v>1.611777595284658E-2</v>
      </c>
      <c r="S8" s="3" cm="1">
        <f t="array" ref="S8">Returns(_xlfn.TAKE(_xlfn.ANCHORARRAY(G$4),-$Q8))</f>
        <v>0.15977877463995838</v>
      </c>
      <c r="T8" s="3" cm="1">
        <f t="array" ref="T8">Returns(_xlfn.TAKE(_xlfn.ANCHORARRAY(H$4),-$Q8))</f>
        <v>2.384798315418224E-2</v>
      </c>
      <c r="V8" s="1" t="e">
        <v>#N/A</v>
      </c>
      <c r="W8" s="1" t="e">
        <v>#N/A</v>
      </c>
      <c r="X8" s="1" t="e">
        <v>#N/A</v>
      </c>
      <c r="Z8" s="1" t="e">
        <v>#N/A</v>
      </c>
      <c r="AB8" s="4" t="e">
        <v>#N/A</v>
      </c>
      <c r="AD8" s="1" t="e">
        <v>#N/A</v>
      </c>
      <c r="AE8" s="1" t="e">
        <v>#N/A</v>
      </c>
    </row>
    <row r="9" spans="1:31" x14ac:dyDescent="0.25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Q9" s="2">
        <f>COUNT(_xlfn.ANCHORARRAY(F$4))</f>
        <v>119</v>
      </c>
      <c r="R9" s="3" cm="1">
        <f t="array" ref="R9">Returns(_xlfn.TAKE(_xlfn.ANCHORARRAY(F$4),-$Q9))</f>
        <v>8.7563887667752249E-2</v>
      </c>
      <c r="S9" s="3" cm="1">
        <f t="array" ref="S9">Returns(_xlfn.TAKE(_xlfn.ANCHORARRAY(G$4),-$Q9))</f>
        <v>0.13221712224147386</v>
      </c>
      <c r="T9" s="3" cm="1">
        <f t="array" ref="T9">Returns(_xlfn.TAKE(_xlfn.ANCHORARRAY(H$4),-$Q9))</f>
        <v>1.6815448215374618E-2</v>
      </c>
      <c r="V9" s="1" t="e">
        <v>#N/A</v>
      </c>
      <c r="W9" s="1" t="e">
        <v>#N/A</v>
      </c>
      <c r="X9" s="1" t="e">
        <v>#N/A</v>
      </c>
      <c r="Z9" s="1" t="e">
        <v>#N/A</v>
      </c>
      <c r="AB9" s="4" t="e">
        <v>#N/A</v>
      </c>
      <c r="AD9" s="1" t="e">
        <v>#N/A</v>
      </c>
      <c r="AE9" s="1" t="e">
        <v>#N/A</v>
      </c>
    </row>
    <row r="10" spans="1:31" x14ac:dyDescent="0.25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  <c r="P10" s="2" t="s">
        <v>11</v>
      </c>
      <c r="V10" s="1" t="e">
        <v>#N/A</v>
      </c>
      <c r="W10" s="1" t="e">
        <v>#N/A</v>
      </c>
      <c r="X10" s="1" t="e">
        <v>#N/A</v>
      </c>
      <c r="Z10" s="1" t="e">
        <v>#N/A</v>
      </c>
      <c r="AB10" s="4" t="e">
        <v>#N/A</v>
      </c>
      <c r="AD10" s="1" t="e">
        <v>#N/A</v>
      </c>
      <c r="AE10" s="1" t="e">
        <v>#N/A</v>
      </c>
    </row>
    <row r="11" spans="1:31" x14ac:dyDescent="0.25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V11" s="1" t="e">
        <v>#N/A</v>
      </c>
      <c r="W11" s="1" t="e">
        <v>#N/A</v>
      </c>
      <c r="X11" s="1" t="e">
        <v>#N/A</v>
      </c>
      <c r="Z11" s="1" t="e">
        <v>#N/A</v>
      </c>
      <c r="AB11" s="4" t="e">
        <v>#N/A</v>
      </c>
      <c r="AD11" s="1" t="e">
        <v>#N/A</v>
      </c>
      <c r="AE11" s="1" t="e">
        <v>#N/A</v>
      </c>
    </row>
    <row r="12" spans="1:31" x14ac:dyDescent="0.25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P12" s="6" t="s">
        <v>6</v>
      </c>
      <c r="V12" s="1" t="e">
        <v>#N/A</v>
      </c>
      <c r="W12" s="1" t="e">
        <v>#N/A</v>
      </c>
      <c r="X12" s="1" t="e">
        <v>#N/A</v>
      </c>
      <c r="Z12" s="1" t="e">
        <v>#N/A</v>
      </c>
      <c r="AB12" s="4" t="e">
        <v>#N/A</v>
      </c>
      <c r="AD12" s="1" t="e">
        <v>#N/A</v>
      </c>
      <c r="AE12" s="1" t="e">
        <v>#N/A</v>
      </c>
    </row>
    <row r="13" spans="1:31" x14ac:dyDescent="0.25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P13" s="2" t="s">
        <v>16</v>
      </c>
      <c r="R13" s="3" cm="1">
        <f t="array" ref="R13">UpCapture(_xlfn.ANCHORARRAY(F$4),_xlfn.ANCHORARRAY($G$4))</f>
        <v>1.5016258007908607</v>
      </c>
      <c r="S13" s="3" cm="1">
        <f t="array" ref="S13">UpCapture(_xlfn.ANCHORARRAY(G$4),_xlfn.ANCHORARRAY($G$4))</f>
        <v>1</v>
      </c>
      <c r="V13" s="1" t="e">
        <v>#N/A</v>
      </c>
      <c r="W13" s="1" t="e">
        <v>#N/A</v>
      </c>
      <c r="X13" s="1" t="e">
        <v>#N/A</v>
      </c>
      <c r="Z13" s="1" t="e">
        <v>#N/A</v>
      </c>
      <c r="AB13" s="4" t="e">
        <v>#N/A</v>
      </c>
      <c r="AD13" s="1" t="e">
        <v>#N/A</v>
      </c>
      <c r="AE13" s="1" t="e">
        <v>#N/A</v>
      </c>
    </row>
    <row r="14" spans="1:31" x14ac:dyDescent="0.25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  <c r="P14" s="2" t="s">
        <v>17</v>
      </c>
      <c r="R14" s="3" cm="1">
        <f t="array" ref="R14">DownCapture(_xlfn.ANCHORARRAY(F$4),_xlfn.ANCHORARRAY($G$4))</f>
        <v>1.5850060736469804</v>
      </c>
      <c r="S14" s="3" cm="1">
        <f t="array" ref="S14">DownCapture(_xlfn.ANCHORARRAY(G$4),_xlfn.ANCHORARRAY($G$4))</f>
        <v>1</v>
      </c>
      <c r="V14" s="1" t="e">
        <v>#N/A</v>
      </c>
      <c r="W14" s="1" t="e">
        <v>#N/A</v>
      </c>
      <c r="X14" s="1" t="e">
        <v>#N/A</v>
      </c>
      <c r="Z14" s="1" t="e">
        <v>#N/A</v>
      </c>
      <c r="AB14" s="4" t="e">
        <v>#N/A</v>
      </c>
      <c r="AD14" s="1" t="e">
        <v>#N/A</v>
      </c>
      <c r="AE14" s="1" t="e">
        <v>#N/A</v>
      </c>
    </row>
    <row r="15" spans="1:31" x14ac:dyDescent="0.25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V15" s="1">
        <v>-2.3559050895127776E-2</v>
      </c>
      <c r="W15" s="1">
        <v>5.1996619594553817E-2</v>
      </c>
      <c r="X15" s="1">
        <v>2.0701946909973401E-4</v>
      </c>
      <c r="Z15" s="1">
        <v>0.13550542321250467</v>
      </c>
      <c r="AB15" s="4">
        <v>0.85813584740761462</v>
      </c>
      <c r="AD15" s="1">
        <v>-6.4302391411219961E-2</v>
      </c>
      <c r="AE15" s="1">
        <v>-6.4331773210530852E-2</v>
      </c>
    </row>
    <row r="16" spans="1:31" x14ac:dyDescent="0.25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  <c r="P16" s="6" t="s">
        <v>4</v>
      </c>
      <c r="R16" s="1">
        <f>MIN(Underwater(_xlfn.ANCHORARRAY(F$4)))</f>
        <v>-0.77021503984271789</v>
      </c>
      <c r="S16" s="1">
        <f>MIN(Underwater(_xlfn.ANCHORARRAY(G$4)))</f>
        <v>-0.23867292706161114</v>
      </c>
      <c r="V16" s="1">
        <v>3.1337215147372088E-2</v>
      </c>
      <c r="W16" s="1">
        <v>2.7490890053246009E-2</v>
      </c>
      <c r="X16" s="1">
        <v>2.2002196531523133E-4</v>
      </c>
      <c r="Z16" s="1">
        <v>0.15096176220246213</v>
      </c>
      <c r="AB16" s="4">
        <v>0.87109777941719124</v>
      </c>
      <c r="AD16" s="1">
        <v>1.053977562557562E-2</v>
      </c>
      <c r="AE16" s="1">
        <v>1.0511352237336125E-2</v>
      </c>
    </row>
    <row r="17" spans="1:31" x14ac:dyDescent="0.25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V17" s="1">
        <v>3.7843207914226129E-2</v>
      </c>
      <c r="W17" s="1">
        <v>1.3839164590930597E-2</v>
      </c>
      <c r="X17" s="1">
        <v>2.8503548658087574E-4</v>
      </c>
      <c r="Z17" s="1">
        <v>0.15003013853192662</v>
      </c>
      <c r="AB17" s="4">
        <v>0.86745401988514381</v>
      </c>
      <c r="AD17" s="1">
        <v>2.8665477069229839E-2</v>
      </c>
      <c r="AE17" s="1">
        <v>2.8626277080422868E-2</v>
      </c>
    </row>
    <row r="18" spans="1:31" x14ac:dyDescent="0.25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6" t="s">
        <v>9</v>
      </c>
      <c r="V18" s="1">
        <v>-0.1492080294917808</v>
      </c>
      <c r="W18" s="1">
        <v>-6.652285057881957E-3</v>
      </c>
      <c r="X18" s="1">
        <v>3.9206405886371698E-4</v>
      </c>
      <c r="Z18" s="1">
        <v>0.23493809452840206</v>
      </c>
      <c r="AB18" s="4">
        <v>1.2750337989272391</v>
      </c>
      <c r="AD18" s="1">
        <v>-0.12846502995916775</v>
      </c>
      <c r="AE18" s="1">
        <v>-0.12837077719784906</v>
      </c>
    </row>
    <row r="19" spans="1:31" x14ac:dyDescent="0.25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15</v>
      </c>
      <c r="Q19" s="7">
        <v>0.05</v>
      </c>
      <c r="R19" s="4" cm="1">
        <f t="array" ref="R19">SortinoMar(_xlfn.ANCHORARRAY(F$4),$Q19)</f>
        <v>0.16629370923417172</v>
      </c>
      <c r="S19" s="4" cm="1">
        <f t="array" ref="S19">SortinoMar(_xlfn.ANCHORARRAY(G$4),$Q19)</f>
        <v>0.80282495290607303</v>
      </c>
      <c r="T19" s="4" cm="1">
        <f t="array" ref="T19">SortinoMar(_xlfn.ANCHORARRAY(H$4),$Q19)</f>
        <v>-3.0054423243405215</v>
      </c>
      <c r="V19" s="1">
        <v>-0.19542441574679792</v>
      </c>
      <c r="W19" s="1">
        <v>-6.1906425064057302E-2</v>
      </c>
      <c r="X19" s="1">
        <v>5.5512519326583742E-4</v>
      </c>
      <c r="Z19" s="1">
        <v>0.22205823894297311</v>
      </c>
      <c r="AB19" s="4">
        <v>1.2780873975057341</v>
      </c>
      <c r="AD19" s="1">
        <v>-0.11293261180545044</v>
      </c>
      <c r="AE19" s="1">
        <v>-0.1127746915752208</v>
      </c>
    </row>
    <row r="20" spans="1:31" x14ac:dyDescent="0.25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  <c r="P20" s="2" t="s">
        <v>12</v>
      </c>
      <c r="R20" s="4" cm="1">
        <f t="array" ref="R20">SortinoRfr(_xlfn.ANCHORARRAY(F$4),_xlfn.ANCHORARRAY($H$4))</f>
        <v>0.31977650692637055</v>
      </c>
      <c r="S20" s="4" cm="1">
        <f t="array" ref="S20">SortinoRfr(_xlfn.ANCHORARRAY(G$4),_xlfn.ANCHORARRAY($H$4))</f>
        <v>1.1773595834382169</v>
      </c>
      <c r="V20" s="1">
        <v>-5.96926718248324E-2</v>
      </c>
      <c r="W20" s="1">
        <v>1.78278972393906E-2</v>
      </c>
      <c r="X20" s="1">
        <v>7.6823917265222974E-4</v>
      </c>
      <c r="Z20" s="1">
        <v>0.26206769415761816</v>
      </c>
      <c r="AB20" s="4">
        <v>1.4391513966171741</v>
      </c>
      <c r="AD20" s="1">
        <v>-6.5844020807399817E-2</v>
      </c>
      <c r="AE20" s="1">
        <v>-6.5530988584170724E-2</v>
      </c>
    </row>
    <row r="21" spans="1:31" x14ac:dyDescent="0.25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  <c r="V21" s="1">
        <v>-7.6174154814252826E-2</v>
      </c>
      <c r="W21" s="1">
        <v>1.2065273825182965E-2</v>
      </c>
      <c r="X21" s="1">
        <v>9.884046626225107E-4</v>
      </c>
      <c r="Z21" s="1">
        <v>0.26165285364512347</v>
      </c>
      <c r="AB21" s="4">
        <v>1.4372128002592457</v>
      </c>
      <c r="AD21" s="1">
        <v>-7.4691665038955857E-2</v>
      </c>
      <c r="AE21" s="1">
        <v>-7.4293293844575725E-2</v>
      </c>
    </row>
    <row r="22" spans="1:31" x14ac:dyDescent="0.25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  <c r="V22" s="1">
        <v>-6.9741054714817285E-2</v>
      </c>
      <c r="W22" s="1">
        <v>1.7160277997762208E-2</v>
      </c>
      <c r="X22" s="1">
        <v>1.186597592044869E-3</v>
      </c>
      <c r="Z22" s="1">
        <v>0.26256471311399854</v>
      </c>
      <c r="AB22" s="4">
        <v>1.440039209059045</v>
      </c>
      <c r="AD22" s="1">
        <v>-7.4948690396987483E-2</v>
      </c>
      <c r="AE22" s="1">
        <v>-7.4466361074665754E-2</v>
      </c>
    </row>
    <row r="23" spans="1:31" x14ac:dyDescent="0.25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  <c r="V23" s="1">
        <v>-7.3162678749886578E-2</v>
      </c>
      <c r="W23" s="1">
        <v>3.9926640178632455E-2</v>
      </c>
      <c r="X23" s="1">
        <v>1.3758197775455283E-3</v>
      </c>
      <c r="Z23" s="1">
        <v>0.26262389127956004</v>
      </c>
      <c r="AB23" s="4">
        <v>1.4755994640514445</v>
      </c>
      <c r="AD23" s="1">
        <v>-0.10881469950168676</v>
      </c>
      <c r="AE23" s="1">
        <v>-0.10822659308572546</v>
      </c>
    </row>
    <row r="24" spans="1:31" x14ac:dyDescent="0.25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  <c r="V24" s="1">
        <v>-1.0080960915342829E-2</v>
      </c>
      <c r="W24" s="1">
        <v>5.6140495944838387E-2</v>
      </c>
      <c r="X24" s="1">
        <v>1.589110907538327E-3</v>
      </c>
      <c r="Z24" s="1">
        <v>0.2742812252977192</v>
      </c>
      <c r="AB24" s="4">
        <v>1.5348400360120629</v>
      </c>
      <c r="AD24" s="1">
        <v>-7.1017306651774526E-2</v>
      </c>
      <c r="AE24" s="1">
        <v>-7.0232513470317781E-2</v>
      </c>
    </row>
    <row r="25" spans="1:31" x14ac:dyDescent="0.25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  <c r="V25" s="1">
        <v>5.5731315099093237E-2</v>
      </c>
      <c r="W25" s="1">
        <v>0.12553111126841343</v>
      </c>
      <c r="X25" s="1">
        <v>1.8024440548327636E-3</v>
      </c>
      <c r="Z25" s="1">
        <v>0.2645355122212929</v>
      </c>
      <c r="AB25" s="4">
        <v>1.6888442112386202</v>
      </c>
      <c r="AD25" s="1">
        <v>-0.11852969929306256</v>
      </c>
      <c r="AE25" s="1">
        <v>-0.11739255262453208</v>
      </c>
    </row>
    <row r="26" spans="1:31" x14ac:dyDescent="0.25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  <c r="V26" s="1">
        <v>0.20011031906079046</v>
      </c>
      <c r="W26" s="1">
        <v>0.15430480032283089</v>
      </c>
      <c r="X26" s="1">
        <v>2.0168242039766415E-3</v>
      </c>
      <c r="Z26" s="1">
        <v>0.26097547794990589</v>
      </c>
      <c r="AB26" s="4">
        <v>1.6025388585780793</v>
      </c>
      <c r="AD26" s="1">
        <v>-2.5471261551434199E-2</v>
      </c>
      <c r="AE26" s="1">
        <v>-2.4151476233069014E-2</v>
      </c>
    </row>
    <row r="27" spans="1:31" x14ac:dyDescent="0.25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  <c r="V27" s="1">
        <v>1.9734138027616366E-2</v>
      </c>
      <c r="W27" s="1">
        <v>4.5091479775186016E-2</v>
      </c>
      <c r="X27" s="1">
        <v>2.2452785569908595E-3</v>
      </c>
      <c r="Z27" s="1">
        <v>0.28476272662548696</v>
      </c>
      <c r="AB27" s="4">
        <v>2.4835017618191477</v>
      </c>
      <c r="AD27" s="1">
        <v>-6.0780299375894575E-2</v>
      </c>
      <c r="AE27" s="1">
        <v>-5.7755604298020735E-2</v>
      </c>
    </row>
    <row r="28" spans="1:31" x14ac:dyDescent="0.25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  <c r="V28" s="1">
        <v>-2.7644330688130547E-2</v>
      </c>
      <c r="W28" s="1">
        <v>8.0582789512649411E-2</v>
      </c>
      <c r="X28" s="1">
        <v>2.4757885167798754E-3</v>
      </c>
      <c r="Z28" s="1">
        <v>0.27752852284454066</v>
      </c>
      <c r="AB28" s="4">
        <v>2.2970423590869946</v>
      </c>
      <c r="AD28" s="1">
        <v>-0.16687578316683016</v>
      </c>
      <c r="AE28" s="1">
        <v>-0.16426862068918813</v>
      </c>
    </row>
    <row r="29" spans="1:31" x14ac:dyDescent="0.25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  <c r="V29" s="1">
        <v>-3.329799706963632E-2</v>
      </c>
      <c r="W29" s="1">
        <v>0.11959991885026255</v>
      </c>
      <c r="X29" s="1">
        <v>2.7093473914712174E-3</v>
      </c>
      <c r="Z29" s="1">
        <v>0.2779197571235919</v>
      </c>
      <c r="AB29" s="4">
        <v>2.3445739184240817</v>
      </c>
      <c r="AD29" s="1">
        <v>-0.24221864623950806</v>
      </c>
      <c r="AE29" s="1">
        <v>-0.23951158514718041</v>
      </c>
    </row>
    <row r="30" spans="1:31" x14ac:dyDescent="0.25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  <c r="V30" s="1">
        <v>0.31129723892360839</v>
      </c>
      <c r="W30" s="1">
        <v>0.20040305196172548</v>
      </c>
      <c r="X30" s="1">
        <v>2.9559830614702687E-3</v>
      </c>
      <c r="Z30" s="1">
        <v>0.22348732562394999</v>
      </c>
      <c r="AB30" s="4">
        <v>1.9801345792611869</v>
      </c>
      <c r="AD30" s="1">
        <v>-7.1031858172337925E-2</v>
      </c>
      <c r="AE30" s="1">
        <v>-6.821453869352323E-2</v>
      </c>
    </row>
    <row r="31" spans="1:31" x14ac:dyDescent="0.25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  <c r="V31" s="1">
        <v>0.35459119279397089</v>
      </c>
      <c r="W31" s="1">
        <v>0.24975217122189597</v>
      </c>
      <c r="X31" s="1">
        <v>3.1675686884833354E-3</v>
      </c>
      <c r="Z31" s="1">
        <v>0.22265489578493439</v>
      </c>
      <c r="AB31" s="4">
        <v>1.9042921558307524</v>
      </c>
      <c r="AD31" s="1">
        <v>-9.9455359098325369E-2</v>
      </c>
      <c r="AE31" s="1">
        <v>-9.6880101782377714E-2</v>
      </c>
    </row>
    <row r="32" spans="1:31" x14ac:dyDescent="0.25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  <c r="V32" s="1">
        <v>0.23498244735151785</v>
      </c>
      <c r="W32" s="1">
        <v>0.17172209853324261</v>
      </c>
      <c r="X32" s="1">
        <v>3.3831994737787419E-3</v>
      </c>
      <c r="Z32" s="1">
        <v>0.19474299384293414</v>
      </c>
      <c r="AB32" s="4">
        <v>1.6929122715992537</v>
      </c>
      <c r="AD32" s="1">
        <v>-4.1907858918304286E-2</v>
      </c>
      <c r="AE32" s="1">
        <v>-3.9365338397704508E-2</v>
      </c>
    </row>
    <row r="33" spans="1:31" x14ac:dyDescent="0.25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  <c r="V33" s="1">
        <v>0.30445859950370879</v>
      </c>
      <c r="W33" s="1">
        <v>0.1791839881630708</v>
      </c>
      <c r="X33" s="1">
        <v>3.6560553100579707E-3</v>
      </c>
      <c r="Z33" s="1">
        <v>0.19476429886287028</v>
      </c>
      <c r="AB33" s="4">
        <v>1.6278508278807866</v>
      </c>
      <c r="AD33" s="1">
        <v>1.3331371415439719E-2</v>
      </c>
      <c r="AE33" s="1">
        <v>1.634687111040356E-2</v>
      </c>
    </row>
    <row r="34" spans="1:31" x14ac:dyDescent="0.25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  <c r="V34" s="1">
        <v>0.37114039141911959</v>
      </c>
      <c r="W34" s="1">
        <v>0.17468367499296611</v>
      </c>
      <c r="X34" s="1">
        <v>4.0514119802361748E-3</v>
      </c>
      <c r="Z34" s="1">
        <v>0.20372027476799026</v>
      </c>
      <c r="AB34" s="4">
        <v>1.6345995562426083</v>
      </c>
      <c r="AD34" s="1">
        <v>7.3526737463572855E-2</v>
      </c>
      <c r="AE34" s="1">
        <v>7.7760916896779664E-2</v>
      </c>
    </row>
    <row r="35" spans="1:31" x14ac:dyDescent="0.25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  <c r="V35" s="1">
        <v>0.42327014541768393</v>
      </c>
      <c r="W35" s="1">
        <v>0.17896136160435572</v>
      </c>
      <c r="X35" s="1">
        <v>4.5613681062968148E-3</v>
      </c>
      <c r="Z35" s="1">
        <v>0.19962243191744852</v>
      </c>
      <c r="AB35" s="4">
        <v>1.5419652244644471</v>
      </c>
      <c r="AD35" s="1">
        <v>0.12501299652213893</v>
      </c>
      <c r="AE35" s="1">
        <v>0.12953923642868626</v>
      </c>
    </row>
    <row r="36" spans="1:31" x14ac:dyDescent="0.25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  <c r="V36" s="1">
        <v>0.37049987071657786</v>
      </c>
      <c r="W36" s="1">
        <v>0.1604207899773511</v>
      </c>
      <c r="X36" s="1">
        <v>5.1468973964008402E-3</v>
      </c>
      <c r="Z36" s="1">
        <v>0.19392784705095389</v>
      </c>
      <c r="AB36" s="4">
        <v>1.4524548123911207</v>
      </c>
      <c r="AD36" s="1">
        <v>0.12367555962264376</v>
      </c>
      <c r="AE36" s="1">
        <v>0.12793807958395331</v>
      </c>
    </row>
    <row r="37" spans="1:31" x14ac:dyDescent="0.25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  <c r="V37" s="1">
        <v>0.5303657505606989</v>
      </c>
      <c r="W37" s="1">
        <v>0.16234091137590001</v>
      </c>
      <c r="X37" s="1">
        <v>5.7960677895654289E-3</v>
      </c>
      <c r="Z37" s="1">
        <v>0.20803476832731588</v>
      </c>
      <c r="AB37" s="4">
        <v>1.0589881083772446</v>
      </c>
      <c r="AD37" s="1">
        <v>0.33338238939196163</v>
      </c>
      <c r="AE37" s="1">
        <v>0.33832534608317877</v>
      </c>
    </row>
    <row r="38" spans="1:31" x14ac:dyDescent="0.25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  <c r="V38" s="1">
        <v>0.44863076358867482</v>
      </c>
      <c r="W38" s="1">
        <v>0.18609350802274593</v>
      </c>
      <c r="X38" s="1">
        <v>6.4215228345192443E-3</v>
      </c>
      <c r="Z38" s="1">
        <v>0.20608608371768072</v>
      </c>
      <c r="AB38" s="4">
        <v>1.2241803874222392</v>
      </c>
      <c r="AD38" s="1">
        <v>0.20005964574062451</v>
      </c>
      <c r="AE38" s="1">
        <v>0.20689575900194668</v>
      </c>
    </row>
    <row r="39" spans="1:31" x14ac:dyDescent="0.25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  <c r="V39" s="1">
        <v>0.68540336995006546</v>
      </c>
      <c r="W39" s="1">
        <v>0.23632276356260196</v>
      </c>
      <c r="X39" s="1">
        <v>7.0765381820176998E-3</v>
      </c>
      <c r="Z39" s="1">
        <v>0.14052238196102423</v>
      </c>
      <c r="AB39" s="4">
        <v>-1.0058599984839716</v>
      </c>
      <c r="AD39" s="1">
        <v>1.0858149489335576</v>
      </c>
      <c r="AE39" s="1">
        <v>1.055146340622569</v>
      </c>
    </row>
    <row r="40" spans="1:31" x14ac:dyDescent="0.25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  <c r="V40" s="1">
        <v>0.75204580668269227</v>
      </c>
      <c r="W40" s="1">
        <v>0.22873459692398712</v>
      </c>
      <c r="X40" s="1">
        <v>7.71586683697012E-3</v>
      </c>
      <c r="Z40" s="1">
        <v>0.13703919055212571</v>
      </c>
      <c r="AB40" s="4">
        <v>-0.63692332486588643</v>
      </c>
      <c r="AD40" s="1">
        <v>1.0027313682698153</v>
      </c>
      <c r="AE40" s="1">
        <v>0.98219400308604121</v>
      </c>
    </row>
    <row r="41" spans="1:31" x14ac:dyDescent="0.25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  <c r="V41" s="1">
        <v>0.82260184933699532</v>
      </c>
      <c r="W41" s="1">
        <v>0.21831566938609948</v>
      </c>
      <c r="X41" s="1">
        <v>8.4119827050350704E-3</v>
      </c>
      <c r="Z41" s="1">
        <v>0.12024769369740716</v>
      </c>
      <c r="AB41" s="4">
        <v>-0.36290173804985759</v>
      </c>
      <c r="AD41" s="1">
        <v>0.96380464388485088</v>
      </c>
      <c r="AE41" s="1">
        <v>0.93660764846819755</v>
      </c>
    </row>
    <row r="42" spans="1:31" x14ac:dyDescent="0.25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  <c r="V42" s="1">
        <v>0.81245700403912102</v>
      </c>
      <c r="W42" s="1">
        <v>0.26409430218587437</v>
      </c>
      <c r="X42" s="1">
        <v>9.1468424074778731E-3</v>
      </c>
      <c r="Z42" s="1">
        <v>0.11670444967757428</v>
      </c>
      <c r="AB42" s="4">
        <v>0.58883096317697425</v>
      </c>
      <c r="AD42" s="1">
        <v>0.59382248800257709</v>
      </c>
      <c r="AE42" s="1">
        <v>0.59066190324799295</v>
      </c>
    </row>
    <row r="43" spans="1:31" x14ac:dyDescent="0.25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  <c r="V43" s="1">
        <v>0.74704742814512359</v>
      </c>
      <c r="W43" s="1">
        <v>0.17100755260641876</v>
      </c>
      <c r="X43" s="1">
        <v>9.8378378153225476E-3</v>
      </c>
      <c r="Z43" s="1">
        <v>0.1270618062461944</v>
      </c>
      <c r="AB43" s="4">
        <v>0.88534320246035625</v>
      </c>
      <c r="AD43" s="1">
        <v>0.53319093363817882</v>
      </c>
      <c r="AE43" s="1">
        <v>0.53151013633538602</v>
      </c>
    </row>
    <row r="44" spans="1:31" x14ac:dyDescent="0.25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  <c r="V44" s="1">
        <v>0.62692827672052198</v>
      </c>
      <c r="W44" s="1">
        <v>0.13991959142842592</v>
      </c>
      <c r="X44" s="1">
        <v>1.0702881302848022E-2</v>
      </c>
      <c r="Z44" s="1">
        <v>0.15606188416254507</v>
      </c>
      <c r="AB44" s="4">
        <v>1.1885134251383702</v>
      </c>
      <c r="AD44" s="1">
        <v>0.40792712616201565</v>
      </c>
      <c r="AE44" s="1">
        <v>0.4101080175273506</v>
      </c>
    </row>
    <row r="45" spans="1:31" x14ac:dyDescent="0.25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  <c r="V45" s="1">
        <v>0.54866035564289151</v>
      </c>
      <c r="W45" s="1">
        <v>0.13266103408072794</v>
      </c>
      <c r="X45" s="1">
        <v>1.1552450844696027E-2</v>
      </c>
      <c r="Z45" s="1">
        <v>0.16157224818496971</v>
      </c>
      <c r="AB45" s="4">
        <v>1.2247933420294794</v>
      </c>
      <c r="AD45" s="1">
        <v>0.34427798882383032</v>
      </c>
      <c r="AE45" s="1">
        <v>0.34698240745383724</v>
      </c>
    </row>
    <row r="46" spans="1:31" x14ac:dyDescent="0.25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  <c r="V46" s="1">
        <v>0.58115344217274667</v>
      </c>
      <c r="W46" s="1">
        <v>0.14384050961169437</v>
      </c>
      <c r="X46" s="1">
        <v>1.2449154466201318E-2</v>
      </c>
      <c r="Z46" s="1">
        <v>0.16991737578305519</v>
      </c>
      <c r="AB46" s="4">
        <v>1.3049978170181313</v>
      </c>
      <c r="AD46" s="1">
        <v>0.34344282713508822</v>
      </c>
      <c r="AE46" s="1">
        <v>0.34868508838593559</v>
      </c>
    </row>
    <row r="47" spans="1:31" x14ac:dyDescent="0.25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  <c r="V47" s="1">
        <v>0.57833406611377303</v>
      </c>
      <c r="W47" s="1">
        <v>0.14374161280124897</v>
      </c>
      <c r="X47" s="1">
        <v>1.3263599408527282E-2</v>
      </c>
      <c r="Z47" s="1">
        <v>0.17006184692821716</v>
      </c>
      <c r="AB47" s="4">
        <v>1.3064203536650485</v>
      </c>
      <c r="AD47" s="1">
        <v>0.3409316753804803</v>
      </c>
      <c r="AE47" s="1">
        <v>0.34643794497339475</v>
      </c>
    </row>
    <row r="48" spans="1:31" x14ac:dyDescent="0.25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  <c r="V48" s="1">
        <v>0.51562710228794573</v>
      </c>
      <c r="W48" s="1">
        <v>0.16240233398627479</v>
      </c>
      <c r="X48" s="1">
        <v>1.409076989700031E-2</v>
      </c>
      <c r="Z48" s="1">
        <v>0.17606100079517895</v>
      </c>
      <c r="AB48" s="4">
        <v>1.0618006709795873</v>
      </c>
      <c r="AD48" s="1">
        <v>0.30863459697764539</v>
      </c>
      <c r="AE48" s="1">
        <v>0.3088133455922295</v>
      </c>
    </row>
    <row r="49" spans="1:31" x14ac:dyDescent="0.25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  <c r="V49" s="1">
        <v>0.51276710489085819</v>
      </c>
      <c r="W49" s="1">
        <v>0.19661637132658694</v>
      </c>
      <c r="X49" s="1">
        <v>1.4903352371550715E-2</v>
      </c>
      <c r="Z49" s="1">
        <v>0.17506816451885249</v>
      </c>
      <c r="AB49" s="4">
        <v>1.3274987788200494</v>
      </c>
      <c r="AD49" s="1">
        <v>0.20688269119520952</v>
      </c>
      <c r="AE49" s="1">
        <v>0.21303851903177518</v>
      </c>
    </row>
    <row r="50" spans="1:31" x14ac:dyDescent="0.25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  <c r="V50" s="1">
        <v>0.42602343715805713</v>
      </c>
      <c r="W50" s="1">
        <v>0.17910493511071413</v>
      </c>
      <c r="X50" s="1">
        <v>1.5736884422572039E-2</v>
      </c>
      <c r="Z50" s="1">
        <v>0.19218608374248311</v>
      </c>
      <c r="AB50" s="4">
        <v>1.4288003948208985</v>
      </c>
      <c r="AD50" s="1">
        <v>0.14261196956890965</v>
      </c>
      <c r="AE50" s="1">
        <v>0.14962448026815767</v>
      </c>
    </row>
    <row r="51" spans="1:31" x14ac:dyDescent="0.25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  <c r="V51" s="1">
        <v>0.2176018030347493</v>
      </c>
      <c r="W51" s="1">
        <v>7.3463834224273494E-2</v>
      </c>
      <c r="X51" s="1">
        <v>1.6667474822456008E-2</v>
      </c>
      <c r="Z51" s="1">
        <v>0.23852787149361127</v>
      </c>
      <c r="AB51" s="4">
        <v>1.5687688199458492</v>
      </c>
      <c r="AD51" s="1">
        <v>0.1069049726901925</v>
      </c>
      <c r="AE51" s="1">
        <v>0.11719585844810498</v>
      </c>
    </row>
    <row r="52" spans="1:31" x14ac:dyDescent="0.25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  <c r="V52" s="1">
        <v>0.19559284569266389</v>
      </c>
      <c r="W52" s="1">
        <v>6.274450623196115E-2</v>
      </c>
      <c r="X52" s="1">
        <v>1.7633462963602353E-2</v>
      </c>
      <c r="Z52" s="1">
        <v>0.23603123859430905</v>
      </c>
      <c r="AB52" s="4">
        <v>1.5660515959525327</v>
      </c>
      <c r="AD52" s="1">
        <v>0.10388352676168577</v>
      </c>
      <c r="AE52" s="1">
        <v>0.11465265080006981</v>
      </c>
    </row>
    <row r="53" spans="1:31" x14ac:dyDescent="0.25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  <c r="V53" s="1">
        <v>1.0341804998269977E-2</v>
      </c>
      <c r="W53" s="1">
        <v>-4.384326471980915E-2</v>
      </c>
      <c r="X53" s="1">
        <v>1.8628729861678517E-2</v>
      </c>
      <c r="Z53" s="1">
        <v>0.28242970556293051</v>
      </c>
      <c r="AB53" s="4">
        <v>1.5907324543583312</v>
      </c>
      <c r="AD53" s="1">
        <v>0.1056819017761681</v>
      </c>
      <c r="AE53" s="1">
        <v>0.11773177612584718</v>
      </c>
    </row>
    <row r="54" spans="1:31" x14ac:dyDescent="0.25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  <c r="V54" s="1">
        <v>5.1887094524099675E-2</v>
      </c>
      <c r="W54" s="1">
        <v>-2.3149298637220372E-2</v>
      </c>
      <c r="X54" s="1">
        <v>1.9576031177732656E-2</v>
      </c>
      <c r="Z54" s="1">
        <v>0.30406018693912318</v>
      </c>
      <c r="AB54" s="4">
        <v>1.6310757362327133</v>
      </c>
      <c r="AD54" s="1">
        <v>0.11636003649351423</v>
      </c>
      <c r="AE54" s="1">
        <v>0.13002913111527681</v>
      </c>
    </row>
    <row r="55" spans="1:31" x14ac:dyDescent="0.25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  <c r="V55" s="1">
        <v>0.13709572869328679</v>
      </c>
      <c r="W55" s="1">
        <v>4.6797229157181874E-2</v>
      </c>
      <c r="X55" s="1">
        <v>2.0366371771447067E-2</v>
      </c>
      <c r="Z55" s="1">
        <v>0.31251535671300146</v>
      </c>
      <c r="AB55" s="4">
        <v>1.7411221512648538</v>
      </c>
      <c r="AD55" s="1">
        <v>7.5182005514428774E-2</v>
      </c>
      <c r="AE55" s="1">
        <v>9.1288255543561236E-2</v>
      </c>
    </row>
    <row r="56" spans="1:31" x14ac:dyDescent="0.25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  <c r="V56" s="1">
        <v>0.19358958348748168</v>
      </c>
      <c r="W56" s="1">
        <v>9.4964936854446069E-2</v>
      </c>
      <c r="X56" s="1">
        <v>2.1148991825796548E-2</v>
      </c>
      <c r="Z56" s="1">
        <v>0.30647143069282839</v>
      </c>
      <c r="AB56" s="4">
        <v>1.7169239127765334</v>
      </c>
      <c r="AD56" s="1">
        <v>4.5573723371024943E-2</v>
      </c>
      <c r="AE56" s="1">
        <v>6.1326351442199112E-2</v>
      </c>
    </row>
    <row r="57" spans="1:31" x14ac:dyDescent="0.25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  <c r="V57" s="1">
        <v>0.21742797059133023</v>
      </c>
      <c r="W57" s="1">
        <v>0.13494528210026369</v>
      </c>
      <c r="X57" s="1">
        <v>2.1826121308696544E-2</v>
      </c>
      <c r="Z57" s="1">
        <v>0.30574175540374532</v>
      </c>
      <c r="AB57" s="4">
        <v>1.6485734301558432</v>
      </c>
      <c r="AD57" s="1">
        <v>1.1272871224343284E-2</v>
      </c>
      <c r="AE57" s="1">
        <v>2.5424994360139008E-2</v>
      </c>
    </row>
    <row r="58" spans="1:31" x14ac:dyDescent="0.25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  <c r="V58" s="1">
        <v>-4.4832019055937256E-2</v>
      </c>
      <c r="W58" s="1">
        <v>3.7828786477407395E-2</v>
      </c>
      <c r="X58" s="1">
        <v>2.2435242085797391E-2</v>
      </c>
      <c r="Z58" s="1">
        <v>0.32484302114140101</v>
      </c>
      <c r="AB58" s="4">
        <v>1.6701519490512515</v>
      </c>
      <c r="AD58" s="1">
        <v>-8.0594563586454115E-2</v>
      </c>
      <c r="AE58" s="1">
        <v>-6.6714255964130831E-2</v>
      </c>
    </row>
    <row r="59" spans="1:31" x14ac:dyDescent="0.25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  <c r="V59" s="1">
        <v>9.0114354134270158E-2</v>
      </c>
      <c r="W59" s="1">
        <v>0.10417461328839916</v>
      </c>
      <c r="X59" s="1">
        <v>2.2950791856247932E-2</v>
      </c>
      <c r="Z59" s="1">
        <v>0.3673315545221188</v>
      </c>
      <c r="AB59" s="4">
        <v>1.7848416510471874</v>
      </c>
      <c r="AD59" s="1">
        <v>-5.785500440615754E-2</v>
      </c>
      <c r="AE59" s="1">
        <v>-4.0787589794700319E-2</v>
      </c>
    </row>
    <row r="60" spans="1:31" x14ac:dyDescent="0.25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  <c r="V60" s="1">
        <v>0.10431628801796067</v>
      </c>
      <c r="W60" s="1">
        <v>7.9857976107707618E-2</v>
      </c>
      <c r="X60" s="1">
        <v>2.3335819789470413E-2</v>
      </c>
      <c r="Z60" s="1">
        <v>0.36686928185526785</v>
      </c>
      <c r="AB60" s="4">
        <v>1.8432403163307132</v>
      </c>
      <c r="AD60" s="1">
        <v>-1.1125962451213556E-2</v>
      </c>
      <c r="AE60" s="1">
        <v>8.2969236585632711E-3</v>
      </c>
    </row>
    <row r="61" spans="1:31" x14ac:dyDescent="0.25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  <c r="V61" s="1">
        <v>-8.9626686969477731E-2</v>
      </c>
      <c r="W61" s="1">
        <v>2.9216021699096872E-2</v>
      </c>
      <c r="X61" s="1">
        <v>2.3554445052711426E-2</v>
      </c>
      <c r="Z61" s="1">
        <v>0.36194788463873434</v>
      </c>
      <c r="AB61" s="4">
        <v>1.8291560497751789</v>
      </c>
      <c r="AD61" s="1">
        <v>-0.11044009513163155</v>
      </c>
      <c r="AE61" s="1">
        <v>-9.292715226669479E-2</v>
      </c>
    </row>
    <row r="62" spans="1:31" x14ac:dyDescent="0.25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  <c r="V62" s="1">
        <v>-7.6859660854216694E-2</v>
      </c>
      <c r="W62" s="1">
        <v>4.2538524185423476E-2</v>
      </c>
      <c r="X62" s="1">
        <v>2.3587143730379845E-2</v>
      </c>
      <c r="Z62" s="1">
        <v>0.36049675997837916</v>
      </c>
      <c r="AB62" s="4">
        <v>1.8062807898876763</v>
      </c>
      <c r="AD62" s="1">
        <v>-0.11856985460777769</v>
      </c>
      <c r="AE62" s="1">
        <v>-0.10166010885196708</v>
      </c>
    </row>
    <row r="63" spans="1:31" x14ac:dyDescent="0.25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  <c r="V63" s="1">
        <v>6.4375151713586654E-2</v>
      </c>
      <c r="W63" s="1">
        <v>0.14326185651186596</v>
      </c>
      <c r="X63" s="1">
        <v>2.3457384325243691E-2</v>
      </c>
      <c r="Z63" s="1">
        <v>0.34055518809411517</v>
      </c>
      <c r="AB63" s="4">
        <v>1.8742358469598013</v>
      </c>
      <c r="AD63" s="1">
        <v>-0.15067619008429223</v>
      </c>
      <c r="AE63" s="1">
        <v>-0.13296835668714246</v>
      </c>
    </row>
    <row r="64" spans="1:31" x14ac:dyDescent="0.25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  <c r="V64" s="1">
        <v>0.16768886380342352</v>
      </c>
      <c r="W64" s="1">
        <v>0.16110021839101796</v>
      </c>
      <c r="X64" s="1">
        <v>2.3094725696319873E-2</v>
      </c>
      <c r="Z64" s="1">
        <v>0.36342506145434011</v>
      </c>
      <c r="AB64" s="4">
        <v>1.9407836953735045</v>
      </c>
      <c r="AD64" s="1">
        <v>-9.7659238586243813E-2</v>
      </c>
      <c r="AE64" s="1">
        <v>-7.7921978612055298E-2</v>
      </c>
    </row>
    <row r="65" spans="1:31" x14ac:dyDescent="0.25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  <c r="V65" s="1">
        <v>0.34746578538570283</v>
      </c>
      <c r="W65" s="1">
        <v>0.31486502297162677</v>
      </c>
      <c r="X65" s="1">
        <v>2.2527009107678353E-2</v>
      </c>
      <c r="Z65" s="1">
        <v>0.32318409564533174</v>
      </c>
      <c r="AB65" s="4">
        <v>2.2575767021294073</v>
      </c>
      <c r="AD65" s="1">
        <v>-0.25713030409766535</v>
      </c>
      <c r="AE65" s="1">
        <v>-0.23528860758934722</v>
      </c>
    </row>
    <row r="66" spans="1:31" x14ac:dyDescent="0.25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  <c r="V66" s="1">
        <v>0.19657398334859133</v>
      </c>
      <c r="W66" s="1">
        <v>0.21683713521503023</v>
      </c>
      <c r="X66" s="1">
        <v>2.1829018252874866E-2</v>
      </c>
      <c r="Z66" s="1">
        <v>0.29214066681900785</v>
      </c>
      <c r="AB66" s="4">
        <v>2.1851780457104417</v>
      </c>
      <c r="AD66" s="1">
        <v>-0.20438289593194425</v>
      </c>
      <c r="AE66" s="1">
        <v>-0.18345168681389046</v>
      </c>
    </row>
    <row r="67" spans="1:31" x14ac:dyDescent="0.25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  <c r="V67" s="1">
        <v>0.12447533146725887</v>
      </c>
      <c r="W67" s="1">
        <v>8.192971964296758E-2</v>
      </c>
      <c r="X67" s="1">
        <v>2.1228273540331299E-2</v>
      </c>
      <c r="Z67" s="1">
        <v>0.28400084188159469</v>
      </c>
      <c r="AB67" s="4">
        <v>1.2153471752721487</v>
      </c>
      <c r="AD67" s="1">
        <v>4.6200039911078239E-2</v>
      </c>
      <c r="AE67" s="1">
        <v>5.0561800687346503E-2</v>
      </c>
    </row>
    <row r="68" spans="1:31" x14ac:dyDescent="0.25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  <c r="V68" s="1">
        <v>-6.2657083196817398E-2</v>
      </c>
      <c r="W68" s="1">
        <v>-6.9778725622988147E-2</v>
      </c>
      <c r="X68" s="1">
        <v>2.0402789866419857E-2</v>
      </c>
      <c r="Z68" s="1">
        <v>0.33428388196316561</v>
      </c>
      <c r="AB68" s="4">
        <v>1.2857948898403302</v>
      </c>
      <c r="AD68" s="1">
        <v>5.7071624992339087E-2</v>
      </c>
      <c r="AE68" s="1">
        <v>6.3410563437803713E-2</v>
      </c>
    </row>
    <row r="69" spans="1:31" x14ac:dyDescent="0.25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  <c r="V69" s="1">
        <v>0.14044073510158595</v>
      </c>
      <c r="W69" s="1">
        <v>8.6306071413453367E-3</v>
      </c>
      <c r="X69" s="1">
        <v>1.9187894921632864E-2</v>
      </c>
      <c r="Z69" s="1">
        <v>0.41251900557197468</v>
      </c>
      <c r="AB69" s="4">
        <v>1.4869216271717727</v>
      </c>
      <c r="AD69" s="1">
        <v>0.16852561274566846</v>
      </c>
      <c r="AE69" s="1">
        <v>0.17921912868271761</v>
      </c>
    </row>
    <row r="70" spans="1:31" x14ac:dyDescent="0.25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  <c r="V70" s="1">
        <v>0.50137782631006478</v>
      </c>
      <c r="W70" s="1">
        <v>0.1283756836423795</v>
      </c>
      <c r="X70" s="1">
        <v>1.7500588674016049E-2</v>
      </c>
      <c r="Z70" s="1">
        <v>0.39504715240220489</v>
      </c>
      <c r="AB70" s="4">
        <v>1.4499676631323615</v>
      </c>
      <c r="AD70" s="1">
        <v>0.30796219688748305</v>
      </c>
      <c r="AE70" s="1">
        <v>0.31754391662904591</v>
      </c>
    </row>
    <row r="71" spans="1:31" x14ac:dyDescent="0.25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  <c r="V71" s="1">
        <v>0.44888533273992115</v>
      </c>
      <c r="W71" s="1">
        <v>7.5050436313355284E-2</v>
      </c>
      <c r="X71" s="1">
        <v>1.5551937422576101E-2</v>
      </c>
      <c r="Z71" s="1">
        <v>0.38207521886950718</v>
      </c>
      <c r="AB71" s="4">
        <v>1.4046932797082337</v>
      </c>
      <c r="AD71" s="1">
        <v>0.35565516699754673</v>
      </c>
      <c r="AE71" s="1">
        <v>0.36336057631550989</v>
      </c>
    </row>
    <row r="72" spans="1:31" x14ac:dyDescent="0.25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  <c r="V72" s="1">
        <v>0.62060585362889298</v>
      </c>
      <c r="W72" s="1">
        <v>0.1195766002658627</v>
      </c>
      <c r="X72" s="1">
        <v>1.364144110267751E-2</v>
      </c>
      <c r="Z72" s="1">
        <v>0.39060165484486298</v>
      </c>
      <c r="AB72" s="4">
        <v>1.4285293595578215</v>
      </c>
      <c r="AD72" s="1">
        <v>0.43309862170465485</v>
      </c>
      <c r="AE72" s="1">
        <v>0.44045351952384548</v>
      </c>
    </row>
    <row r="73" spans="1:31" x14ac:dyDescent="0.25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  <c r="V73" s="1">
        <v>1.0377203750600374</v>
      </c>
      <c r="W73" s="1">
        <v>0.21936766975854849</v>
      </c>
      <c r="X73" s="1">
        <v>1.1831475499191724E-2</v>
      </c>
      <c r="Z73" s="1">
        <v>0.37547180846442446</v>
      </c>
      <c r="AB73" s="4">
        <v>1.3836521566168958</v>
      </c>
      <c r="AD73" s="1">
        <v>0.61006430953468405</v>
      </c>
      <c r="AE73" s="1">
        <v>0.6161368923383983</v>
      </c>
    </row>
    <row r="74" spans="1:31" x14ac:dyDescent="0.25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  <c r="V74" s="1">
        <v>1.0338071319261353</v>
      </c>
      <c r="W74" s="1">
        <v>0.15149096053904731</v>
      </c>
      <c r="X74" s="1">
        <v>1.0196126599071098E-2</v>
      </c>
      <c r="Z74" s="1">
        <v>0.37600476587247955</v>
      </c>
      <c r="AB74" s="4">
        <v>1.4141804912566693</v>
      </c>
      <c r="AD74" s="1">
        <v>0.72421885777334705</v>
      </c>
      <c r="AE74" s="1">
        <v>0.73093676981909939</v>
      </c>
    </row>
    <row r="75" spans="1:31" x14ac:dyDescent="0.25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  <c r="V75" s="1">
        <v>0.96350435880377505</v>
      </c>
      <c r="W75" s="1">
        <v>9.7104917423088022E-2</v>
      </c>
      <c r="X75" s="1">
        <v>8.5754851695665213E-3</v>
      </c>
      <c r="Z75" s="1">
        <v>0.38188378826929681</v>
      </c>
      <c r="AB75" s="4">
        <v>1.4392785427428805</v>
      </c>
      <c r="AD75" s="1">
        <v>0.77398656913550212</v>
      </c>
      <c r="AE75" s="1">
        <v>0.78040765774631349</v>
      </c>
    </row>
    <row r="76" spans="1:31" x14ac:dyDescent="0.25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  <c r="V76" s="1">
        <v>1.133951383486179</v>
      </c>
      <c r="W76" s="1">
        <v>0.17456294959648555</v>
      </c>
      <c r="X76" s="1">
        <v>7.1585293092089053E-3</v>
      </c>
      <c r="Z76" s="1">
        <v>0.41420146074662312</v>
      </c>
      <c r="AB76" s="4">
        <v>1.4725038558374239</v>
      </c>
      <c r="AD76" s="1">
        <v>0.75217201277704948</v>
      </c>
      <c r="AE76" s="1">
        <v>0.75789584237329599</v>
      </c>
    </row>
    <row r="77" spans="1:31" x14ac:dyDescent="0.25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  <c r="V77" s="1">
        <v>1.4159712010444485</v>
      </c>
      <c r="W77" s="1">
        <v>0.1839874370573078</v>
      </c>
      <c r="X77" s="1">
        <v>5.803815882149177E-3</v>
      </c>
      <c r="Z77" s="1">
        <v>0.40832393263760131</v>
      </c>
      <c r="AB77" s="4">
        <v>1.5013068288367364</v>
      </c>
      <c r="AD77" s="1">
        <v>0.95159439442343774</v>
      </c>
      <c r="AE77" s="1">
        <v>0.95766331764156298</v>
      </c>
    </row>
    <row r="78" spans="1:31" x14ac:dyDescent="0.25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  <c r="V78" s="1">
        <v>1.5987522096606832</v>
      </c>
      <c r="W78" s="1">
        <v>0.17249351735157892</v>
      </c>
      <c r="X78" s="1">
        <v>4.5241455366709094E-3</v>
      </c>
      <c r="Z78" s="1">
        <v>0.40409031534546835</v>
      </c>
      <c r="AB78" s="4">
        <v>1.4673578665381457</v>
      </c>
      <c r="AD78" s="1">
        <v>1.1418389890402532</v>
      </c>
      <c r="AE78" s="1">
        <v>1.1467244715915825</v>
      </c>
    </row>
    <row r="79" spans="1:31" x14ac:dyDescent="0.25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  <c r="V79" s="1">
        <v>1.4290135267171982</v>
      </c>
      <c r="W79" s="1">
        <v>0.31290178841291105</v>
      </c>
      <c r="X79" s="1">
        <v>3.3142175561928777E-3</v>
      </c>
      <c r="Z79" s="1">
        <v>0.4222024373008974</v>
      </c>
      <c r="AB79" s="4">
        <v>1.6081551997045362</v>
      </c>
      <c r="AD79" s="1">
        <v>0.65785993886123229</v>
      </c>
      <c r="AE79" s="1">
        <v>0.66153120861944892</v>
      </c>
    </row>
    <row r="80" spans="1:31" x14ac:dyDescent="0.25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  <c r="V80" s="1">
        <v>1.6606582338900306</v>
      </c>
      <c r="W80" s="1">
        <v>0.56351621317628542</v>
      </c>
      <c r="X80" s="1">
        <v>2.099734616467952E-3</v>
      </c>
      <c r="Z80" s="1">
        <v>0.37645912082733624</v>
      </c>
      <c r="AB80" s="4">
        <v>1.530884639375514</v>
      </c>
      <c r="AD80" s="1">
        <v>0.43033675753277012</v>
      </c>
      <c r="AE80" s="1">
        <v>0.4318027987317079</v>
      </c>
    </row>
    <row r="81" spans="1:31" x14ac:dyDescent="0.25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  <c r="V81" s="1">
        <v>1.1661756376466519</v>
      </c>
      <c r="W81" s="1">
        <v>0.45981941931732573</v>
      </c>
      <c r="X81" s="1">
        <v>1.3127295691979235E-3</v>
      </c>
      <c r="Z81" s="1">
        <v>0.34573821605107791</v>
      </c>
      <c r="AB81" s="4">
        <v>1.3563160379148984</v>
      </c>
      <c r="AD81" s="1">
        <v>0.36625932543284145</v>
      </c>
      <c r="AE81" s="1">
        <v>0.36770603515920497</v>
      </c>
    </row>
    <row r="82" spans="1:31" x14ac:dyDescent="0.25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  <c r="V82" s="1">
        <v>0.75921905075033203</v>
      </c>
      <c r="W82" s="1">
        <v>0.40318395283615738</v>
      </c>
      <c r="X82" s="1">
        <v>9.0436997851761625E-4</v>
      </c>
      <c r="Z82" s="1">
        <v>0.36336163976189689</v>
      </c>
      <c r="AB82" s="4">
        <v>1.4318011187303017</v>
      </c>
      <c r="AD82" s="1">
        <v>0.13802478246702266</v>
      </c>
      <c r="AE82" s="1">
        <v>0.13884811585877244</v>
      </c>
    </row>
    <row r="83" spans="1:31" x14ac:dyDescent="0.25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  <c r="V83" s="1">
        <v>0.81895342619315104</v>
      </c>
      <c r="W83" s="1">
        <v>0.40794154863736654</v>
      </c>
      <c r="X83" s="1">
        <v>8.2030233413599163E-4</v>
      </c>
      <c r="Z83" s="1">
        <v>0.37419994095366621</v>
      </c>
      <c r="AB83" s="4">
        <v>1.4370783083393084</v>
      </c>
      <c r="AD83" s="1">
        <v>0.17407253347845764</v>
      </c>
      <c r="AE83" s="1">
        <v>0.1746825665193914</v>
      </c>
    </row>
    <row r="84" spans="1:31" x14ac:dyDescent="0.25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  <c r="V84" s="1">
        <v>0.47938525439910373</v>
      </c>
      <c r="W84" s="1">
        <v>0.36445254346213418</v>
      </c>
      <c r="X84" s="1">
        <v>7.2823736172811238E-4</v>
      </c>
      <c r="Z84" s="1">
        <v>0.38971388372310456</v>
      </c>
      <c r="AB84" s="4">
        <v>1.4092881394824868</v>
      </c>
      <c r="AD84" s="1">
        <v>7.1284777523330511E-3</v>
      </c>
      <c r="AE84" s="1">
        <v>7.6555615705029556E-3</v>
      </c>
    </row>
    <row r="85" spans="1:31" x14ac:dyDescent="0.25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  <c r="V85" s="1">
        <v>0.30930710894866231</v>
      </c>
      <c r="W85" s="1">
        <v>0.31165687935381237</v>
      </c>
      <c r="X85" s="1">
        <v>6.4818798821919543E-4</v>
      </c>
      <c r="Z85" s="1">
        <v>0.36970203236070581</v>
      </c>
      <c r="AB85" s="4">
        <v>1.2543596471384599</v>
      </c>
      <c r="AD85" s="1">
        <v>-2.2872806530745415E-2</v>
      </c>
      <c r="AE85" s="1">
        <v>-2.2526812627190362E-2</v>
      </c>
    </row>
    <row r="86" spans="1:31" x14ac:dyDescent="0.25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  <c r="V86" s="1">
        <v>0.22784102531554828</v>
      </c>
      <c r="W86" s="1">
        <v>0.30004970659661878</v>
      </c>
      <c r="X86" s="1">
        <v>5.8915547128268742E-4</v>
      </c>
      <c r="Z86" s="1">
        <v>0.38508561966871258</v>
      </c>
      <c r="AB86" s="4">
        <v>1.4393995437238249</v>
      </c>
      <c r="AD86" s="1">
        <v>-0.1165438028150092</v>
      </c>
      <c r="AE86" s="1">
        <v>-0.11618485136143775</v>
      </c>
    </row>
    <row r="87" spans="1:31" x14ac:dyDescent="0.25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  <c r="V87" s="1">
        <v>0.36042607396314175</v>
      </c>
      <c r="W87" s="1">
        <v>0.42914034754274244</v>
      </c>
      <c r="X87" s="1">
        <v>5.3913031567254244E-4</v>
      </c>
      <c r="Z87" s="1">
        <v>0.38983070986577562</v>
      </c>
      <c r="AB87" s="4">
        <v>1.5824289962905764</v>
      </c>
      <c r="AD87" s="1">
        <v>-0.18974470122640397</v>
      </c>
      <c r="AE87" s="1">
        <v>-0.18937358017310513</v>
      </c>
    </row>
    <row r="88" spans="1:31" x14ac:dyDescent="0.25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  <c r="V88" s="1">
        <v>-4.0177831127183317E-2</v>
      </c>
      <c r="W88" s="1">
        <v>0.27921035209310019</v>
      </c>
      <c r="X88" s="1">
        <v>4.9511020358750102E-4</v>
      </c>
      <c r="Z88" s="1">
        <v>0.34914613614411322</v>
      </c>
      <c r="AB88" s="4">
        <v>1.1891535383383725</v>
      </c>
      <c r="AD88" s="1">
        <v>-0.25319993890398573</v>
      </c>
      <c r="AE88" s="1">
        <v>-0.25304163002612667</v>
      </c>
    </row>
    <row r="89" spans="1:31" x14ac:dyDescent="0.25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  <c r="V89" s="1">
        <v>-0.23168069717030226</v>
      </c>
      <c r="W89" s="1">
        <v>0.28705476175263889</v>
      </c>
      <c r="X89" s="1">
        <v>4.60095570856911E-4</v>
      </c>
      <c r="Z89" s="1">
        <v>0.33355075429562714</v>
      </c>
      <c r="AB89" s="4">
        <v>0.76873040802285986</v>
      </c>
      <c r="AD89" s="1">
        <v>-0.34182709232444486</v>
      </c>
      <c r="AE89" s="1">
        <v>-0.3419019339444439</v>
      </c>
    </row>
    <row r="90" spans="1:31" x14ac:dyDescent="0.25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  <c r="V90" s="1">
        <v>-0.44570857170512934</v>
      </c>
      <c r="W90" s="1">
        <v>0.23290090654874107</v>
      </c>
      <c r="X90" s="1">
        <v>4.3408550710677396E-4</v>
      </c>
      <c r="Z90" s="1">
        <v>0.35232860152471812</v>
      </c>
      <c r="AB90" s="4">
        <v>1.6244726451891351</v>
      </c>
      <c r="AD90" s="1">
        <v>-0.59645546884621758</v>
      </c>
      <c r="AE90" s="1">
        <v>-0.59637571022105462</v>
      </c>
    </row>
    <row r="91" spans="1:31" x14ac:dyDescent="0.25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  <c r="V91" s="1">
        <v>-0.45328674062521357</v>
      </c>
      <c r="W91" s="1">
        <v>0.16389229059267207</v>
      </c>
      <c r="X91" s="1">
        <v>4.5209229425946518E-4</v>
      </c>
      <c r="Z91" s="1">
        <v>0.35285621588132876</v>
      </c>
      <c r="AB91" s="4">
        <v>1.4975621764011671</v>
      </c>
      <c r="AD91" s="1">
        <v>-0.55026469306744374</v>
      </c>
      <c r="AE91" s="1">
        <v>-0.55016973817838966</v>
      </c>
    </row>
    <row r="92" spans="1:31" x14ac:dyDescent="0.25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  <c r="V92" s="1">
        <v>-0.43915674924424919</v>
      </c>
      <c r="W92" s="1">
        <v>0.1564593190071415</v>
      </c>
      <c r="X92" s="1">
        <v>5.6013561001777568E-4</v>
      </c>
      <c r="Z92" s="1">
        <v>0.35080016160097865</v>
      </c>
      <c r="AB92" s="4">
        <v>1.578546912537349</v>
      </c>
      <c r="AD92" s="1">
        <v>-0.53999270674561217</v>
      </c>
      <c r="AE92" s="1">
        <v>-0.53987618152871208</v>
      </c>
    </row>
    <row r="93" spans="1:31" x14ac:dyDescent="0.25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  <c r="V93" s="1">
        <v>-0.60401419515963339</v>
      </c>
      <c r="W93" s="1">
        <v>2.1310229094275712E-3</v>
      </c>
      <c r="X93" s="1">
        <v>8.092666133305837E-4</v>
      </c>
      <c r="Z93" s="1">
        <v>0.42146957751614339</v>
      </c>
      <c r="AB93" s="4">
        <v>1.9291608705532042</v>
      </c>
      <c r="AD93" s="1">
        <v>-0.57764992803328363</v>
      </c>
      <c r="AE93" s="1">
        <v>-0.57730942266445173</v>
      </c>
    </row>
    <row r="94" spans="1:31" x14ac:dyDescent="0.25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  <c r="V94" s="1">
        <v>-0.60153389342665164</v>
      </c>
      <c r="W94" s="1">
        <v>-2.9931624172119253E-3</v>
      </c>
      <c r="X94" s="1">
        <v>1.2696282876543119E-3</v>
      </c>
      <c r="Z94" s="1">
        <v>0.42143336382830004</v>
      </c>
      <c r="AB94" s="4">
        <v>1.9334117539028015</v>
      </c>
      <c r="AD94" s="1">
        <v>-0.5704667067987671</v>
      </c>
      <c r="AE94" s="1">
        <v>-0.56992121041401078</v>
      </c>
    </row>
    <row r="95" spans="1:31" x14ac:dyDescent="0.25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  <c r="V95" s="1">
        <v>-0.69157264357648462</v>
      </c>
      <c r="W95" s="1">
        <v>-0.10615686285528902</v>
      </c>
      <c r="X95" s="1">
        <v>1.9304563299029631E-3</v>
      </c>
      <c r="Z95" s="1">
        <v>0.33395193270276041</v>
      </c>
      <c r="AB95" s="4">
        <v>1.3888116398339001</v>
      </c>
      <c r="AD95" s="1">
        <v>-0.61942525004836058</v>
      </c>
      <c r="AE95" s="1">
        <v>-0.61920494123784975</v>
      </c>
    </row>
    <row r="96" spans="1:31" x14ac:dyDescent="0.25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  <c r="V96" s="1">
        <v>-0.62059789845894642</v>
      </c>
      <c r="W96" s="1">
        <v>-4.6393863998708262E-2</v>
      </c>
      <c r="X96" s="1">
        <v>2.947393370462903E-3</v>
      </c>
      <c r="Z96" s="1">
        <v>0.3978429223335625</v>
      </c>
      <c r="AB96" s="4">
        <v>1.607173975907396</v>
      </c>
      <c r="AD96" s="1">
        <v>-0.56592681319338578</v>
      </c>
      <c r="AE96" s="1">
        <v>-0.56512167033226735</v>
      </c>
    </row>
    <row r="97" spans="1:31" x14ac:dyDescent="0.25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  <c r="V97" s="1">
        <v>-0.6547858684699146</v>
      </c>
      <c r="W97" s="1">
        <v>-0.11227596640267357</v>
      </c>
      <c r="X97" s="1">
        <v>4.4076395075802743E-3</v>
      </c>
      <c r="Z97" s="1">
        <v>0.38546325318587288</v>
      </c>
      <c r="AB97" s="4">
        <v>1.5166886140498073</v>
      </c>
      <c r="AD97" s="1">
        <v>-0.55958812519349543</v>
      </c>
      <c r="AE97" s="1">
        <v>-0.55873604733529525</v>
      </c>
    </row>
    <row r="98" spans="1:31" x14ac:dyDescent="0.25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  <c r="V98" s="1">
        <v>-0.65699643859820722</v>
      </c>
      <c r="W98" s="1">
        <v>-0.15472051324392855</v>
      </c>
      <c r="X98" s="1">
        <v>6.3370332661114581E-3</v>
      </c>
      <c r="Z98" s="1">
        <v>0.38575028538821698</v>
      </c>
      <c r="AB98" s="4">
        <v>1.3539847606425985</v>
      </c>
      <c r="AD98" s="1">
        <v>-0.54049064078982423</v>
      </c>
      <c r="AE98" s="1">
        <v>-0.54002391229869828</v>
      </c>
    </row>
    <row r="99" spans="1:31" x14ac:dyDescent="0.25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  <c r="V99" s="1">
        <v>-0.68226509238713118</v>
      </c>
      <c r="W99" s="1">
        <v>-0.14611101105979885</v>
      </c>
      <c r="X99" s="1">
        <v>8.7934135346243725E-3</v>
      </c>
      <c r="Z99" s="1">
        <v>0.35274221140657375</v>
      </c>
      <c r="AB99" s="4">
        <v>1.1744289394049401</v>
      </c>
      <c r="AD99" s="1">
        <v>-0.59582902884293565</v>
      </c>
      <c r="AE99" s="1">
        <v>-0.59559039775092271</v>
      </c>
    </row>
    <row r="100" spans="1:31" x14ac:dyDescent="0.25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  <c r="V100" s="1">
        <v>-0.6432352628623903</v>
      </c>
      <c r="W100" s="1">
        <v>-9.2101449747162722E-2</v>
      </c>
      <c r="X100" s="1">
        <v>1.16461729032451E-2</v>
      </c>
      <c r="Z100" s="1">
        <v>0.35509610103117922</v>
      </c>
      <c r="AB100" s="4">
        <v>1.1564163088148809</v>
      </c>
      <c r="AD100" s="1">
        <v>-0.58162356124065806</v>
      </c>
      <c r="AE100" s="1">
        <v>-0.58097878325684049</v>
      </c>
    </row>
    <row r="101" spans="1:31" x14ac:dyDescent="0.25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  <c r="V101" s="1">
        <v>-0.66975290633071971</v>
      </c>
      <c r="W101" s="1">
        <v>-0.18110855578535323</v>
      </c>
      <c r="X101" s="1">
        <v>1.5017847987177424E-2</v>
      </c>
      <c r="Z101" s="1">
        <v>0.36575340006969925</v>
      </c>
      <c r="AB101" s="4">
        <v>1.2808420188566205</v>
      </c>
      <c r="AD101" s="1">
        <v>-0.54752274247223143</v>
      </c>
      <c r="AE101" s="1">
        <v>-0.54556071192649624</v>
      </c>
    </row>
    <row r="102" spans="1:31" x14ac:dyDescent="0.25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  <c r="V102" s="1">
        <v>-0.46981534256565216</v>
      </c>
      <c r="W102" s="1">
        <v>-8.2158802323398783E-2</v>
      </c>
      <c r="X102" s="1">
        <v>1.8716399193335898E-2</v>
      </c>
      <c r="Z102" s="1">
        <v>0.48908455643384491</v>
      </c>
      <c r="AB102" s="4">
        <v>1.5570424647803383</v>
      </c>
      <c r="AD102" s="1">
        <v>-0.34480598731407242</v>
      </c>
      <c r="AE102" s="1">
        <v>-0.33807898871857733</v>
      </c>
    </row>
    <row r="103" spans="1:31" x14ac:dyDescent="0.25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  <c r="V103" s="1">
        <v>-0.43944265932836679</v>
      </c>
      <c r="W103" s="1">
        <v>-7.6915125477430069E-2</v>
      </c>
      <c r="X103" s="1">
        <v>2.2193017517408542E-2</v>
      </c>
      <c r="Z103" s="1">
        <v>0.48950905094613101</v>
      </c>
      <c r="AB103" s="4">
        <v>1.541626404550283</v>
      </c>
      <c r="AD103" s="1">
        <v>-0.3141712228353426</v>
      </c>
      <c r="AE103" s="1">
        <v>-0.30622507365255391</v>
      </c>
    </row>
    <row r="104" spans="1:31" x14ac:dyDescent="0.25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  <c r="V104" s="1">
        <v>-0.39222187736603809</v>
      </c>
      <c r="W104" s="1">
        <v>-7.7285381190601576E-2</v>
      </c>
      <c r="X104" s="1">
        <v>2.6116592663209426E-2</v>
      </c>
      <c r="Z104" s="1">
        <v>0.49210461175971698</v>
      </c>
      <c r="AB104" s="4">
        <v>1.6060024505476798</v>
      </c>
      <c r="AD104" s="1">
        <v>-0.2527897261655716</v>
      </c>
      <c r="AE104" s="1">
        <v>-0.24095180996741117</v>
      </c>
    </row>
    <row r="105" spans="1:31" x14ac:dyDescent="0.25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  <c r="V105" s="1">
        <v>-0.23999314695398821</v>
      </c>
      <c r="W105" s="1">
        <v>2.6641544547397977E-2</v>
      </c>
      <c r="X105" s="1">
        <v>2.9909072434510575E-2</v>
      </c>
      <c r="Z105" s="1">
        <v>0.41748991270764418</v>
      </c>
      <c r="AB105" s="4">
        <v>1.3240060133542715</v>
      </c>
      <c r="AD105" s="1">
        <v>-0.23178082805484435</v>
      </c>
      <c r="AE105" s="1">
        <v>-0.22425392352425777</v>
      </c>
    </row>
    <row r="106" spans="1:31" x14ac:dyDescent="0.25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  <c r="V106" s="1">
        <v>-8.3065016908389744E-2</v>
      </c>
      <c r="W106" s="1">
        <v>2.9215744450478365E-2</v>
      </c>
      <c r="X106" s="1">
        <v>3.3768337522029901E-2</v>
      </c>
      <c r="Z106" s="1">
        <v>0.43642886632135763</v>
      </c>
      <c r="AB106" s="4">
        <v>1.321720837034337</v>
      </c>
      <c r="AD106" s="1">
        <v>-6.8939122853922896E-2</v>
      </c>
      <c r="AE106" s="1">
        <v>-5.8845336770354084E-2</v>
      </c>
    </row>
    <row r="107" spans="1:31" x14ac:dyDescent="0.25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  <c r="V107" s="1">
        <v>0.10418489376501272</v>
      </c>
      <c r="W107" s="1">
        <v>0.19593874231030628</v>
      </c>
      <c r="X107" s="1">
        <v>3.7469830967295836E-2</v>
      </c>
      <c r="Z107" s="1">
        <v>0.43178552385130448</v>
      </c>
      <c r="AB107" s="4">
        <v>1.3835631991866277</v>
      </c>
      <c r="AD107" s="1">
        <v>-9.1146898314148017E-2</v>
      </c>
      <c r="AE107" s="1">
        <v>-7.7541893540200135E-2</v>
      </c>
    </row>
    <row r="108" spans="1:31" x14ac:dyDescent="0.25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  <c r="V108" s="1">
        <v>0.11907734954794136</v>
      </c>
      <c r="W108" s="1">
        <v>0.13015359255873848</v>
      </c>
      <c r="X108" s="1">
        <v>4.1116905286400884E-2</v>
      </c>
      <c r="Z108" s="1">
        <v>0.43633868052184582</v>
      </c>
      <c r="AB108" s="4">
        <v>1.4305873988603723</v>
      </c>
      <c r="AD108" s="1">
        <v>-3.4268584141649017E-3</v>
      </c>
      <c r="AE108" s="1">
        <v>1.4629633087497318E-2</v>
      </c>
    </row>
    <row r="109" spans="1:31" x14ac:dyDescent="0.25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  <c r="V109" s="1">
        <v>4.7454372452913063E-2</v>
      </c>
      <c r="W109" s="1">
        <v>0.1594437208830719</v>
      </c>
      <c r="X109" s="1">
        <v>4.4405068559035143E-2</v>
      </c>
      <c r="Z109" s="1">
        <v>0.45322204166039648</v>
      </c>
      <c r="AB109" s="4">
        <v>1.5102359343748615</v>
      </c>
      <c r="AD109" s="1">
        <v>-0.10594761961221921</v>
      </c>
      <c r="AE109" s="1">
        <v>-8.5363782325980964E-2</v>
      </c>
    </row>
    <row r="110" spans="1:31" x14ac:dyDescent="0.25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  <c r="V110" s="1">
        <v>5.3289753421066344E-2</v>
      </c>
      <c r="W110" s="1">
        <v>0.21617198698845885</v>
      </c>
      <c r="X110" s="1">
        <v>4.7069348589692472E-2</v>
      </c>
      <c r="Z110" s="1">
        <v>0.45191107418757026</v>
      </c>
      <c r="AB110" s="4">
        <v>1.7756917801839955</v>
      </c>
      <c r="AD110" s="1">
        <v>-0.20643071647225941</v>
      </c>
      <c r="AE110" s="1">
        <v>-0.17492582384390976</v>
      </c>
    </row>
    <row r="111" spans="1:31" x14ac:dyDescent="0.25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  <c r="V111" s="1">
        <v>-8.1882395297885213E-2</v>
      </c>
      <c r="W111" s="1">
        <v>0.10142691421619454</v>
      </c>
      <c r="X111" s="1">
        <v>4.9402721749125744E-2</v>
      </c>
      <c r="Z111" s="1">
        <v>0.46922474017390925</v>
      </c>
      <c r="AB111" s="4">
        <v>2.2563204573523281</v>
      </c>
      <c r="AD111" s="1">
        <v>-0.20693340276093464</v>
      </c>
      <c r="AE111" s="1">
        <v>-0.15606275638375255</v>
      </c>
    </row>
    <row r="112" spans="1:31" x14ac:dyDescent="0.25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  <c r="V112" s="1">
        <v>0.23297514238013273</v>
      </c>
      <c r="W112" s="1">
        <v>0.13839657306767483</v>
      </c>
      <c r="X112" s="1">
        <v>5.1187886510224212E-2</v>
      </c>
      <c r="Z112" s="1">
        <v>0.56309912622460101</v>
      </c>
      <c r="AB112" s="4">
        <v>2.9017627704948414</v>
      </c>
      <c r="AD112" s="1">
        <v>-6.3712271243057006E-2</v>
      </c>
      <c r="AE112" s="1">
        <v>2.9343574203685385E-2</v>
      </c>
    </row>
    <row r="113" spans="1:31" x14ac:dyDescent="0.25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  <c r="V113" s="1">
        <v>0.67988063363654616</v>
      </c>
      <c r="W113" s="1">
        <v>0.26287430816959545</v>
      </c>
      <c r="X113" s="1">
        <v>5.2581263751094731E-2</v>
      </c>
      <c r="Z113" s="1">
        <v>0.52918495566836288</v>
      </c>
      <c r="AB113" s="4">
        <v>2.9415717953591742</v>
      </c>
      <c r="AD113" s="1">
        <v>-6.9728715397742391E-2</v>
      </c>
      <c r="AE113" s="1">
        <v>2.7629992782434387E-2</v>
      </c>
    </row>
    <row r="114" spans="1:31" x14ac:dyDescent="0.25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  <c r="V114" s="1">
        <v>0.13969012158237604</v>
      </c>
      <c r="W114" s="1">
        <v>0.20818081473125472</v>
      </c>
      <c r="X114" s="1">
        <v>5.3609000015021113E-2</v>
      </c>
      <c r="Z114" s="1">
        <v>0.49748531361593518</v>
      </c>
      <c r="AB114" s="4">
        <v>2.6819543278925608</v>
      </c>
      <c r="AD114" s="1">
        <v>-0.25908126890435657</v>
      </c>
      <c r="AE114" s="1">
        <v>-0.18982937727768578</v>
      </c>
    </row>
    <row r="115" spans="1:31" x14ac:dyDescent="0.25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  <c r="V115" s="1">
        <v>0.29951387685305297</v>
      </c>
      <c r="W115" s="1">
        <v>0.30452186653626256</v>
      </c>
      <c r="X115" s="1">
        <v>5.4506704516732229E-2</v>
      </c>
      <c r="Z115" s="1">
        <v>0.50775020165754015</v>
      </c>
      <c r="AB115" s="4">
        <v>2.9239872449882083</v>
      </c>
      <c r="AD115" s="1">
        <v>-0.35661692528407329</v>
      </c>
      <c r="AE115" s="1">
        <v>-0.28404837914027492</v>
      </c>
    </row>
    <row r="116" spans="1:31" x14ac:dyDescent="0.25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  <c r="V116" s="1">
        <v>0.24587202485556148</v>
      </c>
      <c r="W116" s="1">
        <v>0.2988103349545459</v>
      </c>
      <c r="X116" s="1">
        <v>5.5175750441900373E-2</v>
      </c>
      <c r="Z116" s="1">
        <v>0.51054145169186449</v>
      </c>
      <c r="AB116" s="4">
        <v>2.9216994872989752</v>
      </c>
      <c r="AD116" s="1">
        <v>-0.37518933406220922</v>
      </c>
      <c r="AE116" s="1">
        <v>-0.30424461341023634</v>
      </c>
    </row>
    <row r="117" spans="1:31" x14ac:dyDescent="0.25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  <c r="V117" s="1">
        <v>0.21369129292447453</v>
      </c>
      <c r="W117" s="1">
        <v>0.22661541345019631</v>
      </c>
      <c r="X117" s="1">
        <v>5.5710705776643277E-2</v>
      </c>
      <c r="Z117" s="1">
        <v>0.51773710633126602</v>
      </c>
      <c r="AB117" s="4">
        <v>2.8346014050645127</v>
      </c>
      <c r="AD117" s="1">
        <v>-0.26234887855821687</v>
      </c>
      <c r="AE117" s="1">
        <v>-0.18348784969076981</v>
      </c>
    </row>
    <row r="118" spans="1:31" x14ac:dyDescent="0.25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  <c r="V118" s="1">
        <v>5.2264207662463535E-2</v>
      </c>
      <c r="W118" s="1">
        <v>0.28186487212698785</v>
      </c>
      <c r="X118" s="1">
        <v>5.6148030671291815E-2</v>
      </c>
      <c r="Z118" s="1">
        <v>0.50759836087922183</v>
      </c>
      <c r="AB118" s="4">
        <v>2.767619208112011</v>
      </c>
      <c r="AD118" s="1">
        <v>-0.43704009043324787</v>
      </c>
      <c r="AE118" s="1">
        <v>-0.37711787016385023</v>
      </c>
    </row>
    <row r="119" spans="1:31" x14ac:dyDescent="0.25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  <c r="V119" s="1">
        <v>-1.050816020255696E-3</v>
      </c>
      <c r="W119" s="1">
        <v>0.24556034750711619</v>
      </c>
      <c r="X119" s="1">
        <v>5.6403586486085677E-2</v>
      </c>
      <c r="Z119" s="1">
        <v>0.50151593141621409</v>
      </c>
      <c r="AB119" s="4">
        <v>2.8633237365054303</v>
      </c>
      <c r="AD119" s="1">
        <v>-0.4333593316472848</v>
      </c>
      <c r="AE119" s="1">
        <v>-0.36957767124853425</v>
      </c>
    </row>
    <row r="120" spans="1:31" x14ac:dyDescent="0.25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  <c r="V120" s="1">
        <v>-9.5418186687940221E-2</v>
      </c>
      <c r="W120" s="1">
        <v>0.22148122374419033</v>
      </c>
      <c r="X120" s="1">
        <v>5.6502438055465731E-2</v>
      </c>
      <c r="Z120" s="1">
        <v>0.48137341585924748</v>
      </c>
      <c r="AB120" s="4">
        <v>2.7779922699590673</v>
      </c>
      <c r="AD120" s="1">
        <v>-0.45252153795215688</v>
      </c>
      <c r="AE120" s="1">
        <v>-0.39353040458111244</v>
      </c>
    </row>
    <row r="121" spans="1:31" x14ac:dyDescent="0.25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  <c r="V121" s="1">
        <v>2.6136622339737237E-2</v>
      </c>
      <c r="W121" s="1">
        <v>0.27135317910628376</v>
      </c>
      <c r="X121" s="1">
        <v>5.6462476782737303E-2</v>
      </c>
      <c r="Z121" s="1">
        <v>0.46022764008694655</v>
      </c>
      <c r="AB121" s="4">
        <v>2.6936727612866322</v>
      </c>
      <c r="AD121" s="1">
        <v>-0.43721092358850899</v>
      </c>
      <c r="AE121" s="1">
        <v>-0.37982633845381664</v>
      </c>
    </row>
    <row r="122" spans="1:31" x14ac:dyDescent="0.25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  <c r="V122" s="1">
        <v>0.20066499774636437</v>
      </c>
      <c r="W122" s="1">
        <v>0.36351514398749196</v>
      </c>
      <c r="X122" s="1">
        <v>5.6323650536304504E-2</v>
      </c>
      <c r="Z122" s="1">
        <v>0.44789699513443326</v>
      </c>
      <c r="AB122" s="4">
        <v>3.1346247052645331</v>
      </c>
      <c r="AD122" s="1">
        <v>-0.53138621643922568</v>
      </c>
      <c r="AE122" s="1">
        <v>-0.46964859855596364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2025-01-05T16:03:13Z</dcterms:modified>
</cp:coreProperties>
</file>