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Tools\"/>
    </mc:Choice>
  </mc:AlternateContent>
  <xr:revisionPtr revIDLastSave="0" documentId="13_ncr:1_{E430D643-7D37-4D7C-8F64-73AAED99AD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netics" sheetId="1" r:id="rId1"/>
  </sheets>
  <definedNames>
    <definedName name="solver_adj" localSheetId="0" hidden="1">kinetics!$B$5:$B$6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kinetics!$K$18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G17" i="1" l="1"/>
  <c r="H17" i="1" s="1"/>
  <c r="I17" i="1" s="1"/>
  <c r="G16" i="1"/>
  <c r="J16" i="1" s="1"/>
  <c r="K16" i="1" s="1"/>
  <c r="G15" i="1"/>
  <c r="J15" i="1" s="1"/>
  <c r="K15" i="1" s="1"/>
  <c r="G14" i="1"/>
  <c r="J14" i="1" s="1"/>
  <c r="K14" i="1" s="1"/>
  <c r="G13" i="1"/>
  <c r="H13" i="1" s="1"/>
  <c r="I13" i="1" s="1"/>
  <c r="G12" i="1"/>
  <c r="J12" i="1" s="1"/>
  <c r="K12" i="1" s="1"/>
  <c r="G11" i="1"/>
  <c r="J11" i="1" s="1"/>
  <c r="K11" i="1" s="1"/>
  <c r="G10" i="1"/>
  <c r="H10" i="1" s="1"/>
  <c r="I10" i="1" s="1"/>
  <c r="G9" i="1"/>
  <c r="J9" i="1" s="1"/>
  <c r="K9" i="1" s="1"/>
  <c r="B9" i="1"/>
  <c r="G8" i="1"/>
  <c r="J8" i="1" s="1"/>
  <c r="K8" i="1" s="1"/>
  <c r="G7" i="1"/>
  <c r="F7" i="1"/>
  <c r="G6" i="1"/>
  <c r="F6" i="1"/>
  <c r="G5" i="1"/>
  <c r="F5" i="1"/>
  <c r="G4" i="1"/>
  <c r="F4" i="1"/>
  <c r="H4" i="1" l="1"/>
  <c r="I4" i="1" s="1"/>
  <c r="H6" i="1"/>
  <c r="I6" i="1" s="1"/>
  <c r="H5" i="1"/>
  <c r="I5" i="1" s="1"/>
  <c r="H8" i="1"/>
  <c r="I8" i="1" s="1"/>
  <c r="H7" i="1"/>
  <c r="I7" i="1" s="1"/>
  <c r="J4" i="1"/>
  <c r="K4" i="1" s="1"/>
  <c r="H14" i="1"/>
  <c r="I14" i="1" s="1"/>
  <c r="J10" i="1"/>
  <c r="K10" i="1" s="1"/>
  <c r="H15" i="1"/>
  <c r="I15" i="1" s="1"/>
  <c r="J6" i="1"/>
  <c r="K6" i="1" s="1"/>
  <c r="J13" i="1"/>
  <c r="K13" i="1" s="1"/>
  <c r="H11" i="1"/>
  <c r="I11" i="1" s="1"/>
  <c r="J17" i="1"/>
  <c r="K17" i="1" s="1"/>
  <c r="J5" i="1"/>
  <c r="K5" i="1" s="1"/>
  <c r="J7" i="1"/>
  <c r="K7" i="1" s="1"/>
  <c r="H9" i="1"/>
  <c r="I9" i="1" s="1"/>
  <c r="H12" i="1"/>
  <c r="I12" i="1" s="1"/>
  <c r="H16" i="1"/>
  <c r="I16" i="1" s="1"/>
  <c r="K18" i="1" l="1"/>
  <c r="I18" i="1"/>
</calcChain>
</file>

<file path=xl/sharedStrings.xml><?xml version="1.0" encoding="utf-8"?>
<sst xmlns="http://schemas.openxmlformats.org/spreadsheetml/2006/main" count="8" uniqueCount="8">
  <si>
    <t>n</t>
  </si>
  <si>
    <t>K</t>
  </si>
  <si>
    <t>hrs</t>
  </si>
  <si>
    <t>kmol/m3</t>
  </si>
  <si>
    <t>ko</t>
  </si>
  <si>
    <t>E</t>
  </si>
  <si>
    <t>s-1</t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</si>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</sst>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n-order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kinetics!$D$4:$D$17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0</c:v>
                </c:pt>
                <c:pt idx="5">
                  <c:v>74</c:v>
                </c:pt>
                <c:pt idx="6">
                  <c:v>98</c:v>
                </c:pt>
                <c:pt idx="7">
                  <c:v>125</c:v>
                </c:pt>
                <c:pt idx="8">
                  <c:v>170</c:v>
                </c:pt>
                <c:pt idx="9">
                  <c:v>0</c:v>
                </c:pt>
                <c:pt idx="10">
                  <c:v>75</c:v>
                </c:pt>
                <c:pt idx="11">
                  <c:v>110</c:v>
                </c:pt>
                <c:pt idx="12">
                  <c:v>176</c:v>
                </c:pt>
                <c:pt idx="13">
                  <c:v>230</c:v>
                </c:pt>
              </c:numCache>
            </c:numRef>
          </c:xVal>
          <c:yVal>
            <c:numRef>
              <c:f>kinetics!$E$4:$E$17</c:f>
              <c:numCache>
                <c:formatCode>General</c:formatCode>
                <c:ptCount val="14"/>
                <c:pt idx="0">
                  <c:v>9.7000000000000003E-2</c:v>
                </c:pt>
                <c:pt idx="1">
                  <c:v>7.9000000000000001E-2</c:v>
                </c:pt>
                <c:pt idx="2">
                  <c:v>6.9000000000000006E-2</c:v>
                </c:pt>
                <c:pt idx="3">
                  <c:v>6.8000000000000005E-2</c:v>
                </c:pt>
                <c:pt idx="4">
                  <c:v>9.8000000000000004E-2</c:v>
                </c:pt>
                <c:pt idx="5">
                  <c:v>8.1000000000000003E-2</c:v>
                </c:pt>
                <c:pt idx="6">
                  <c:v>7.8E-2</c:v>
                </c:pt>
                <c:pt idx="7">
                  <c:v>7.3999999999999996E-2</c:v>
                </c:pt>
                <c:pt idx="8">
                  <c:v>6.6000000000000003E-2</c:v>
                </c:pt>
                <c:pt idx="9">
                  <c:v>9.2999999999999999E-2</c:v>
                </c:pt>
                <c:pt idx="10">
                  <c:v>9.0999999999999998E-2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9-441F-A818-190D566D10BE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kinetics!$D$4:$D$7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kinetics!$H$4:$H$7</c:f>
              <c:numCache>
                <c:formatCode>General</c:formatCode>
                <c:ptCount val="4"/>
                <c:pt idx="0">
                  <c:v>9.7000000000000031E-2</c:v>
                </c:pt>
                <c:pt idx="1">
                  <c:v>9.6224627518746872E-2</c:v>
                </c:pt>
                <c:pt idx="2">
                  <c:v>9.5463543782878191E-2</c:v>
                </c:pt>
                <c:pt idx="3">
                  <c:v>9.5275457145462802E-2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9-441F-A818-190D566D10BE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kinetics!$D$8:$D$12</c:f>
              <c:numCache>
                <c:formatCode>General</c:formatCode>
                <c:ptCount val="5"/>
                <c:pt idx="0">
                  <c:v>0</c:v>
                </c:pt>
                <c:pt idx="1">
                  <c:v>74</c:v>
                </c:pt>
                <c:pt idx="2">
                  <c:v>98</c:v>
                </c:pt>
                <c:pt idx="3">
                  <c:v>125</c:v>
                </c:pt>
                <c:pt idx="4">
                  <c:v>170</c:v>
                </c:pt>
              </c:numCache>
            </c:numRef>
          </c:xVal>
          <c:yVal>
            <c:numRef>
              <c:f>kinetics!$H$8:$H$12</c:f>
              <c:numCache>
                <c:formatCode>General</c:formatCode>
                <c:ptCount val="5"/>
                <c:pt idx="0">
                  <c:v>9.8000000000000018E-2</c:v>
                </c:pt>
                <c:pt idx="1">
                  <c:v>9.7320129194126803E-2</c:v>
                </c:pt>
                <c:pt idx="2">
                  <c:v>9.7101982276711463E-2</c:v>
                </c:pt>
                <c:pt idx="3">
                  <c:v>9.685792428527204E-2</c:v>
                </c:pt>
                <c:pt idx="4">
                  <c:v>9.6454319962632665E-2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9-441F-A818-190D566D10BE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kinetics!$D$13:$D$17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110</c:v>
                </c:pt>
                <c:pt idx="3">
                  <c:v>176</c:v>
                </c:pt>
                <c:pt idx="4">
                  <c:v>230</c:v>
                </c:pt>
              </c:numCache>
            </c:numRef>
          </c:xVal>
          <c:yVal>
            <c:numRef>
              <c:f>kinetics!$H$13:$H$17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9.2842751853094693E-2</c:v>
                </c:pt>
                <c:pt idx="2">
                  <c:v>9.2769581139847512E-2</c:v>
                </c:pt>
                <c:pt idx="3">
                  <c:v>9.2631966950535286E-2</c:v>
                </c:pt>
                <c:pt idx="4">
                  <c:v>9.2519726707072314E-2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9-441F-A818-190D566D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81192"/>
        <c:axId val="442784472"/>
      </c:scatterChart>
      <c:valAx>
        <c:axId val="4427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4472"/>
        <c:crosses val="autoZero"/>
        <c:crossBetween val="midCat"/>
      </c:valAx>
      <c:valAx>
        <c:axId val="44278447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1st-order-regression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kinetics!$D$4:$D$17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0</c:v>
                </c:pt>
                <c:pt idx="5">
                  <c:v>74</c:v>
                </c:pt>
                <c:pt idx="6">
                  <c:v>98</c:v>
                </c:pt>
                <c:pt idx="7">
                  <c:v>125</c:v>
                </c:pt>
                <c:pt idx="8">
                  <c:v>170</c:v>
                </c:pt>
                <c:pt idx="9">
                  <c:v>0</c:v>
                </c:pt>
                <c:pt idx="10">
                  <c:v>75</c:v>
                </c:pt>
                <c:pt idx="11">
                  <c:v>110</c:v>
                </c:pt>
                <c:pt idx="12">
                  <c:v>176</c:v>
                </c:pt>
                <c:pt idx="13">
                  <c:v>230</c:v>
                </c:pt>
              </c:numCache>
            </c:numRef>
          </c:xVal>
          <c:yVal>
            <c:numRef>
              <c:f>kinetics!$E$4:$E$17</c:f>
              <c:numCache>
                <c:formatCode>General</c:formatCode>
                <c:ptCount val="14"/>
                <c:pt idx="0">
                  <c:v>9.7000000000000003E-2</c:v>
                </c:pt>
                <c:pt idx="1">
                  <c:v>7.9000000000000001E-2</c:v>
                </c:pt>
                <c:pt idx="2">
                  <c:v>6.9000000000000006E-2</c:v>
                </c:pt>
                <c:pt idx="3">
                  <c:v>6.8000000000000005E-2</c:v>
                </c:pt>
                <c:pt idx="4">
                  <c:v>9.8000000000000004E-2</c:v>
                </c:pt>
                <c:pt idx="5">
                  <c:v>8.1000000000000003E-2</c:v>
                </c:pt>
                <c:pt idx="6">
                  <c:v>7.8E-2</c:v>
                </c:pt>
                <c:pt idx="7">
                  <c:v>7.3999999999999996E-2</c:v>
                </c:pt>
                <c:pt idx="8">
                  <c:v>6.6000000000000003E-2</c:v>
                </c:pt>
                <c:pt idx="9">
                  <c:v>9.2999999999999999E-2</c:v>
                </c:pt>
                <c:pt idx="10">
                  <c:v>9.0999999999999998E-2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1-4510-80C6-419C7950AF89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kinetics!$D$4:$D$7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kinetics!$J$4:$J$7</c:f>
              <c:numCache>
                <c:formatCode>General</c:formatCode>
                <c:ptCount val="4"/>
                <c:pt idx="0">
                  <c:v>9.7000000000000003E-2</c:v>
                </c:pt>
                <c:pt idx="1">
                  <c:v>8.1054240408816758E-2</c:v>
                </c:pt>
                <c:pt idx="2">
                  <c:v>6.7729792662373847E-2</c:v>
                </c:pt>
                <c:pt idx="3">
                  <c:v>6.4756109327022318E-2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1-4510-80C6-419C7950AF89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kinetics!$D$8:$D$12</c:f>
              <c:numCache>
                <c:formatCode>General</c:formatCode>
                <c:ptCount val="5"/>
                <c:pt idx="0">
                  <c:v>0</c:v>
                </c:pt>
                <c:pt idx="1">
                  <c:v>74</c:v>
                </c:pt>
                <c:pt idx="2">
                  <c:v>98</c:v>
                </c:pt>
                <c:pt idx="3">
                  <c:v>125</c:v>
                </c:pt>
                <c:pt idx="4">
                  <c:v>170</c:v>
                </c:pt>
              </c:numCache>
            </c:numRef>
          </c:xVal>
          <c:yVal>
            <c:numRef>
              <c:f>kinetics!$J$8:$J$12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8.4049358339228705E-2</c:v>
                </c:pt>
                <c:pt idx="2">
                  <c:v>7.9965870687577698E-2</c:v>
                </c:pt>
                <c:pt idx="3">
                  <c:v>7.5608604409100333E-2</c:v>
                </c:pt>
                <c:pt idx="4">
                  <c:v>6.886768344211637E-2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01-4510-80C6-419C7950AF89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kinetics!$D$13:$D$17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110</c:v>
                </c:pt>
                <c:pt idx="3">
                  <c:v>176</c:v>
                </c:pt>
                <c:pt idx="4">
                  <c:v>230</c:v>
                </c:pt>
              </c:numCache>
            </c:numRef>
          </c:xVal>
          <c:yVal>
            <c:numRef>
              <c:f>kinetics!$J$13:$J$17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8.9364027244856883E-2</c:v>
                </c:pt>
                <c:pt idx="2">
                  <c:v>8.7716231426804236E-2</c:v>
                </c:pt>
                <c:pt idx="3">
                  <c:v>8.4691178143680101E-2</c:v>
                </c:pt>
                <c:pt idx="4">
                  <c:v>8.2293895108271481E-2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01-4510-80C6-419C7950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81192"/>
        <c:axId val="442784472"/>
      </c:scatterChart>
      <c:valAx>
        <c:axId val="4427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4472"/>
        <c:crosses val="autoZero"/>
        <c:crossBetween val="midCat"/>
      </c:valAx>
      <c:valAx>
        <c:axId val="44278447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180975</xdr:rowOff>
    </xdr:from>
    <xdr:to>
      <xdr:col>23</xdr:col>
      <xdr:colOff>38099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BF393-F8F3-49ED-AAA2-5EDC2C0C5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17</xdr:row>
      <xdr:rowOff>85725</xdr:rowOff>
    </xdr:from>
    <xdr:to>
      <xdr:col>23</xdr:col>
      <xdr:colOff>9525</xdr:colOff>
      <xdr:row>32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D6F1D9-FC72-4446-B959-66387810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8"/>
  <sheetViews>
    <sheetView tabSelected="1" workbookViewId="0">
      <selection activeCell="B19" sqref="B19"/>
    </sheetView>
  </sheetViews>
  <sheetFormatPr defaultRowHeight="15" x14ac:dyDescent="0.25"/>
  <cols>
    <col min="1" max="1" width="13.28515625" style="1" customWidth="1"/>
    <col min="9" max="10" width="8.85546875" customWidth="1"/>
  </cols>
  <sheetData>
    <row r="3" spans="1:11" x14ac:dyDescent="0.25">
      <c r="C3" s="1" t="s">
        <v>1</v>
      </c>
      <c r="D3" s="1" t="s">
        <v>2</v>
      </c>
      <c r="E3" s="1" t="s">
        <v>3</v>
      </c>
    </row>
    <row r="4" spans="1:11" x14ac:dyDescent="0.25">
      <c r="A4" s="1" t="s">
        <v>0</v>
      </c>
      <c r="B4">
        <v>2.3298958053485372</v>
      </c>
      <c r="C4">
        <v>323</v>
      </c>
      <c r="D4">
        <v>0</v>
      </c>
      <c r="E4">
        <v>9.7000000000000003E-2</v>
      </c>
      <c r="F4">
        <f>0.097</f>
        <v>9.7000000000000003E-2</v>
      </c>
      <c r="G4">
        <f t="shared" ref="G4:G17" si="0">$B$5*EXP(-$B$6/C4)</f>
        <v>8.9796206629727E-3</v>
      </c>
      <c r="H4">
        <f t="shared" ref="H4:H17" si="1">((F4^(1-$B$4))-(1-$B$4)*G4*D4)^(1/(1-$B$4))</f>
        <v>9.7000000000000031E-2</v>
      </c>
      <c r="I4">
        <f>((E4-H4)/E4)^2</f>
        <v>8.1876073733116614E-32</v>
      </c>
      <c r="J4">
        <f>F4*EXP(-G4*D4)</f>
        <v>9.7000000000000003E-2</v>
      </c>
      <c r="K4">
        <f>(J4-E4)^2</f>
        <v>0</v>
      </c>
    </row>
    <row r="5" spans="1:11" x14ac:dyDescent="0.25">
      <c r="A5" s="1" t="s">
        <v>4</v>
      </c>
      <c r="B5" s="2">
        <v>344184</v>
      </c>
      <c r="C5">
        <v>323</v>
      </c>
      <c r="D5">
        <v>20</v>
      </c>
      <c r="E5">
        <v>7.9000000000000001E-2</v>
      </c>
      <c r="F5">
        <f t="shared" ref="F5:F7" si="2">0.097</f>
        <v>9.7000000000000003E-2</v>
      </c>
      <c r="G5">
        <f t="shared" si="0"/>
        <v>8.9796206629727E-3</v>
      </c>
      <c r="H5">
        <f t="shared" si="1"/>
        <v>9.6224627518746872E-2</v>
      </c>
      <c r="I5">
        <f t="shared" ref="I5:I17" si="3">((E5-H5)/E5)^2</f>
        <v>4.753850234891395E-2</v>
      </c>
      <c r="J5">
        <f t="shared" ref="J5:J17" si="4">F5*EXP(-G5*D5)</f>
        <v>8.1054240408816758E-2</v>
      </c>
      <c r="K5">
        <f t="shared" ref="K5:K17" si="5">(J5-E5)^2</f>
        <v>4.2199036572156369E-6</v>
      </c>
    </row>
    <row r="6" spans="1:11" x14ac:dyDescent="0.25">
      <c r="A6" s="1" t="s">
        <v>5</v>
      </c>
      <c r="B6">
        <v>5640.1385694129895</v>
      </c>
      <c r="C6">
        <v>323</v>
      </c>
      <c r="D6">
        <v>40</v>
      </c>
      <c r="E6">
        <v>6.9000000000000006E-2</v>
      </c>
      <c r="F6">
        <f t="shared" si="2"/>
        <v>9.7000000000000003E-2</v>
      </c>
      <c r="G6">
        <f t="shared" si="0"/>
        <v>8.9796206629727E-3</v>
      </c>
      <c r="H6">
        <f t="shared" si="1"/>
        <v>9.5463543782878191E-2</v>
      </c>
      <c r="I6">
        <f t="shared" si="3"/>
        <v>0.14709496944934061</v>
      </c>
      <c r="J6">
        <f t="shared" si="4"/>
        <v>6.7729792662373847E-2</v>
      </c>
      <c r="K6">
        <f t="shared" si="5"/>
        <v>1.6134266805593341E-6</v>
      </c>
    </row>
    <row r="7" spans="1:11" x14ac:dyDescent="0.25">
      <c r="C7">
        <v>323</v>
      </c>
      <c r="D7">
        <v>45</v>
      </c>
      <c r="E7">
        <v>6.8000000000000005E-2</v>
      </c>
      <c r="F7">
        <f t="shared" si="2"/>
        <v>9.7000000000000003E-2</v>
      </c>
      <c r="G7">
        <f t="shared" si="0"/>
        <v>8.9796206629727E-3</v>
      </c>
      <c r="H7">
        <f t="shared" si="1"/>
        <v>9.5275457145462802E-2</v>
      </c>
      <c r="I7">
        <f t="shared" si="3"/>
        <v>0.16088896247707127</v>
      </c>
      <c r="J7">
        <f t="shared" si="4"/>
        <v>6.4756109327022318E-2</v>
      </c>
      <c r="K7">
        <f t="shared" si="5"/>
        <v>1.052282669823163E-5</v>
      </c>
    </row>
    <row r="8" spans="1:11" x14ac:dyDescent="0.25">
      <c r="C8">
        <v>298</v>
      </c>
      <c r="D8">
        <v>0</v>
      </c>
      <c r="E8">
        <v>9.8000000000000004E-2</v>
      </c>
      <c r="F8">
        <v>9.8000000000000004E-2</v>
      </c>
      <c r="G8">
        <f t="shared" si="0"/>
        <v>2.0751790962105872E-3</v>
      </c>
      <c r="H8">
        <f t="shared" si="1"/>
        <v>9.8000000000000018E-2</v>
      </c>
      <c r="I8">
        <f t="shared" si="3"/>
        <v>2.0053414664590126E-32</v>
      </c>
      <c r="J8">
        <f t="shared" si="4"/>
        <v>9.8000000000000004E-2</v>
      </c>
      <c r="K8">
        <f t="shared" si="5"/>
        <v>0</v>
      </c>
    </row>
    <row r="9" spans="1:11" x14ac:dyDescent="0.25">
      <c r="A9" s="1" t="s">
        <v>6</v>
      </c>
      <c r="B9">
        <f>B5/60/60</f>
        <v>95.606666666666655</v>
      </c>
      <c r="C9">
        <v>298</v>
      </c>
      <c r="D9">
        <v>74</v>
      </c>
      <c r="E9">
        <v>8.1000000000000003E-2</v>
      </c>
      <c r="F9">
        <v>9.8000000000000004E-2</v>
      </c>
      <c r="G9">
        <f t="shared" si="0"/>
        <v>2.0751790962105872E-3</v>
      </c>
      <c r="H9">
        <f t="shared" si="1"/>
        <v>9.7320129194126803E-2</v>
      </c>
      <c r="I9">
        <f t="shared" si="3"/>
        <v>4.059543010409844E-2</v>
      </c>
      <c r="J9">
        <f t="shared" si="4"/>
        <v>8.4049358339228705E-2</v>
      </c>
      <c r="K9">
        <f t="shared" si="5"/>
        <v>9.2985862810236321E-6</v>
      </c>
    </row>
    <row r="10" spans="1:11" x14ac:dyDescent="0.25">
      <c r="A10" s="1" t="s">
        <v>7</v>
      </c>
      <c r="B10" s="2">
        <f>B6*0.008314</f>
        <v>46.892112066099592</v>
      </c>
      <c r="C10">
        <v>298</v>
      </c>
      <c r="D10">
        <v>98</v>
      </c>
      <c r="E10">
        <v>7.8E-2</v>
      </c>
      <c r="F10">
        <v>9.8000000000000004E-2</v>
      </c>
      <c r="G10">
        <f t="shared" si="0"/>
        <v>2.0751790962105872E-3</v>
      </c>
      <c r="H10">
        <f t="shared" si="1"/>
        <v>9.7101982276711463E-2</v>
      </c>
      <c r="I10">
        <f t="shared" si="3"/>
        <v>5.9974642817192447E-2</v>
      </c>
      <c r="J10">
        <f t="shared" si="4"/>
        <v>7.9965870687577698E-2</v>
      </c>
      <c r="K10">
        <f t="shared" si="5"/>
        <v>3.8646475602772101E-6</v>
      </c>
    </row>
    <row r="11" spans="1:11" x14ac:dyDescent="0.25">
      <c r="C11">
        <v>298</v>
      </c>
      <c r="D11">
        <v>125</v>
      </c>
      <c r="E11">
        <v>7.3999999999999996E-2</v>
      </c>
      <c r="F11">
        <v>9.8000000000000004E-2</v>
      </c>
      <c r="G11">
        <f t="shared" si="0"/>
        <v>2.0751790962105872E-3</v>
      </c>
      <c r="H11">
        <f t="shared" si="1"/>
        <v>9.685792428527204E-2</v>
      </c>
      <c r="I11">
        <f t="shared" si="3"/>
        <v>9.541356877852987E-2</v>
      </c>
      <c r="J11">
        <f t="shared" si="4"/>
        <v>7.5608604409100333E-2</v>
      </c>
      <c r="K11">
        <f t="shared" si="5"/>
        <v>2.5876081449770427E-6</v>
      </c>
    </row>
    <row r="12" spans="1:11" x14ac:dyDescent="0.25">
      <c r="C12">
        <v>298</v>
      </c>
      <c r="D12">
        <v>170</v>
      </c>
      <c r="E12">
        <v>6.6000000000000003E-2</v>
      </c>
      <c r="F12">
        <v>9.8000000000000004E-2</v>
      </c>
      <c r="G12">
        <f t="shared" si="0"/>
        <v>2.0751790962105872E-3</v>
      </c>
      <c r="H12">
        <f t="shared" si="1"/>
        <v>9.6454319962632665E-2</v>
      </c>
      <c r="I12">
        <f t="shared" si="3"/>
        <v>0.21291680541469377</v>
      </c>
      <c r="J12">
        <f t="shared" si="4"/>
        <v>6.886768344211637E-2</v>
      </c>
      <c r="K12">
        <f t="shared" si="5"/>
        <v>8.2236083241883764E-6</v>
      </c>
    </row>
    <row r="13" spans="1:11" x14ac:dyDescent="0.25">
      <c r="C13">
        <v>278</v>
      </c>
      <c r="D13">
        <v>0</v>
      </c>
      <c r="E13">
        <v>9.2999999999999999E-2</v>
      </c>
      <c r="F13">
        <v>9.2999999999999999E-2</v>
      </c>
      <c r="G13">
        <f t="shared" si="0"/>
        <v>5.3175029015614618E-4</v>
      </c>
      <c r="H13">
        <f t="shared" si="1"/>
        <v>9.2999999999999999E-2</v>
      </c>
      <c r="I13">
        <f t="shared" si="3"/>
        <v>0</v>
      </c>
      <c r="J13">
        <f t="shared" si="4"/>
        <v>9.2999999999999999E-2</v>
      </c>
      <c r="K13">
        <f t="shared" si="5"/>
        <v>0</v>
      </c>
    </row>
    <row r="14" spans="1:11" x14ac:dyDescent="0.25">
      <c r="C14">
        <v>278</v>
      </c>
      <c r="D14">
        <v>75</v>
      </c>
      <c r="E14">
        <v>9.0999999999999998E-2</v>
      </c>
      <c r="F14">
        <v>9.2999999999999999E-2</v>
      </c>
      <c r="G14">
        <f t="shared" si="0"/>
        <v>5.3175029015614618E-4</v>
      </c>
      <c r="H14">
        <f t="shared" si="1"/>
        <v>9.2842751853094693E-2</v>
      </c>
      <c r="I14">
        <f t="shared" si="3"/>
        <v>4.1006332472937263E-4</v>
      </c>
      <c r="J14">
        <f t="shared" si="4"/>
        <v>8.9364027244856883E-2</v>
      </c>
      <c r="K14">
        <f t="shared" si="5"/>
        <v>2.6764068555705515E-6</v>
      </c>
    </row>
    <row r="15" spans="1:11" x14ac:dyDescent="0.25">
      <c r="C15">
        <v>278</v>
      </c>
      <c r="D15">
        <v>110</v>
      </c>
      <c r="E15">
        <v>0.09</v>
      </c>
      <c r="F15">
        <v>9.2999999999999999E-2</v>
      </c>
      <c r="G15">
        <f t="shared" si="0"/>
        <v>5.3175029015614618E-4</v>
      </c>
      <c r="H15">
        <f t="shared" si="1"/>
        <v>9.2769581139847512E-2</v>
      </c>
      <c r="I15">
        <f t="shared" si="3"/>
        <v>9.4698514693815621E-4</v>
      </c>
      <c r="J15">
        <f t="shared" si="4"/>
        <v>8.7716231426804236E-2</v>
      </c>
      <c r="K15">
        <f t="shared" si="5"/>
        <v>5.2155988959165985E-6</v>
      </c>
    </row>
    <row r="16" spans="1:11" x14ac:dyDescent="0.25">
      <c r="C16">
        <v>278</v>
      </c>
      <c r="D16">
        <v>176</v>
      </c>
      <c r="E16">
        <v>8.7999999999999995E-2</v>
      </c>
      <c r="F16">
        <v>9.2999999999999999E-2</v>
      </c>
      <c r="G16">
        <f t="shared" si="0"/>
        <v>5.3175029015614618E-4</v>
      </c>
      <c r="H16">
        <f t="shared" si="1"/>
        <v>9.2631966950535286E-2</v>
      </c>
      <c r="I16">
        <f t="shared" si="3"/>
        <v>2.770547240554133E-3</v>
      </c>
      <c r="J16">
        <f t="shared" si="4"/>
        <v>8.4691178143680101E-2</v>
      </c>
      <c r="K16">
        <f t="shared" si="5"/>
        <v>1.0948302076860226E-5</v>
      </c>
    </row>
    <row r="17" spans="3:11" x14ac:dyDescent="0.25">
      <c r="C17">
        <v>278</v>
      </c>
      <c r="D17">
        <v>230</v>
      </c>
      <c r="E17">
        <v>8.6999999999999994E-2</v>
      </c>
      <c r="F17">
        <v>9.2999999999999999E-2</v>
      </c>
      <c r="G17">
        <f t="shared" si="0"/>
        <v>5.3175029015614618E-4</v>
      </c>
      <c r="H17">
        <f t="shared" si="1"/>
        <v>9.2519726707072314E-2</v>
      </c>
      <c r="I17">
        <f t="shared" si="3"/>
        <v>4.0252850998503684E-3</v>
      </c>
      <c r="J17">
        <f t="shared" si="4"/>
        <v>8.2293895108271481E-2</v>
      </c>
      <c r="K17">
        <f t="shared" si="5"/>
        <v>2.2147423251951041E-5</v>
      </c>
    </row>
    <row r="18" spans="3:11" x14ac:dyDescent="0.25">
      <c r="I18">
        <f>SQRT(SUM(I4:I17))</f>
        <v>0.87896289011647832</v>
      </c>
      <c r="K18">
        <f>SQRT(SUM(K4:K17))</f>
        <v>9.0176681257834769E-3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2020-10-27T06:55:06Z</dcterms:created>
  <dcterms:modified xsi:type="dcterms:W3CDTF">2024-02-05T12:17:32Z</dcterms:modified>
</cp:coreProperties>
</file>